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8000" tabRatio="883" firstSheet="10" activeTab="19"/>
  </bookViews>
  <sheets>
    <sheet name="Data Jangan Dihapus" sheetId="1" state="hidden" r:id="rId1"/>
    <sheet name="HOME" sheetId="26" r:id="rId2"/>
    <sheet name="Hasil  Akreditasi" sheetId="3" state="hidden" r:id="rId3"/>
    <sheet name="Nilai Akhir Akreditasi" sheetId="16" state="hidden" r:id="rId4"/>
    <sheet name="Catatan dan Masukan" sheetId="4" state="hidden" r:id="rId5"/>
    <sheet name="Rekap Asesor 1 &amp; 2" sheetId="10" state="hidden" r:id="rId6"/>
    <sheet name="Skor Asesor 1" sheetId="5" state="hidden" r:id="rId7"/>
    <sheet name="Skor Asesor 2" sheetId="25" state="hidden" r:id="rId8"/>
    <sheet name="Sampul Depan" sheetId="27" r:id="rId9"/>
    <sheet name="Kata Pengantar" sheetId="28" r:id="rId10"/>
    <sheet name="Daftar Isi" sheetId="29" r:id="rId11"/>
    <sheet name="Identitas" sheetId="30" r:id="rId12"/>
    <sheet name="Penutup" sheetId="31" r:id="rId13"/>
    <sheet name="1.1-Stand Binamuda" sheetId="6" r:id="rId14"/>
    <sheet name="1" sheetId="17" state="hidden" r:id="rId15"/>
    <sheet name="2.1-Stand Binawasa" sheetId="7" r:id="rId16"/>
    <sheet name="2" sheetId="18" state="hidden" r:id="rId17"/>
    <sheet name="3.1-Standar Sarpras" sheetId="8" r:id="rId18"/>
    <sheet name="3" sheetId="19" state="hidden" r:id="rId19"/>
    <sheet name="4.1-Standar Ormin" sheetId="9" r:id="rId20"/>
    <sheet name="4" sheetId="20" state="hidden" r:id="rId21"/>
    <sheet name="1.2-Stand Binamuda" sheetId="21" state="hidden" r:id="rId22"/>
    <sheet name="2.2-Stand Binawasa" sheetId="22" state="hidden" r:id="rId23"/>
    <sheet name="3.2-Standar Sarpras" sheetId="23" state="hidden" r:id="rId24"/>
    <sheet name="4.2-Standar Ormin" sheetId="24" state="hidden" r:id="rId25"/>
  </sheets>
  <definedNames>
    <definedName name="_xlnm.Print_Area" localSheetId="13">'1.1-Stand Binamuda'!$C$1:$R$90</definedName>
    <definedName name="_xlnm.Print_Area" localSheetId="21">'1.2-Stand Binamuda'!$C$1:$R$90</definedName>
    <definedName name="_xlnm.Print_Area" localSheetId="15">'2.1-Stand Binawasa'!$C$1:$O$114</definedName>
    <definedName name="_xlnm.Print_Area" localSheetId="22">'2.2-Stand Binawasa'!$C$1:$O$114</definedName>
    <definedName name="_xlnm.Print_Area" localSheetId="17">'3.1-Standar Sarpras'!$C$1:$O$48</definedName>
    <definedName name="_xlnm.Print_Area" localSheetId="23">'3.2-Standar Sarpras'!$C$1:$O$48</definedName>
    <definedName name="_xlnm.Print_Area" localSheetId="19">'4.1-Standar Ormin'!$C$1:$O$69</definedName>
    <definedName name="_xlnm.Print_Area" localSheetId="24">'4.2-Standar Ormin'!$C$1:$O$69</definedName>
    <definedName name="_xlnm.Print_Area" localSheetId="4">'Catatan dan Masukan'!$C$1:$L$50</definedName>
    <definedName name="_xlnm.Print_Area" localSheetId="10">'Daftar Isi'!$C$2:$H$48</definedName>
    <definedName name="_xlnm.Print_Area" localSheetId="2">'Hasil  Akreditasi'!$C$1:$I$47</definedName>
    <definedName name="_xlnm.Print_Area" localSheetId="11">Identitas!$C$1:$J$39</definedName>
    <definedName name="_xlnm.Print_Area" localSheetId="9">'Kata Pengantar'!$C$1:$I$45</definedName>
    <definedName name="_xlnm.Print_Area" localSheetId="3">'Nilai Akhir Akreditasi'!$C$1:$J$32</definedName>
    <definedName name="_xlnm.Print_Area" localSheetId="12">Penutup!$C$1:$I$36</definedName>
    <definedName name="_xlnm.Print_Area" localSheetId="5">'Rekap Asesor 1 &amp; 2'!$C$1:$L$57</definedName>
    <definedName name="_xlnm.Print_Area" localSheetId="8">'Sampul Depan'!$C$2:$J$38</definedName>
    <definedName name="_xlnm.Print_Area" localSheetId="6">'Skor Asesor 1'!$C$1:$L$226</definedName>
    <definedName name="_xlnm.Print_Area" localSheetId="7">'Skor Asesor 2'!$C$1:$L$226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<sst xmlns="http://schemas.openxmlformats.org/spreadsheetml/2006/main" count="2149" uniqueCount="634">
  <si>
    <t>BORANG 1</t>
  </si>
  <si>
    <t>KWARTIR NASIONAL GERAKAN PRAMUKA</t>
  </si>
  <si>
    <t>BORANG (DOKUMEN PORTOFOLIO)</t>
  </si>
  <si>
    <t>AKREDITASI GUGUS DEPAN</t>
  </si>
  <si>
    <t>GERAKAN PRAMUKA</t>
  </si>
  <si>
    <t>JENJANG</t>
  </si>
  <si>
    <t>AMBALAN PENEGAK</t>
  </si>
  <si>
    <t>PENETAPAN</t>
  </si>
  <si>
    <t>PERINGKAT &amp; HASIL AKHIR AKREDITASI</t>
  </si>
  <si>
    <t>Peringkat Akreditasi Gugus depan, ditetapkan sbb :</t>
  </si>
  <si>
    <t>NO</t>
  </si>
  <si>
    <t>AKREDITASI</t>
  </si>
  <si>
    <t>SYARAT DAN KONDISI</t>
  </si>
  <si>
    <t>Paripurna</t>
  </si>
  <si>
    <t>Jika memperoleh nilai</t>
  </si>
  <si>
    <t>-</t>
  </si>
  <si>
    <t>Baik Sekali</t>
  </si>
  <si>
    <t>Baik</t>
  </si>
  <si>
    <t>Cukup</t>
  </si>
  <si>
    <t xml:space="preserve">di bawah </t>
  </si>
  <si>
    <t xml:space="preserve">Hasil Nilai Akreditasi Gudep </t>
  </si>
  <si>
    <t>:</t>
  </si>
  <si>
    <t>Hasil Akreditasi</t>
  </si>
  <si>
    <t>NILAI ATAU SKOR AKHIR HASIL AKREDITASI</t>
  </si>
  <si>
    <t>KOMPONEN AKREDITASI</t>
  </si>
  <si>
    <t>NILAI SKOR ASESOR 1</t>
  </si>
  <si>
    <t>NILAI SKOR ASESOR 2</t>
  </si>
  <si>
    <t>SKOR MAKSI MAL</t>
  </si>
  <si>
    <t>SKOR YANG DICAPAI</t>
  </si>
  <si>
    <t>KUALIFIKASI</t>
  </si>
  <si>
    <t>Standar Pembinaan Anggota Muda</t>
  </si>
  <si>
    <t>Standar Pengelolaan Anggota Dewasa</t>
  </si>
  <si>
    <t>Standar Sarana dan Prasarana</t>
  </si>
  <si>
    <t>Standar Organisasi, Administrasi, Keuangan dan Kerjasama</t>
  </si>
  <si>
    <r>
      <rPr>
        <b/>
        <sz val="11"/>
        <color rgb="FF1F1F1F"/>
        <rFont val="Arial"/>
        <charset val="134"/>
      </rPr>
      <t>JUMLAH KOMPONEN</t>
    </r>
  </si>
  <si>
    <t>*) Skor yang dicapai merupakan hasil penilaian para Asesor</t>
  </si>
  <si>
    <t>CATATAN DAN MASUKAN ASESOR</t>
  </si>
  <si>
    <t>UNTUK PERBAIKAN DAN PENGEMBANGAN GUDEP</t>
  </si>
  <si>
    <t>REKAP HASIL PENILAIAN ASESOR 1 DAN ASESEOR 2</t>
  </si>
  <si>
    <t>AKREDITASI GUDEP</t>
  </si>
  <si>
    <t>KOMPONEN PENILAIAN</t>
  </si>
  <si>
    <t xml:space="preserve">  TOTAL SKOR  YANG DICAPAI</t>
  </si>
  <si>
    <t>ASESOR  1</t>
  </si>
  <si>
    <t>ASESOR  2</t>
  </si>
  <si>
    <t>JUMLAH</t>
  </si>
  <si>
    <t>RATA-RATA SKOR YANG DICAPAI</t>
  </si>
  <si>
    <t>STANDAR PEMBINAAN ANGGOTA MUDA</t>
  </si>
  <si>
    <t>STANDAR PENGELOLAAN ANGGOTA DEWASA</t>
  </si>
  <si>
    <t>STANDAR SARANA PRASARANA</t>
  </si>
  <si>
    <t xml:space="preserve">STANDAR ORGANISASI, ADMINISTRASI , KEUANGAN DAN KERJASAMA           
</t>
  </si>
  <si>
    <t>…............................ …................ 20…...</t>
  </si>
  <si>
    <t>Asesor 1</t>
  </si>
  <si>
    <t>Asesor 2</t>
  </si>
  <si>
    <t>BUKU 3</t>
  </si>
  <si>
    <t>LEMBAR KERJA ASESOR AKREDITASI GUDEP</t>
  </si>
  <si>
    <t>NOMOR PESERTA AKREDITASI</t>
  </si>
  <si>
    <t>NOMOR GUGUS DEPAN</t>
  </si>
  <si>
    <t>ALAMAT GUGUS DEPAN</t>
  </si>
  <si>
    <t xml:space="preserve">PANGKALAN </t>
  </si>
  <si>
    <t>KWARTIR RANTING</t>
  </si>
  <si>
    <t>KWARTIR CABANG</t>
  </si>
  <si>
    <t>NAMA ASESOR</t>
  </si>
  <si>
    <t>NOMOR PIN ASESOR</t>
  </si>
  <si>
    <t>TANGGAL PENILAIAN</t>
  </si>
  <si>
    <t>…............................. …...................... 20…..</t>
  </si>
  <si>
    <t xml:space="preserve">NAMA ASESOR </t>
  </si>
  <si>
    <t>ASESOR 1</t>
  </si>
  <si>
    <t>SKOR MAKSIMAL</t>
  </si>
  <si>
    <t>BOBOT KOMPONEN</t>
  </si>
  <si>
    <t>JUMLAH KOMPONEN</t>
  </si>
  <si>
    <t>Standar Kegiatan</t>
  </si>
  <si>
    <t>Standar Pencapaian SKU, SKK dan Penggalang Garuda</t>
  </si>
  <si>
    <t>Data Keanggotaan</t>
  </si>
  <si>
    <t>Penghargaan dan Prestasi</t>
  </si>
  <si>
    <t>Pengelolaan Administrasi</t>
  </si>
  <si>
    <t>Skor atau Nilai Maksimal</t>
  </si>
  <si>
    <t>Total Skor yang dicapai</t>
  </si>
  <si>
    <t>Catatan :</t>
  </si>
  <si>
    <t>Kondisi obyek penilaian dan pertimbangan Asesor dalam memberikan skor (jika ada)</t>
  </si>
  <si>
    <t>Komponen Keanggotaan Gudep</t>
  </si>
  <si>
    <t>2.1</t>
  </si>
  <si>
    <t>Jumlah Pembina Penggalang</t>
  </si>
  <si>
    <t>Komposisi dan Kualifikasi Pembina</t>
  </si>
  <si>
    <t>2.3</t>
  </si>
  <si>
    <t>Pengalaman Pembina Ikut Serta Kegiatan</t>
  </si>
  <si>
    <t>2.4</t>
  </si>
  <si>
    <t>2.5</t>
  </si>
  <si>
    <t>Kegiatan Pembina dan Mabi</t>
  </si>
  <si>
    <t>Komponen Administrasi Gugusdepan</t>
  </si>
  <si>
    <t>3.1</t>
  </si>
  <si>
    <t>Kelengkapan Sarana dan Prasarana Regu</t>
  </si>
  <si>
    <t>3.2</t>
  </si>
  <si>
    <t>Kelengkapan Sarana dan Prasarana Pasukan</t>
  </si>
  <si>
    <t>3.3</t>
  </si>
  <si>
    <t>Kelengkapan Sarana dan Prasarana Gugus Depan</t>
  </si>
  <si>
    <t>Komponen Pengelolaan Gugusdepan</t>
  </si>
  <si>
    <t>4.1</t>
  </si>
  <si>
    <t>Pengelolaan Gugus Depan</t>
  </si>
  <si>
    <t>4.2</t>
  </si>
  <si>
    <t>Pengelolaan Administrasi Gugus Depan</t>
  </si>
  <si>
    <t>4.3</t>
  </si>
  <si>
    <t>Prestasi dan Penghargaan Gugus Depan</t>
  </si>
  <si>
    <t>4.4</t>
  </si>
  <si>
    <t>Pengeloaan Adminitrasi, Keu, Org dan Kerjasama</t>
  </si>
  <si>
    <t>Total Skor Maksimal</t>
  </si>
  <si>
    <t>Komponen Kompetensi Pembina</t>
  </si>
  <si>
    <t>ASESOR 2</t>
  </si>
  <si>
    <t>M</t>
  </si>
  <si>
    <t xml:space="preserve"> </t>
  </si>
  <si>
    <t>BUKU 1</t>
  </si>
  <si>
    <t>KWARTIR NASIONAL GERAKAN PRAMKA</t>
  </si>
  <si>
    <t>NO PESERTA AKREDITASI</t>
  </si>
  <si>
    <t>.............................................................</t>
  </si>
  <si>
    <t>PERIODE AKREDITASI</t>
  </si>
  <si>
    <t>…...............</t>
  </si>
  <si>
    <t>S/D</t>
  </si>
  <si>
    <t>….............</t>
  </si>
  <si>
    <t>DIAJUKAN OLEH :</t>
  </si>
  <si>
    <t xml:space="preserve">GUGUSDEPAN  </t>
  </si>
  <si>
    <t>KWARDA</t>
  </si>
  <si>
    <t>KWARCAB</t>
  </si>
  <si>
    <t>KWARAN</t>
  </si>
  <si>
    <t xml:space="preserve"> KATA PENGANTAR</t>
  </si>
  <si>
    <t>Salam Pramuka,</t>
  </si>
  <si>
    <t>Dengan mengucap puji syukur kehadlirat Tuhan Yang Maha Esa yang telah</t>
  </si>
  <si>
    <t>melimpahkan rahmat, hidayah dan petunjuk Nya, sehingga kami dapat</t>
  </si>
  <si>
    <t>menyelesaikan penyusunan portofolio  ini untuk kepentingan pengajuan</t>
  </si>
  <si>
    <t>akreditasi gugusdepan kami.</t>
  </si>
  <si>
    <t>Kami berharap portofolio ini dengan segala kekurangan dan kelebihannya</t>
  </si>
  <si>
    <t>dapat dipertimbangkan,  dinilai dan diverivikasi oleh para Asesor sebagai</t>
  </si>
  <si>
    <t>pembelajaran kami dalam meningkatkan mutu pengelolaan gugusdepan.</t>
  </si>
  <si>
    <t xml:space="preserve">Terimakasih kami sampaikan atas bantuan moril dan material dari semua </t>
  </si>
  <si>
    <t>pihak sehingga kami dapat menyelesaikan tugas ini dengan baik.</t>
  </si>
  <si>
    <t xml:space="preserve">Semoga Tuhan meridloi seluruh usaha dan ikhtiar kita bersama </t>
  </si>
  <si>
    <t>untuk kemajuan Gerakan Pramuka</t>
  </si>
  <si>
    <t>…................................... 20 ….........</t>
  </si>
  <si>
    <t>Mengetahui</t>
  </si>
  <si>
    <t>Kwarcab/Kwaran</t>
  </si>
  <si>
    <t>Majelis Pembimbing</t>
  </si>
  <si>
    <t>Ketua</t>
  </si>
  <si>
    <t>Gugus depan</t>
  </si>
  <si>
    <t>…..........................</t>
  </si>
  <si>
    <t>DAFTAR ISI</t>
  </si>
  <si>
    <t>DOKUMEN PORTOFOLIO  AKREDITASI GUGUS DEPAN</t>
  </si>
  <si>
    <t>HALAMAN DEPAN</t>
  </si>
  <si>
    <t>BAGIAN I</t>
  </si>
  <si>
    <t>A. Kata Pengantar</t>
  </si>
  <si>
    <t>B. Daftar Isi</t>
  </si>
  <si>
    <t>C. Indentitas Gugusdepan</t>
  </si>
  <si>
    <t xml:space="preserve">D. Data Keanggotaan </t>
  </si>
  <si>
    <t>BAGIAN II</t>
  </si>
  <si>
    <t>Penegak-1</t>
  </si>
  <si>
    <t>Penegak-1.1</t>
  </si>
  <si>
    <t>Standar Kegiatan Ambalan Penegak</t>
  </si>
  <si>
    <t>Penegak-1.2</t>
  </si>
  <si>
    <t>Standar Capaian Tanda Pramuka Penegak</t>
  </si>
  <si>
    <t>Penegak-1.3</t>
  </si>
  <si>
    <t>Penegak-1.4</t>
  </si>
  <si>
    <t>Penegak-1.5</t>
  </si>
  <si>
    <t>Penegak-2</t>
  </si>
  <si>
    <t>Penegak-2.1</t>
  </si>
  <si>
    <t>Data Keanggotaan dan Pembina</t>
  </si>
  <si>
    <t>Penegak-2.2</t>
  </si>
  <si>
    <t>2.2.1</t>
  </si>
  <si>
    <t>Daftar Pembina dan Pengalaman Kursus Kepramukaan</t>
  </si>
  <si>
    <t>2.2.2</t>
  </si>
  <si>
    <t>Daftar Pembina dan Pengalaman ikut Kursus Lainya</t>
  </si>
  <si>
    <t>Penegak-2.3</t>
  </si>
  <si>
    <t>Pengalaman Pembina Ikut Kegiatan</t>
  </si>
  <si>
    <t>Penegak-2.4</t>
  </si>
  <si>
    <t>Penegak-2.5</t>
  </si>
  <si>
    <t>Penegak-3</t>
  </si>
  <si>
    <t>Standar Sarana Prasarana</t>
  </si>
  <si>
    <t>Penegak-3.1</t>
  </si>
  <si>
    <t>Kelengkapan Sarana Prasarana Sangga</t>
  </si>
  <si>
    <t>Penegak-3.2</t>
  </si>
  <si>
    <t>KelengkapanSarana Prasarana Ambalan</t>
  </si>
  <si>
    <t>Penegak-3.3</t>
  </si>
  <si>
    <t>Kelengkapan Sarana Prasarana Gudep</t>
  </si>
  <si>
    <t>Penegak-4</t>
  </si>
  <si>
    <t>Standar Organisasi, Administrasi dan Keuangan</t>
  </si>
  <si>
    <t>Penegak-4.1</t>
  </si>
  <si>
    <t>Penegak-4.2</t>
  </si>
  <si>
    <t>Penegak-4.3</t>
  </si>
  <si>
    <t>Penegak-4.4</t>
  </si>
  <si>
    <t>Pengelolaan Administrasi Keuangan Gugus Depan  dan  Organisasi Kerjasama</t>
  </si>
  <si>
    <t>Penutup</t>
  </si>
  <si>
    <t>"IKHLAS BAKTI BINA BANGSA BERBUDI BAWA LAKSANA"</t>
  </si>
  <si>
    <t>DOKUMEN PORTOFOLIO AKREDITASI GUGUSDEPAN</t>
  </si>
  <si>
    <t>IDENTITAS GUDEP PESERTA AKREDITASI</t>
  </si>
  <si>
    <t>1.</t>
  </si>
  <si>
    <t>Nomor Peserta Akreditasi</t>
  </si>
  <si>
    <t>…................................................................</t>
  </si>
  <si>
    <t>2.</t>
  </si>
  <si>
    <t>Periode Akreditasi</t>
  </si>
  <si>
    <t>…............................  S/d …...................................</t>
  </si>
  <si>
    <t>3.</t>
  </si>
  <si>
    <t>Pola Sertivikasi</t>
  </si>
  <si>
    <r>
      <rPr>
        <sz val="12"/>
        <color theme="1"/>
        <rFont val="Arial"/>
        <charset val="134"/>
      </rPr>
      <t xml:space="preserve">          Penilaian Portofolio            Visitasi   </t>
    </r>
    <r>
      <rPr>
        <sz val="9"/>
        <color theme="1"/>
        <rFont val="Arial"/>
        <charset val="134"/>
      </rPr>
      <t>*)</t>
    </r>
  </si>
  <si>
    <t>4.</t>
  </si>
  <si>
    <t>Nomor Gugusdepan</t>
  </si>
  <si>
    <t>5.</t>
  </si>
  <si>
    <t>Tanggal Berdiri</t>
  </si>
  <si>
    <t>6.</t>
  </si>
  <si>
    <t>Jenjang/Satuan</t>
  </si>
  <si>
    <t>7.</t>
  </si>
  <si>
    <t>Alamat Gugusdepan</t>
  </si>
  <si>
    <t>a.</t>
  </si>
  <si>
    <t>Pangkalan Gudep</t>
  </si>
  <si>
    <t>b.</t>
  </si>
  <si>
    <t>Alamat</t>
  </si>
  <si>
    <t>c.</t>
  </si>
  <si>
    <t>Kwaran</t>
  </si>
  <si>
    <t>d.</t>
  </si>
  <si>
    <t>Kwarcab</t>
  </si>
  <si>
    <t>e.</t>
  </si>
  <si>
    <t>Kwarda</t>
  </si>
  <si>
    <t>f.</t>
  </si>
  <si>
    <t>Telp/hp</t>
  </si>
  <si>
    <t>g.</t>
  </si>
  <si>
    <t>Media Digital</t>
  </si>
  <si>
    <t>Email</t>
  </si>
  <si>
    <t>Blog/Web</t>
  </si>
  <si>
    <t xml:space="preserve">- </t>
  </si>
  <si>
    <t>Media Sosial</t>
  </si>
  <si>
    <t>*)</t>
  </si>
  <si>
    <t>Coret yang tidak perlu</t>
  </si>
  <si>
    <t>PENUTUP</t>
  </si>
  <si>
    <t>Demikian kami sampaikan seluruh data yang diperlukan untuk penilaian</t>
  </si>
  <si>
    <t>Akreditasi Gugusdepan kami, khususnya untuk Jenjang Pramuka Penegak.</t>
  </si>
  <si>
    <t>Seluruh data sudah kami sampaikan sesuai dengan yang kami miliki</t>
  </si>
  <si>
    <t>namun demikian jika diperlukan untuk menambah data-data lain, akan</t>
  </si>
  <si>
    <t>segera kami siapkan.</t>
  </si>
  <si>
    <t>Atas perhatian dan kerjasama para Asesor kami sampaikan terimakasih.</t>
  </si>
  <si>
    <t>Semoga dengan akreditasi yang dilakukan dapat meningkatkan kualitas</t>
  </si>
  <si>
    <t>pengelolaan dan pembinaan peserta didik di gudep kami.</t>
  </si>
  <si>
    <t>Penegak -1</t>
  </si>
  <si>
    <t>1.1. STANDAR KEGIATAN</t>
  </si>
  <si>
    <t>Pembinaan (kegiatan dan latihan) Pramuka Penegak  di Ambalan  merupakan unsur penting untuk mengembangkan karakter peserta didik. Oleh sebab itu keaktifan pembinaan merupakan salah satu tolok ukur  berhasil tidaknya gugusdepan didalam melaksanakan tugas pokok dan fungsinya.</t>
  </si>
  <si>
    <t>NAMA KEGIATAN</t>
  </si>
  <si>
    <t>TAHUN KEGIATAN</t>
  </si>
  <si>
    <t>JUMLAH SKOR</t>
  </si>
  <si>
    <t>SKOR RATA-RATA</t>
  </si>
  <si>
    <t>BUKTI FISIK</t>
  </si>
  <si>
    <t>KONDISI</t>
  </si>
  <si>
    <t>SKOR</t>
  </si>
  <si>
    <t xml:space="preserve">Latihan rutin dengan upacara </t>
  </si>
  <si>
    <t>Foto Dokumentasi Kegiatan dan Laporan Kegiatan yang tercantum dalam logbook</t>
  </si>
  <si>
    <t>Perkemahan Jumat, Sabtu, Minggu (Perjusami)</t>
  </si>
  <si>
    <t>Pengembaraan</t>
  </si>
  <si>
    <t>Kegiatan Satuan Karya</t>
  </si>
  <si>
    <t>Kegiatan Peduli Lingkungan</t>
  </si>
  <si>
    <t>Gladian Pemimpin Satuan (dianpinsat)</t>
  </si>
  <si>
    <t>Dewan Penegak aktif (Pradana, Krani, Juru Uang dan Juru adat)</t>
  </si>
  <si>
    <t>Dewan Kehormatan Penegak  aktif</t>
  </si>
  <si>
    <t>Latihan Pengembangan Kepemimpinan (LPK)</t>
  </si>
  <si>
    <t>Kegiatan lainnya</t>
  </si>
  <si>
    <t>TOTAL SKOR PENCAPAIAN TANDA KECAKAPAN</t>
  </si>
  <si>
    <t>1.2. STANDAR PENCAPAIAN SKU, SKK DAN PENEGAK GARUDA</t>
  </si>
  <si>
    <t>SYARAT DAN TANDA KECAKAPAN</t>
  </si>
  <si>
    <t>TOTAL SKOR</t>
  </si>
  <si>
    <t>SKOR AKHIR</t>
  </si>
  <si>
    <t>JMLH SKOR</t>
  </si>
  <si>
    <t>SKU DAN TKU</t>
  </si>
  <si>
    <t>Foto dokumentasi, Dokumen SKU, SKK dan Dokumen lain yang mendukung</t>
  </si>
  <si>
    <t>a. Calon</t>
  </si>
  <si>
    <t>b. Bantara</t>
  </si>
  <si>
    <t>c. Laksana</t>
  </si>
  <si>
    <t>Skor Akhir SKU dan TKU</t>
  </si>
  <si>
    <t>SKK DAN TKK</t>
  </si>
  <si>
    <t>PENEGAK GARUDA</t>
  </si>
  <si>
    <t>1.3. DATA KEANGGOTAAN</t>
  </si>
  <si>
    <t>Data Keanggotaan disusun dalam 3 tahun terakhir yang terdiri dari : Jumlah Ambalan Penegak</t>
  </si>
  <si>
    <t>JUMLAH ANGGOTA AMBALAN</t>
  </si>
  <si>
    <t>Dalam Petunjuk Penyelenggaraan Gudep No. 231 tahun 2007, 1 Ambalan Penegak  terdiri dari 12 - 32 Pramuka Penegak Setiap Ambalan   dibagi menjadi 3 - 4 kelompok kecil yang disebut Sangga. 1 Sangga  beranggota 4-8 Pramuka Penegak Jika jumlah anggota Ambalan  lebih dari 32, Gudep dapat membentuk Ambalan Baru</t>
  </si>
  <si>
    <r>
      <rPr>
        <b/>
        <sz val="11"/>
        <color theme="1"/>
        <rFont val="Arial"/>
        <charset val="134"/>
      </rPr>
      <t>TAHUN</t>
    </r>
    <r>
      <rPr>
        <sz val="11"/>
        <color theme="1"/>
        <rFont val="Arial"/>
        <charset val="134"/>
      </rPr>
      <t>*)</t>
    </r>
  </si>
  <si>
    <t>JUMLAH ANGGOTA</t>
  </si>
  <si>
    <t>JUMLAH PER-AMBALAN</t>
  </si>
  <si>
    <t>JUMLAH SANGGA</t>
  </si>
  <si>
    <t>BUKTI DOKUMEN</t>
  </si>
  <si>
    <t>daftar nama anggota dan beberapa contoh daftar hadir latihan rutin</t>
  </si>
  <si>
    <t>Total Skor</t>
  </si>
  <si>
    <t>Skor Rata-rata</t>
  </si>
  <si>
    <t>*) Dapat diubah, disesuaikan dengan tahun pengajuan akreditasi</t>
  </si>
  <si>
    <t>1. 4 PENGHARGAAN DAN PRESTASI</t>
  </si>
  <si>
    <t>JENIS PENGHARGAAN</t>
  </si>
  <si>
    <t>TAHUN</t>
  </si>
  <si>
    <t>Tingkat Ranting</t>
  </si>
  <si>
    <t xml:space="preserve"> foto dokumentasi, Dokumen SKU dan Dokumen lain yang mendukung berdasarkan logbook</t>
  </si>
  <si>
    <t>Tingkat Cabang</t>
  </si>
  <si>
    <t>Tingkat Daerah</t>
  </si>
  <si>
    <t>Tingkat Nasional/Internasional</t>
  </si>
  <si>
    <t>Total skor akhir</t>
  </si>
  <si>
    <t>1.5 PENGELOLAAN ADMINISTRASI</t>
  </si>
  <si>
    <t>JENIS ADMINISTRASI</t>
  </si>
  <si>
    <t>Buku Presensi</t>
  </si>
  <si>
    <t>Jika ada apakah ditulis, ditempatkan dan digunakan sesuai SK Kwarnas No.041 Tahun 1995 Juklak  administrasi satuan pramuka</t>
  </si>
  <si>
    <t>Buku catatan pribadi peserta didik</t>
  </si>
  <si>
    <t>Log book</t>
  </si>
  <si>
    <t>Jumlah skor akhir</t>
  </si>
  <si>
    <t>1.1 STANDAR KEGIATAN</t>
  </si>
  <si>
    <t>Penilaian didasarkan pada kondisi dokumen/bukti. Jika tidak ada dokumen/bukti diberi nilai 1,</t>
  </si>
  <si>
    <t xml:space="preserve"> ada dokumen sesuai kondisinya diberi nilai 2 - 4</t>
  </si>
  <si>
    <t>1.1.1 LATIHAN RUTIN DENGAN UPACARA</t>
  </si>
  <si>
    <t>SKOR/NILAI TERTINGGI :  4</t>
  </si>
  <si>
    <t>NILAI/ SKOR</t>
  </si>
  <si>
    <t>Tidak Ada</t>
  </si>
  <si>
    <t>Tidak rutin</t>
  </si>
  <si>
    <t>Rutin</t>
  </si>
  <si>
    <t>Rutin dan terdokumentasi</t>
  </si>
  <si>
    <t>1.1.2 Perkemahan Jumat, Sabtu, Minggu (Perjusami)</t>
  </si>
  <si>
    <t>Ada</t>
  </si>
  <si>
    <t>1.1.3 Pengembaraan</t>
  </si>
  <si>
    <t>1.1.4 Kegiatan Satuan Karya</t>
  </si>
  <si>
    <t>Tidak</t>
  </si>
  <si>
    <t>Aktif</t>
  </si>
  <si>
    <t>1.1.5 Kegiatan Peduli Lingkungan</t>
  </si>
  <si>
    <t>Tidak menyelenggarakan kegiatan</t>
  </si>
  <si>
    <t>Menyelenggarakan 2 kegiatan dalam 1 tahun</t>
  </si>
  <si>
    <t>Menyelenggarakan 3 kegiatan dalam 1 tahun</t>
  </si>
  <si>
    <t>Menyelenggarakan lebih dari 3 kegiatan 1 tahun</t>
  </si>
  <si>
    <t>1.1.6   Gladian Pemimpin Satuan (dianpinsat)</t>
  </si>
  <si>
    <t>Tidak  menyelenggarakan kegiatan</t>
  </si>
  <si>
    <t>1.1.7  Dewan Penegak Aktif</t>
  </si>
  <si>
    <t xml:space="preserve">Tidak Aktif </t>
  </si>
  <si>
    <t xml:space="preserve">Aktif </t>
  </si>
  <si>
    <t xml:space="preserve">1.1.8  Dewan Kehormatan Aktif </t>
  </si>
  <si>
    <t xml:space="preserve">1.1.9 Latihan Pengembangan Kepemimpinan </t>
  </si>
  <si>
    <t xml:space="preserve">1.1.10 Kegiatan Lainnya </t>
  </si>
  <si>
    <t>1.2.1 PENCAPAIAN SKU</t>
  </si>
  <si>
    <t xml:space="preserve">Penilaian berdasarkan jumlah dikalikan dengan nilainya. Misalnya dari dokumen </t>
  </si>
  <si>
    <t>ada 5 calon maka nilai = 5x1 = 5</t>
  </si>
  <si>
    <t>Calon</t>
  </si>
  <si>
    <t>Buku SKU atau Dokumentasi Pelantikan</t>
  </si>
  <si>
    <t>Penegak Bantara</t>
  </si>
  <si>
    <t xml:space="preserve">Penegak Laksana </t>
  </si>
  <si>
    <t>1.2.2 PENCAPAIAN SKK</t>
  </si>
  <si>
    <t xml:space="preserve">Penilaian berdasarkan jumlah SKK </t>
  </si>
  <si>
    <t>Memiliki 1-2 TKK</t>
  </si>
  <si>
    <t>Memiliki 3-4 TKK</t>
  </si>
  <si>
    <t>Memiliki 5-7 TKK</t>
  </si>
  <si>
    <t>Memiliki 8-10 TKK</t>
  </si>
  <si>
    <t>1.2.3 PENCAPAIAN PRAMUKA GARUDA</t>
  </si>
  <si>
    <t>Nilai berdasarkan jumlah peserta didik nilai 4.</t>
  </si>
  <si>
    <t>sertifikat dan dokumen pelantikan</t>
  </si>
  <si>
    <t>Tidak ada</t>
  </si>
  <si>
    <t>1.3.1 KEANGGOTAN PESERTA DIDIK</t>
  </si>
  <si>
    <t xml:space="preserve">Dalam Petunjuk Penyelenggaraan Gudep No. 231 tahun 2007, </t>
  </si>
  <si>
    <t>1 Ambalan Penegak  terdiri dari 12 - 32 Pramuka Penegak</t>
  </si>
  <si>
    <t xml:space="preserve">Setiap Ambalan   dibagi menjadi 3 - 4 kelompok kecil yang disebut Sangga. </t>
  </si>
  <si>
    <t>1 Sangga  beranggota 4-8 Pramuka Penegak</t>
  </si>
  <si>
    <t>Jika jumlah anggota Ambalan  lebih dari 32, Gudep dapat membentuk</t>
  </si>
  <si>
    <t>Ambalan Baru</t>
  </si>
  <si>
    <t>SKOR/NILAI TERTINGGI : 4</t>
  </si>
  <si>
    <t>Memililiki 1 ambalan  dengan anggota sekurang-kurangnya 3 sangga</t>
  </si>
  <si>
    <t>Memiliki satu ambalan  dengan 4 sangga</t>
  </si>
  <si>
    <t>Memiliki 1 ambalan lebih,  namun jumlah kelebihan anggota belum bisa dibuat menjadi 1 ambalan</t>
  </si>
  <si>
    <t xml:space="preserve">Memiliki lebih dari satu ambalan atau sekurang-kurangnya 32  anggota Pramuka Penegak </t>
  </si>
  <si>
    <t>1.4 PRESTASI DAN PENGHARGAAN</t>
  </si>
  <si>
    <t xml:space="preserve">Penilain berdasrkan jumlah kegitaan yang diikuti. </t>
  </si>
  <si>
    <t>1.4.1 PENGHARGAAN TINGKAT RANTING</t>
  </si>
  <si>
    <t>Piagam/Sertifikat atau Bukti Lainnya</t>
  </si>
  <si>
    <t>1.4.2 PENGHARGAAN TINGKAT CABANG</t>
  </si>
  <si>
    <t>1.4.3 PENGHARAAN  TINGKAT DAERAH</t>
  </si>
  <si>
    <t>1.4.4 PENGHARGAAN TINGKAT NASIONAL/INTERNASIONAL</t>
  </si>
  <si>
    <t>1.5.1  ADMISTRASI (BUKU REGISTRASI PESERTA DIDIK)</t>
  </si>
  <si>
    <t xml:space="preserve">Buku registrasi pesertadidik berisi: 1) Nama Lengkap, jenis kelamin (pa/pi),2) Tempat dan tanggal lahir, 3) Agama. </t>
  </si>
  <si>
    <t>4) Nama Orang tua/Wali,  5) Pekerjaan orang tua/wali,  6) Alamat Rumah,  7) Anak ke ….  dari jumlah saudara</t>
  </si>
  <si>
    <t xml:space="preserve">putra/putri … orang,  8) golongan darah,  9) sekolah,   10) Bakat/hoby11) Hal-hal yang perlu diperhatikan </t>
  </si>
  <si>
    <t xml:space="preserve">(kebiasaan, kesehatan, bahasa yang dikuasai, dll,  2) Pengalaman dalam kepramukaan. 13) Bagi pesertadidik </t>
  </si>
  <si>
    <t>penyandang cacat perlu dimasukkan jenis kecacatannya. 14) Lain-lain.</t>
  </si>
  <si>
    <t>50% kondisi sesuai aturan</t>
  </si>
  <si>
    <t>75 % kondisi sesuai aturan</t>
  </si>
  <si>
    <t>100 % kondisi sesuai aturan</t>
  </si>
  <si>
    <t>1.5.2 BUKU PRESENSI</t>
  </si>
  <si>
    <t>Ada bukti lengkap</t>
  </si>
  <si>
    <t>1.5.3 LOG BOOK</t>
  </si>
  <si>
    <t xml:space="preserve">Log book (buku catatan) merupakan catatan peristiwa-peristiwa penting di dalam gudep, setiap kegiatan dan pengambilan keputusan yang penting </t>
  </si>
  <si>
    <t>harus tercatat pada buku tersebut.  (Log Book berisi: catatan waktu, peristiwa, ilustrasi, gambar, tempelan/guntingan berita dan sebagainya).</t>
  </si>
  <si>
    <t>Penegak- 2</t>
  </si>
  <si>
    <t>DOKUMEN PORTOFOLIO AKREDITASI GUGUS DEPAN</t>
  </si>
  <si>
    <t>2.1  JUMLAH PEMBINA PENEGAK</t>
  </si>
  <si>
    <t>Dalam Petunjuk Penyelenggaraan Gudep No. 231 tahun 2007, Ambalan Penegak dipimpin oleh Pembina Ambalan Penegak  disingkat Pembina Penegak yang berusia  sekurang-kurangnya 25 tahun dan dibantu oleh Pembantu Pembina Penegak  yang berusia sekurang-kurangnya 23  tahun. Dengan demikian rasio ideal Pembina dan Pembantu Pembina Penggalang  adalah 2:32  atau 1: 16</t>
  </si>
  <si>
    <t>JUMLAH PESERTA DIDIK</t>
  </si>
  <si>
    <t>JUMLAH AMBALAN</t>
  </si>
  <si>
    <t>JUMLAH PEMBINA</t>
  </si>
  <si>
    <t>RATIO</t>
  </si>
  <si>
    <t>Daftar Nama Pembina &amp; Pb Pembina, Riwayat Hidup dan Bukti Ikut Kursus Kepramukaan, serta tanda registrasi Pembina*)</t>
  </si>
  <si>
    <t>*) Dijadikan sebagai penambahan point dalam pemberian skor/penilaiam</t>
  </si>
  <si>
    <t>2.2. KOMPOSISI DAN KUALIFIKASI PEMBINA</t>
  </si>
  <si>
    <t>Komposisi dan Kualifikasi Pembina terdiri dari unsur :</t>
  </si>
  <si>
    <t>2.2.1  Jenjang Pelatihan Pembina Satuan</t>
  </si>
  <si>
    <t>2.2.2 Daftar Nama Pembina dan Kursus Pramuka Lainnya</t>
  </si>
  <si>
    <t>2.2.1 JENJANG PELATIHAN PEMBINA</t>
  </si>
  <si>
    <t>Persayaratan Pembina Pramuka Siaga, minimal adalah pernah ikut Kursus Mahir Dasar. Yang ideal pernah mengikuti Kursus Mahir Lanjut Siaga.  Dalam akreditasi ini disediakan 3 pilihan untuk kompetensi Pembina yaitu : belum kursus, pernah ikut Kursus Mahir Dasar, pernah ikut Kursus Mahir Lanjut Saiaga.</t>
  </si>
  <si>
    <t>Orientasi kepramukaan</t>
  </si>
  <si>
    <t>KMD/KML tanpa SHB</t>
  </si>
  <si>
    <t>KMD, dengan SHB</t>
  </si>
  <si>
    <t>NAMA PEMBINA</t>
  </si>
  <si>
    <t>KML, dengan SHB</t>
  </si>
  <si>
    <t xml:space="preserve"> SKOR</t>
  </si>
  <si>
    <t>Sertifikat</t>
  </si>
  <si>
    <t>Ijazah</t>
  </si>
  <si>
    <t>Ijazah dan Surat/Kartu Hak Bina</t>
  </si>
  <si>
    <t>2.2.2 DAFTAR  PEMBINA DAN IKUT  KURSUS KEPRAMUKAAN  LAINNYA</t>
  </si>
  <si>
    <t>Para Pembina Siaga yang mengikuti kursus-kursus kepramukaan lain, merupakan bagian dari upaya peningkatan kompetensi. Kursus ini memiliki bobot yang berbeda berdasar penyelenggara, misalnya Kwarran, Kwarcab, Kwarda, Kwaransa hingga Internasional.</t>
  </si>
  <si>
    <t>KEGIATAN KEPRAMUKAAN</t>
  </si>
  <si>
    <t>Sertifikat, Piagam, Plakat</t>
  </si>
  <si>
    <t>Skor Rata-rata (2.2.1 + 2.2.2)</t>
  </si>
  <si>
    <t>2.3. PENGALAMAN PEMBINA IKUT SERTA KEGIATAN</t>
  </si>
  <si>
    <t>Keikutsertaan para Pembina dalam pendidikan, kegiatan sosial, budaya dan keagamaan yang dilaksanakan oleh lembaga lain merupakan bagian dari peningkatan kompetensi Pembina.</t>
  </si>
  <si>
    <t>PENGALAMAN PEMBINA</t>
  </si>
  <si>
    <t>sertifikat, piagam,  plakat, undangan, surat tugas</t>
  </si>
  <si>
    <t>Tingkat nasional/Internasional</t>
  </si>
  <si>
    <t>2.4  PENGHARGAAN DAN PRESTASI</t>
  </si>
  <si>
    <t xml:space="preserve"> foto dokumentasi, Dokumen penghargaan/prestasi dan Dokumen lain yang mendukung</t>
  </si>
  <si>
    <t>2.5 KEGIATAN PEMBINA DAN MABI</t>
  </si>
  <si>
    <t>Rapat Kordinasi Pembina dan Mabigus</t>
  </si>
  <si>
    <t>Dokumentasi, Surat Keputusan, Notulen, Dokumen lainnya.</t>
  </si>
  <si>
    <t>Rapat Pembina Gudep</t>
  </si>
  <si>
    <t>Notulen dan Risalah Rapat</t>
  </si>
  <si>
    <t>Dewan Kehormatan Gudep</t>
  </si>
  <si>
    <t>Lembaga Pemeriksa Keuangan Gudep</t>
  </si>
  <si>
    <t>Malibatkan Orang tua peserta didik</t>
  </si>
  <si>
    <t>Rencana Rekrut Peserta didik dan Pembina</t>
  </si>
  <si>
    <t>Rencana Peningkatan Kualitas Pembina &amp; Mabi</t>
  </si>
  <si>
    <t>Program Latihan Mingguan</t>
  </si>
  <si>
    <t>Program Kerja Gudep</t>
  </si>
  <si>
    <t>Buku Catatan Setiap Pribadi Pembina</t>
  </si>
  <si>
    <t>Skor Akhir</t>
  </si>
  <si>
    <t xml:space="preserve">Penegak-2 </t>
  </si>
  <si>
    <t>Dalam Petunjuk Penyelenggaraan Gudep No. 231 tahun 2007, Ambalan Penegak</t>
  </si>
  <si>
    <t>dipimpin oleh Pembina Ambalan Penegak  disingkat Pembina Penegak</t>
  </si>
  <si>
    <t>yang berusia sekurang-kurangnya 25 tahun dan dibantu oleh Pembantu Pembina</t>
  </si>
  <si>
    <t>Penegak  yang berusia sekurang-kurangnya 23  tahun. Dengan demikian rasio ideal</t>
  </si>
  <si>
    <t>Pembina dan Pembantu Pembina Penggalang  adalah 2:32  atau 1: 16</t>
  </si>
  <si>
    <t>Memiliki 1 Ambalan dan 1 Pembina,  sehingga rasio Pembina dan Peserta Didik 1:32</t>
  </si>
  <si>
    <t>Memiliki 1  Ambalan  dengan 2 Pembina, sehingga rasio Pembia dan Peserta Didik 1:16</t>
  </si>
  <si>
    <t>Memiliki 2 Ambalan  dengan 2 Pembina, sehingga rasio Pembina dan Peserta Didik  1:32</t>
  </si>
  <si>
    <t>Memiliki 2 Ambalan  dengan 4 Pembina, sehingga rasio Pembina dan Peserta Didik 1:16</t>
  </si>
  <si>
    <t>2.2.2 DAFTAR NAMA PEMBINA DAN IKUT  KURSUS KEPRAMUKAAN  LAINNYA</t>
  </si>
  <si>
    <t>Sertifikat/Piagam/Plakat</t>
  </si>
  <si>
    <t>Tingkat nasional/Internasional, peserta</t>
  </si>
  <si>
    <t>2.3 PENGALAMAN PEMBINA IKUT SERTA KEGIATAN</t>
  </si>
  <si>
    <t>Penilain berdasarkan kegiatan yang diikuti</t>
  </si>
  <si>
    <t>2.3.1 KEGIATAN TINGKAT RANTING</t>
  </si>
  <si>
    <t>2.3.2 KEGIATAN TINGKAT CABANG</t>
  </si>
  <si>
    <t>2.3.3 KEGIATAN TINGKAT DAERAH</t>
  </si>
  <si>
    <t>2.3.4 KEGIATAN TINGKAT NASIONAL/INTERNASIONAL</t>
  </si>
  <si>
    <t>2.4 PRESTASI DAN PENGHARGAAN</t>
  </si>
  <si>
    <t xml:space="preserve">Penilain berdasarkan jumlah kegitaan yang diikuti. </t>
  </si>
  <si>
    <t>2.4.1 PENGHARGAAN TINGKAT RANTING</t>
  </si>
  <si>
    <t>2.4.2 PENGHARGAAN TINGKAT CABANG</t>
  </si>
  <si>
    <t>2.4.3 PENGHARAAN  TINGKAT DAERAH</t>
  </si>
  <si>
    <t>2.4.4 PENGHARGAAN TINGKAT NASIONAL/INTERNASIONAL</t>
  </si>
  <si>
    <t>2.5. KEGIATAN PEMBINA DAN MABI</t>
  </si>
  <si>
    <t>2.5.1  RAPAT PEMBINA DAN MABI</t>
  </si>
  <si>
    <t>Dokumentasi, Surat Keputusan, Notulen, logbook, Dokumen lainnya sesuai SK Kwarnas No.041 Tahun 1995 Juklak  administrasi satuan pramuka</t>
  </si>
  <si>
    <t>1 tahun sekali</t>
  </si>
  <si>
    <t>6 bulan sekali</t>
  </si>
  <si>
    <t>3 bulan sekali</t>
  </si>
  <si>
    <t xml:space="preserve">2.5.2 RAPAT PEMBINA </t>
  </si>
  <si>
    <t>1 atau 3 bulan sekali</t>
  </si>
  <si>
    <t>2.5.3. NOTULEN ATAU RISALAH RAPAT</t>
  </si>
  <si>
    <t xml:space="preserve">1) Catatan/notulen rapat dengan Pembina Gudep, berisi permasalahan gudep, progja dan sebagainya. </t>
  </si>
  <si>
    <t xml:space="preserve">2) Catatan/notulen rapat dengan Dewan Kehormatan Gudep, berisi permasalahan yang dibahas dan keputusan terakhir rapat untuk bahan evaluasi. </t>
  </si>
  <si>
    <t>3) Catatan/notulen rapat dengan Mabigus, setiap pertemuan harus dicatat dan  dicek hasil-hasil rapat sebelumnya.</t>
  </si>
  <si>
    <t>2.5.4 DEWAN KEHORMATAN</t>
  </si>
  <si>
    <t>2.5.5 LEMBAGA PEMERIKSA KEUANGAN</t>
  </si>
  <si>
    <t>2.5.6 MELIBATKAN ORANG TUA</t>
  </si>
  <si>
    <t>2.5.7. MEMILIKI RENCANA REKRUT PESERTA DIDIK DAN PEMBINA</t>
  </si>
  <si>
    <t>2.5.8  MEMILIKI RENCANA MENINGKATKAN KUALITAS PEMBINA &amp; MABI</t>
  </si>
  <si>
    <t>2.5.9  MEMILIKI PROGRAM LATIHAN MINGGUAN</t>
  </si>
  <si>
    <t>2.5.10 PROGRAM KERJA GUDEP</t>
  </si>
  <si>
    <t>2.5.11. BUKU CATATAN PRIBADI SETIAP PEMBINA</t>
  </si>
  <si>
    <t xml:space="preserve">Untuk mengembangkan anggota/pesertadidik secara individu tidak cukup hanya dengan mengandalkan ingatan untuk mengetahui kemajuan individu </t>
  </si>
  <si>
    <t xml:space="preserve">anggota tersebut.  Oleh karena itu, setiap pembina perlu memiliki buku catatan pribadi, dan perlu mencatat informasi yang berkaitan dengan kemajuan </t>
  </si>
  <si>
    <t xml:space="preserve">yang dicapai </t>
  </si>
  <si>
    <t>Buku belum sepenuhnya sesuai aturan</t>
  </si>
  <si>
    <t>Buku sepenuhnya sesuai aturan dan pelaporan</t>
  </si>
  <si>
    <t>Buku sepenuhnya sesuai aturan dan lengkap</t>
  </si>
  <si>
    <t>Penegak -3</t>
  </si>
  <si>
    <t>3.1 KELENGKAPAN SARANA PRASARANA SANGGA</t>
  </si>
  <si>
    <t>SARASA PRASARANA</t>
  </si>
  <si>
    <t>Bendera semaphore</t>
  </si>
  <si>
    <t>Dokumentasi</t>
  </si>
  <si>
    <t>Bendera morse</t>
  </si>
  <si>
    <t>Peluit</t>
  </si>
  <si>
    <t>Tongkat</t>
  </si>
  <si>
    <t>Tali</t>
  </si>
  <si>
    <t>Kompas</t>
  </si>
  <si>
    <t>Peta topografi</t>
  </si>
  <si>
    <t xml:space="preserve">Tenda </t>
  </si>
  <si>
    <t>Alat dan kotak P3K</t>
  </si>
  <si>
    <t>Total Skor Akhir</t>
  </si>
  <si>
    <t>3.2 KELENGKAPAN SARANA PRASARANA AMBALAN</t>
  </si>
  <si>
    <t>Tenda dapur</t>
  </si>
  <si>
    <t>Alat kebersihan lengkap</t>
  </si>
  <si>
    <t>Lemari/Kotak alat kegiatan</t>
  </si>
  <si>
    <t>3.1 KELENGKAPAN SARANA PRASARANA GUGUS DEPAN</t>
  </si>
  <si>
    <t>Sanggar Gugusdepan</t>
  </si>
  <si>
    <t>Bendera merah putih</t>
  </si>
  <si>
    <t xml:space="preserve">Bendera Gudep </t>
  </si>
  <si>
    <t>Perpustakaan &amp; Buku  Kepramukaan</t>
  </si>
  <si>
    <t>PANDUAN PENILIAN AKREDITASI GUDEP</t>
  </si>
  <si>
    <t xml:space="preserve">3. STANDAR SARANA PRASARANA </t>
  </si>
  <si>
    <t>Penilaian sarana prasarana di pertimbangkan rasio sarana/prasarana dengan peserta didik.</t>
  </si>
  <si>
    <t xml:space="preserve">Penilaian didasarkan pada kondisi dokumen/bukti. Jika tidak ada dokumen/bukti </t>
  </si>
  <si>
    <t>diberi nilai 1, ada dokumen sesuai kondisinya diberi nilai 2 - 4</t>
  </si>
  <si>
    <t>BENDERA SEMAPHORE</t>
  </si>
  <si>
    <t>Bukti Fisik</t>
  </si>
  <si>
    <t>BENDERA MORSE</t>
  </si>
  <si>
    <t>PELUIT</t>
  </si>
  <si>
    <t>TONGKAT</t>
  </si>
  <si>
    <t>TALI</t>
  </si>
  <si>
    <t>KOMPAS</t>
  </si>
  <si>
    <t>PETA TOPOGRAFI</t>
  </si>
  <si>
    <t>TENDA</t>
  </si>
  <si>
    <t xml:space="preserve">ALAT DAPUR LENGKAP DAN BOX PENYIMPANAN </t>
  </si>
  <si>
    <t>ALAT DAN KOTAK PPPK</t>
  </si>
  <si>
    <t>TENDA DAPUR</t>
  </si>
  <si>
    <t>ALAT KEBERSIHAN LENGKAP</t>
  </si>
  <si>
    <t xml:space="preserve">LEMARI DAN KOTAK PENYIMPANAN ALAT KEGIATAN </t>
  </si>
  <si>
    <t>3.3 KELENGKAPAN SARANA PRASARANA GUGUS DEPAN</t>
  </si>
  <si>
    <t>SANGGAR GUGUSDEPAN</t>
  </si>
  <si>
    <t>Bergabung dengan unit yang lain</t>
  </si>
  <si>
    <t>Ada cukup layak</t>
  </si>
  <si>
    <t>Ada layak dengan SK</t>
  </si>
  <si>
    <t>BENDERA MERAH PUTIH</t>
  </si>
  <si>
    <t>BENDERA GUDEP</t>
  </si>
  <si>
    <t>PERPUSTAKAAN DAN BUKU KEPRAMUKAAN</t>
  </si>
  <si>
    <t xml:space="preserve">Ada </t>
  </si>
  <si>
    <t>Penegak - 4</t>
  </si>
  <si>
    <t>STANDAR ORGANISASI, ADMINISTRASI , KEUANGAN DAN KERJASAMA</t>
  </si>
  <si>
    <t>4.1 PENGELOLAAN GUGUS DEPAN</t>
  </si>
  <si>
    <t>Ketua Gugus Depan</t>
  </si>
  <si>
    <t>Musyawarah Gudep</t>
  </si>
  <si>
    <t>Rapat Kerja Gudep</t>
  </si>
  <si>
    <t>Mabi Gudep</t>
  </si>
  <si>
    <t>4.2 PENGELOLAAN ADMINISTRASI GUGUS DEPAN</t>
  </si>
  <si>
    <t xml:space="preserve">Papan Nama </t>
  </si>
  <si>
    <t>Bukti dokumen ada atau tidak.</t>
  </si>
  <si>
    <t>Papan Struktur</t>
  </si>
  <si>
    <t>Daftar Registrasi anggota untuk peserta didik</t>
  </si>
  <si>
    <t>Daftar Induk Anggota gugus depan</t>
  </si>
  <si>
    <t>Daftar Inventaris</t>
  </si>
  <si>
    <t>Format sesuai dengan SK Kwarnas No.041 Tahun 1995 Juklak  administrasi satuan</t>
  </si>
  <si>
    <t>Buku tamu gugus depan</t>
  </si>
  <si>
    <t>Laporan semester data dan kegiatan</t>
  </si>
  <si>
    <t>Logbook (catatan peristiwa-peristiwa penting)</t>
  </si>
  <si>
    <t>Program Kerja Tahunan</t>
  </si>
  <si>
    <t>Laporan Gudep</t>
  </si>
  <si>
    <t>Buletin/Web/Blog</t>
  </si>
  <si>
    <t>4.3 PRESTASI DAN PENGHARGAAN GUGUS DEPAN</t>
  </si>
  <si>
    <t>Ranting</t>
  </si>
  <si>
    <t xml:space="preserve"> foto dokumentasi, Dokumen SKU dan Dokumen lain yang mendukung</t>
  </si>
  <si>
    <t>Cabang</t>
  </si>
  <si>
    <t>Daerah</t>
  </si>
  <si>
    <t>Nasional / Internasional</t>
  </si>
  <si>
    <t>4.4 PENGELOLAAN ADMINISTRASI KEUANGAN GUGUS DEPAN DAN ORGANISASI KERJASAMA</t>
  </si>
  <si>
    <t>Pengelolaan Administrasi Keuangan</t>
  </si>
  <si>
    <t>Bukti dokumen ada atau tidak. Jika tidak ada nilai 1</t>
  </si>
  <si>
    <t>Pembayaran Iuran</t>
  </si>
  <si>
    <t>Laporan keuangan Bulanan</t>
  </si>
  <si>
    <t>Administrasi Keuangan Satuan</t>
  </si>
  <si>
    <t>Laporan Keuangan Bulanan Satuan</t>
  </si>
  <si>
    <t>Kerjasama dengan Mabigus</t>
  </si>
  <si>
    <t>Kerjasama dengan Tokoh Masyarakat</t>
  </si>
  <si>
    <t>Kerjasama  dengan  Orang tua Peserta didik</t>
  </si>
  <si>
    <t>Kerjasama  dengan Stakeholder</t>
  </si>
  <si>
    <t>4.1. PENGELOLAAN GUGUS DEPAN</t>
  </si>
  <si>
    <t>4.1.1. KETUA GUGUS DEPAN</t>
  </si>
  <si>
    <t xml:space="preserve">Penilaian pengelolaan gugus depan didasarkan pada kondisi dokumen/bukti. Jika tidak ada dokumen/bukti diberi nilai 1, </t>
  </si>
  <si>
    <t>Jika tidak ada dokumen/bukti diberi nilai 1, ada dokumen sesuai kondisinya diberi nilai 2-4</t>
  </si>
  <si>
    <t>4.1.2. MUSYAWARAH GUDEP (3 TAHUN SEKALI)</t>
  </si>
  <si>
    <t>4.1.3 RAPAT KERJA GUGUS DEPAN</t>
  </si>
  <si>
    <t>4.1.4.  MABI GUDEP</t>
  </si>
  <si>
    <t xml:space="preserve">Dalam Petunjuk Penyelenggaraan Gudep No. 231 tahun 2007,  Mabigus berasal dari orangtua pesertadidik yang merupakan, perwakilan </t>
  </si>
  <si>
    <t xml:space="preserve">dari tiap satuan, tokoh-tokoh masyarakat termasuk para pengusaha di lingkungan gugusdepan yang memiliki </t>
  </si>
  <si>
    <t xml:space="preserve">perhatian dan rasa tanggungjawab, terhadap Gerakan Pramuka, serta mampu menjalankan peran majelis pembimbing.. Mabigus </t>
  </si>
  <si>
    <t>terdiri daru seorang ketua, wakil ketua, sekretaris, ketua harian (bila perlu) dan beberapa anggota.</t>
  </si>
  <si>
    <t>Jika komposisi kepengurusan Mabigus hanya terdiri dari Ketua dan Sekretaris</t>
  </si>
  <si>
    <t>Jika komposisi kepengurusan Mabigus hanya terdiri dari Ketua, Wakil Ketua  dan Sekretaris</t>
  </si>
  <si>
    <t>Jika komposisi kepengurusan Mabigus hanya terdiri dari Ketua, Wakil Ketua, Sekretaris dan Anggota</t>
  </si>
  <si>
    <t>Jika komposisi kepengurusan Mabigus  terdiri dari Ketua, Wakil Ketua, Sekretaris dan Anggota dengan melibatkan Tokoh Masyarakat dan Orang Tua</t>
  </si>
  <si>
    <t>4.2. PENGELOLAAN ADMINISTRASI GUGUS DEPAN</t>
  </si>
  <si>
    <t>4.2.1. PAPAN NAMA GUDEP</t>
  </si>
  <si>
    <t>Papan nama berbentuk segi empat panjang, dengan bahan kayu, seng atau atau bahan lain</t>
  </si>
  <si>
    <t xml:space="preserve">Ukuran papan nama 150 cm x 60 cm. </t>
  </si>
  <si>
    <t xml:space="preserve">Besarnya gambar dan huruf disesuaikan dengan ukuran papan nama. </t>
  </si>
  <si>
    <t xml:space="preserve">Warna papan nama: Bidang lambang:  </t>
  </si>
  <si>
    <t xml:space="preserve">1). warna dasar : hijau muda </t>
  </si>
  <si>
    <t>2) warna lambang : hitam Bidang huruf a. warna dasar : coklat muda</t>
  </si>
  <si>
    <t>3) warna hurup hitam</t>
  </si>
  <si>
    <t>4.2.2.  PAPAN STRUKTUR ORGANISASI GUGUSDEPAN</t>
  </si>
  <si>
    <t>4.2.3  ADMISTRASI (BUKU REGISTRASI PESERTA DIDIK)</t>
  </si>
  <si>
    <t>4.2.4 BUKU DAFTAR INDUK ANGGOTA GUGUS DEPAN</t>
  </si>
  <si>
    <t>4.2.5. BUKU INVENTARIS SATUAN</t>
  </si>
  <si>
    <t>Buku Inventaris merupakan buku catatan sarana pendukung yang berisi catatan alat-alat, peralatan atau perlengkapan yang meliputi: 1) Nama benda/</t>
  </si>
  <si>
    <t>alat/perlengkapan. 2) Jumlah masing-masing perlengkapan. 3) Kondisi masing-masing perlengkapan. 4) Asal usul barang tersebut</t>
  </si>
  <si>
    <t>4.2.6. BUKU TAMU GUGUS DEPAN</t>
  </si>
  <si>
    <t>4.2.7 LAPORAN SEMESTER DATA DAN KEGIATAN</t>
  </si>
  <si>
    <t xml:space="preserve">Setiap kegiatan yang dilaksanakan oleh gudep maupun satuan harus dicatat dengan baik, hal itu akan sangat berguna untuk bahan referensi bagi </t>
  </si>
  <si>
    <t xml:space="preserve">kegiatan yang akan datang yang dilaksanakan oleh gudep maupun satuan harus dicatat dengan baik, hal itu akan sangat berguna untuk bahan </t>
  </si>
  <si>
    <t>referensi bagi kegiatan yang akan datang</t>
  </si>
  <si>
    <t>Kegiatan kurang tercatat dengan baik</t>
  </si>
  <si>
    <t>Kegiatan tercatat dengan baik</t>
  </si>
  <si>
    <t>Kegiatan tercatat dengan baik dengan sistem</t>
  </si>
  <si>
    <t>4.2.8 LOGBOOK (CATATAN -CATATAN PERISTIWA PENTING)</t>
  </si>
  <si>
    <t>4.2.9 PROGRAM KERJA TAHUNAN</t>
  </si>
  <si>
    <t>4.2.10. LAPORAN GUDEP KE KWARCAB DAN GUDEP</t>
  </si>
  <si>
    <t xml:space="preserve">a) Gudep harus memberi laporan secara berkala kepada Kwarran dengan tembusan kepada Kwarcab tentang perkembangan gudepnya. </t>
  </si>
  <si>
    <t>b) Pada setiap bulan Oktober, gudep harus melaporkan jumlah anggotanya yaitu pesertadidik per-golongan serta</t>
  </si>
  <si>
    <t xml:space="preserve"> jumlah pembina dan anggota Mabi kepada Kwarran dengan dengan tembusan Kwarcab,Kwarda dan Kwarnas. </t>
  </si>
  <si>
    <t xml:space="preserve">c) Setiap tahun pada bulan Januari, gudep harus mendaftarkan kembali dengan menyerahkan laporan tahunan kepada Kwarcab melalui Kwarran.  </t>
  </si>
  <si>
    <t>d) Gudep yang telah mendaftarkan kembali sesuai dengan butir 3 di atas, oleh Kwarcab diberikan Tanda Pendaftaran Ulang.</t>
  </si>
  <si>
    <t>Laporan belum sepenuhnya dilaksanakan sesuai aturan</t>
  </si>
  <si>
    <t>Laporan sepenuhnya dilaksanakan sesuai aturan</t>
  </si>
  <si>
    <t>Laporan sepenuhnya dilaksanakan sesuai aturan, tersimpan dan lengkap</t>
  </si>
  <si>
    <t>4.2.11. BULETIN/WEB/BLOG/MEDSOS</t>
  </si>
  <si>
    <t xml:space="preserve">           4.3.1. PRESTASI DAN PENGHARGAAN TINGKAT RANTING</t>
  </si>
  <si>
    <t>4.3.2. PENGHARGAAN TINGKAT CABANG</t>
  </si>
  <si>
    <t>4.3.3. PENGHARAAN  TINGKAT DAERAH</t>
  </si>
  <si>
    <t>4.3.4 PENGHARGAAN TINGKAT NASIONAL/INTERNASIONAL</t>
  </si>
  <si>
    <t>4.4 PENGELOLAAN  ADMINISTRASI KEUANGAN ORGANISASI KERJASAMA</t>
  </si>
  <si>
    <t>4.4.1 PENGELOLAAN ADMINISTRASI KEUANGAN GUDEP</t>
  </si>
  <si>
    <t>4.4.2. BUKU PEMBAYARAN IURAN</t>
  </si>
  <si>
    <t>4.4.3 BUKU LAPORAN KEUANGAN BULANAN</t>
  </si>
  <si>
    <t>4.4.4 BUKU ADMINISTRASI KEUANGAN SATUAN</t>
  </si>
  <si>
    <t>4.4.5 BUKU LAPORAN KEUANGAN BULANAN SATUAN</t>
  </si>
  <si>
    <t>4.4 6 KERJASAMA DENGAN MABIGUS</t>
  </si>
  <si>
    <t>4.4.7 KERJASAMA DENGAN TOKOH MASYARAKAT</t>
  </si>
  <si>
    <t>4.4.8 KERJASAMA DENGAN ORANG TUA PESERTA DIDIK</t>
  </si>
  <si>
    <t>4.4.9. KERJASAMA DENGAN STAKEHOLDER</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</si>
</sst>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Rp&quot;* #,##0.00_-;\-&quot;Rp&quot;* #,##0.00_-;_-&quot;Rp&quot;* &quot;-&quot;??_-;_-@_-"/>
    <numFmt numFmtId="178" formatCode="_(* #,##0_);_(* \(#,##0\);_(* &quot;-&quot;_);_(@_)"/>
    <numFmt numFmtId="179" formatCode="_-&quot;Rp&quot;* #,##0_-;\-&quot;Rp&quot;* #,##0_-;_-&quot;Rp&quot;* &quot;-&quot;??_-;_-@_-"/>
  </numFmts>
  <fonts count="81">
    <font>
      <sz val="11"/>
      <color theme="1"/>
      <name val="Times New Roman"/>
      <charset val="134"/>
      <scheme val="minor"/>
    </font>
    <font>
      <sz val="11"/>
      <color theme="1"/>
      <name val="Arial"/>
      <charset val="134"/>
    </font>
    <font>
      <b/>
      <sz val="11"/>
      <color theme="1"/>
      <name val="Arial"/>
      <charset val="134"/>
    </font>
    <font>
      <b/>
      <sz val="12"/>
      <color theme="1"/>
      <name val="Arial"/>
      <charset val="134"/>
    </font>
    <font>
      <sz val="12"/>
      <color theme="1"/>
      <name val="Arial"/>
      <charset val="134"/>
    </font>
    <font>
      <sz val="11"/>
      <name val="Arial"/>
      <charset val="134"/>
    </font>
    <font>
      <sz val="8"/>
      <color theme="1"/>
      <name val="Arial"/>
      <charset val="134"/>
    </font>
    <font>
      <sz val="9"/>
      <color theme="1"/>
      <name val="Arial"/>
      <charset val="134"/>
    </font>
    <font>
      <i/>
      <sz val="10"/>
      <color theme="1"/>
      <name val="Arial"/>
      <charset val="134"/>
    </font>
    <font>
      <sz val="10"/>
      <name val="Arial"/>
      <charset val="134"/>
    </font>
    <font>
      <i/>
      <sz val="11"/>
      <color theme="1"/>
      <name val="Arial"/>
      <charset val="134"/>
    </font>
    <font>
      <b/>
      <sz val="11"/>
      <name val="Arial"/>
      <charset val="134"/>
    </font>
    <font>
      <sz val="10"/>
      <color theme="1"/>
      <name val="Arial"/>
      <charset val="134"/>
    </font>
    <font>
      <i/>
      <sz val="9"/>
      <color theme="1"/>
      <name val="Arial"/>
      <charset val="134"/>
    </font>
    <font>
      <sz val="11"/>
      <color theme="0"/>
      <name val="Arial"/>
      <charset val="134"/>
    </font>
    <font>
      <i/>
      <sz val="8"/>
      <color theme="1"/>
      <name val="Arial"/>
      <charset val="134"/>
    </font>
    <font>
      <sz val="8"/>
      <name val="Arial"/>
      <charset val="134"/>
    </font>
    <font>
      <b/>
      <sz val="10"/>
      <color theme="1"/>
      <name val="Arial"/>
      <charset val="134"/>
    </font>
    <font>
      <b/>
      <sz val="10"/>
      <name val="Arial"/>
      <charset val="134"/>
    </font>
    <font>
      <sz val="9"/>
      <name val="Arial"/>
      <charset val="134"/>
    </font>
    <font>
      <b/>
      <i/>
      <sz val="11"/>
      <color theme="1"/>
      <name val="Arial"/>
      <charset val="134"/>
    </font>
    <font>
      <sz val="11"/>
      <color theme="1"/>
      <name val="Calibri"/>
      <charset val="134"/>
    </font>
    <font>
      <b/>
      <sz val="11"/>
      <color theme="1"/>
      <name val="Calibri"/>
      <charset val="134"/>
    </font>
    <font>
      <b/>
      <sz val="11"/>
      <color theme="0"/>
      <name val="Calibri"/>
      <charset val="134"/>
    </font>
    <font>
      <b/>
      <sz val="12"/>
      <color theme="1"/>
      <name val="Adobe Gothic Std B"/>
      <charset val="134"/>
    </font>
    <font>
      <b/>
      <sz val="14"/>
      <color theme="1"/>
      <name val="Adobe Gothic Std B"/>
      <charset val="134"/>
    </font>
    <font>
      <sz val="11"/>
      <name val="Times New Roman"/>
      <charset val="134"/>
      <scheme val="minor"/>
    </font>
    <font>
      <b/>
      <sz val="16"/>
      <color theme="1"/>
      <name val="Adobe Gothic Std B"/>
      <charset val="134"/>
    </font>
    <font>
      <sz val="9"/>
      <color theme="1"/>
      <name val="Calibri"/>
      <charset val="134"/>
    </font>
    <font>
      <sz val="12"/>
      <color theme="1"/>
      <name val="Adobe Gothic Std B"/>
      <charset val="134"/>
    </font>
    <font>
      <b/>
      <sz val="12"/>
      <color theme="1"/>
      <name val="Calibri"/>
      <charset val="134"/>
    </font>
    <font>
      <i/>
      <sz val="10"/>
      <color theme="1"/>
      <name val="Calibri"/>
      <charset val="134"/>
    </font>
    <font>
      <sz val="12"/>
      <color theme="1"/>
      <name val="Calibri"/>
      <charset val="134"/>
    </font>
    <font>
      <sz val="10"/>
      <color theme="1"/>
      <name val="Calibri"/>
      <charset val="134"/>
    </font>
    <font>
      <b/>
      <sz val="10"/>
      <color theme="1"/>
      <name val="Adobe Gothic Std B"/>
      <charset val="134"/>
    </font>
    <font>
      <b/>
      <sz val="10"/>
      <color theme="1"/>
      <name val="Calibri"/>
      <charset val="134"/>
    </font>
    <font>
      <sz val="11"/>
      <color theme="1"/>
      <name val="Times New Roman"/>
      <charset val="134"/>
    </font>
    <font>
      <sz val="10"/>
      <color theme="1"/>
      <name val="Times New Roman"/>
      <charset val="134"/>
    </font>
    <font>
      <sz val="14"/>
      <color theme="1"/>
      <name val="Times New Roman"/>
      <charset val="134"/>
    </font>
    <font>
      <i/>
      <sz val="9"/>
      <color theme="1"/>
      <name val="Calibri"/>
      <charset val="134"/>
    </font>
    <font>
      <sz val="8"/>
      <color theme="1"/>
      <name val="Calibri"/>
      <charset val="134"/>
    </font>
    <font>
      <i/>
      <sz val="8"/>
      <color theme="1"/>
      <name val="Calibri"/>
      <charset val="134"/>
    </font>
    <font>
      <sz val="11"/>
      <color theme="0"/>
      <name val="Times New Roman"/>
      <charset val="134"/>
      <scheme val="minor"/>
    </font>
    <font>
      <sz val="9"/>
      <name val="Times New Roman"/>
      <charset val="134"/>
      <scheme val="minor"/>
    </font>
    <font>
      <sz val="11"/>
      <color theme="0" tint="-0.149906918546098"/>
      <name val="Calibri"/>
      <charset val="134"/>
    </font>
    <font>
      <sz val="7"/>
      <color theme="1"/>
      <name val="Calibri"/>
      <charset val="134"/>
    </font>
    <font>
      <b/>
      <sz val="16"/>
      <color theme="1"/>
      <name val="Arial"/>
      <charset val="134"/>
    </font>
    <font>
      <b/>
      <sz val="14"/>
      <color theme="1"/>
      <name val="Arial"/>
      <charset val="134"/>
    </font>
    <font>
      <sz val="14"/>
      <color theme="1"/>
      <name val="Arial"/>
      <charset val="134"/>
    </font>
    <font>
      <sz val="16"/>
      <color theme="1"/>
      <name val="Arial"/>
      <charset val="134"/>
    </font>
    <font>
      <b/>
      <sz val="22"/>
      <color theme="1"/>
      <name val="Arial"/>
      <charset val="134"/>
    </font>
    <font>
      <b/>
      <sz val="14"/>
      <name val="Arial"/>
      <charset val="134"/>
    </font>
    <font>
      <b/>
      <sz val="16"/>
      <color theme="0"/>
      <name val="Arial"/>
      <charset val="134"/>
    </font>
    <font>
      <b/>
      <sz val="28"/>
      <color rgb="FFFFFF00"/>
      <name val="Rockwell Extra Bold"/>
      <charset val="134"/>
    </font>
    <font>
      <b/>
      <sz val="28"/>
      <color theme="1"/>
      <name val="Rockwell Extra Bold"/>
      <charset val="134"/>
    </font>
    <font>
      <b/>
      <sz val="18"/>
      <color theme="1"/>
      <name val="Cascadia Mono SemiBold"/>
      <charset val="134"/>
    </font>
    <font>
      <b/>
      <sz val="14"/>
      <color theme="1"/>
      <name val="Cascadia Mono SemiBold"/>
      <charset val="134"/>
    </font>
    <font>
      <sz val="18"/>
      <color theme="1"/>
      <name val="Cascadia Mono SemiBold"/>
      <charset val="134"/>
    </font>
    <font>
      <sz val="14"/>
      <color theme="1"/>
      <name val="Cascadia Mono SemiBold"/>
      <charset val="134"/>
    </font>
    <font>
      <b/>
      <sz val="20"/>
      <color theme="1"/>
      <name val="Cascadia Mono SemiBold"/>
      <charset val="134"/>
    </font>
    <font>
      <sz val="20"/>
      <color theme="1"/>
      <name val="Cascadia Mono SemiBold"/>
      <charset val="134"/>
    </font>
    <font>
      <u/>
      <sz val="11"/>
      <color rgb="FF0000FF"/>
      <name val="Times New Roman"/>
      <charset val="0"/>
      <scheme val="minor"/>
    </font>
    <font>
      <u/>
      <sz val="11"/>
      <color rgb="FF800080"/>
      <name val="Times New Roman"/>
      <charset val="0"/>
      <scheme val="minor"/>
    </font>
    <font>
      <sz val="11"/>
      <color rgb="FFFF0000"/>
      <name val="Times New Roman"/>
      <charset val="0"/>
      <scheme val="minor"/>
    </font>
    <font>
      <b/>
      <sz val="18"/>
      <color theme="3"/>
      <name val="Times New Roman"/>
      <charset val="134"/>
      <scheme val="minor"/>
    </font>
    <font>
      <i/>
      <sz val="11"/>
      <color rgb="FF7F7F7F"/>
      <name val="Times New Roman"/>
      <charset val="0"/>
      <scheme val="minor"/>
    </font>
    <font>
      <b/>
      <sz val="15"/>
      <color theme="3"/>
      <name val="Times New Roman"/>
      <charset val="134"/>
      <scheme val="minor"/>
    </font>
    <font>
      <b/>
      <sz val="13"/>
      <color theme="3"/>
      <name val="Times New Roman"/>
      <charset val="134"/>
      <scheme val="minor"/>
    </font>
    <font>
      <b/>
      <sz val="11"/>
      <color theme="3"/>
      <name val="Times New Roman"/>
      <charset val="134"/>
      <scheme val="minor"/>
    </font>
    <font>
      <sz val="11"/>
      <color rgb="FF3F3F76"/>
      <name val="Times New Roman"/>
      <charset val="0"/>
      <scheme val="minor"/>
    </font>
    <font>
      <b/>
      <sz val="11"/>
      <color rgb="FF3F3F3F"/>
      <name val="Times New Roman"/>
      <charset val="0"/>
      <scheme val="minor"/>
    </font>
    <font>
      <b/>
      <sz val="11"/>
      <color rgb="FFFA7D00"/>
      <name val="Times New Roman"/>
      <charset val="0"/>
      <scheme val="minor"/>
    </font>
    <font>
      <b/>
      <sz val="11"/>
      <color rgb="FFFFFFFF"/>
      <name val="Times New Roman"/>
      <charset val="0"/>
      <scheme val="minor"/>
    </font>
    <font>
      <sz val="11"/>
      <color rgb="FFFA7D00"/>
      <name val="Times New Roman"/>
      <charset val="0"/>
      <scheme val="minor"/>
    </font>
    <font>
      <b/>
      <sz val="11"/>
      <color theme="1"/>
      <name val="Times New Roman"/>
      <charset val="0"/>
      <scheme val="minor"/>
    </font>
    <font>
      <sz val="11"/>
      <color rgb="FF006100"/>
      <name val="Times New Roman"/>
      <charset val="0"/>
      <scheme val="minor"/>
    </font>
    <font>
      <sz val="11"/>
      <color rgb="FF9C0006"/>
      <name val="Times New Roman"/>
      <charset val="0"/>
      <scheme val="minor"/>
    </font>
    <font>
      <sz val="11"/>
      <color rgb="FF9C6500"/>
      <name val="Times New Roman"/>
      <charset val="0"/>
      <scheme val="minor"/>
    </font>
    <font>
      <sz val="11"/>
      <color theme="0"/>
      <name val="Times New Roman"/>
      <charset val="0"/>
      <scheme val="minor"/>
    </font>
    <font>
      <sz val="11"/>
      <color theme="1"/>
      <name val="Times New Roman"/>
      <charset val="0"/>
      <scheme val="minor"/>
    </font>
    <font>
      <b/>
      <sz val="11"/>
      <color rgb="FF1F1F1F"/>
      <name val="Arial"/>
      <charset val="134"/>
    </font>
  </fonts>
  <fills count="49">
    <fill>
      <patternFill patternType="none"/>
    </fill>
    <fill>
      <patternFill patternType="gray125"/>
    </fill>
    <fill>
      <patternFill patternType="solid">
        <fgColor rgb="FFFFFF00"/>
        <bgColor rgb="FFFFC000"/>
      </patternFill>
    </fill>
    <fill>
      <patternFill patternType="solid">
        <fgColor rgb="FFBFBFBF"/>
        <bgColor rgb="FFBFBFBF"/>
      </patternFill>
    </fill>
    <fill>
      <patternFill patternType="solid">
        <fgColor rgb="FFFFFFFF"/>
        <bgColor rgb="FFFFFFFF"/>
      </patternFill>
    </fill>
    <fill>
      <patternFill patternType="solid">
        <fgColor rgb="FFD8D8D8"/>
        <bgColor rgb="FFD8D8D8"/>
      </patternFill>
    </fill>
    <fill>
      <patternFill patternType="solid">
        <fgColor rgb="FFFFFF00"/>
        <bgColor indexed="64"/>
      </patternFill>
    </fill>
    <fill>
      <patternFill patternType="solid">
        <fgColor rgb="FFFFFF00"/>
        <bgColor rgb="FFFF0000"/>
      </patternFill>
    </fill>
    <fill>
      <patternFill patternType="solid">
        <fgColor rgb="FFFFFF00"/>
        <bgColor rgb="FFFFFF00"/>
      </patternFill>
    </fill>
    <fill>
      <patternFill patternType="solid">
        <fgColor theme="0" tint="-0.149906918546098"/>
        <bgColor indexed="64"/>
      </patternFill>
    </fill>
    <fill>
      <patternFill patternType="solid">
        <fgColor rgb="FFFFFF00"/>
        <bgColor rgb="FFFDEADA"/>
      </patternFill>
    </fill>
    <fill>
      <patternFill patternType="solid">
        <fgColor theme="0"/>
        <bgColor indexed="64"/>
      </patternFill>
    </fill>
    <fill>
      <patternFill patternType="solid">
        <fgColor theme="0"/>
        <bgColor rgb="FFD8D8D8"/>
      </patternFill>
    </fill>
    <fill>
      <patternFill patternType="solid">
        <fgColor rgb="FFD9D9D9"/>
        <bgColor rgb="FFD9D9D9"/>
      </patternFill>
    </fill>
    <fill>
      <patternFill patternType="solid">
        <fgColor rgb="FFFFFF00"/>
        <bgColor rgb="FF76923C"/>
      </patternFill>
    </fill>
    <fill>
      <patternFill patternType="solid">
        <fgColor theme="0"/>
        <bgColor rgb="FFD9D9D9"/>
      </patternFill>
    </fill>
    <fill>
      <patternFill patternType="solid">
        <fgColor theme="0"/>
        <bgColor rgb="FFC00000"/>
      </patternFill>
    </fill>
    <fill>
      <patternFill patternType="solid">
        <fgColor rgb="FFFFFF00"/>
        <bgColor rgb="FFC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000000"/>
      </left>
      <right/>
      <top style="thin">
        <color auto="1"/>
      </top>
      <bottom style="thin">
        <color auto="1"/>
      </bottom>
      <diagonal/>
    </border>
    <border>
      <left/>
      <right/>
      <top style="thin">
        <color auto="1"/>
      </top>
      <bottom style="thin">
        <color auto="1"/>
      </bottom>
      <diagonal/>
    </border>
    <border>
      <left/>
      <right/>
      <top style="thin">
        <color auto="1"/>
      </top>
      <bottom style="thin">
        <color rgb="FF000000"/>
      </bottom>
      <diagonal/>
    </border>
    <border>
      <left/>
      <right style="thin">
        <color rgb="FF000000"/>
      </right>
      <top style="thin">
        <color auto="1"/>
      </top>
      <bottom style="thin">
        <color auto="1"/>
      </bottom>
      <diagonal/>
    </border>
    <border>
      <left style="thin">
        <color auto="1"/>
      </left>
      <right/>
      <top style="thin">
        <color auto="1"/>
      </top>
      <bottom style="thin">
        <color auto="1"/>
      </bottom>
      <diagonal/>
    </border>
    <border>
      <left style="thin">
        <color auto="1"/>
      </left>
      <right style="thin">
        <color rgb="FF000000"/>
      </right>
      <top/>
      <bottom/>
      <diagonal/>
    </border>
    <border>
      <left/>
      <right style="thin">
        <color auto="1"/>
      </right>
      <top style="thin">
        <color auto="1"/>
      </top>
      <bottom style="thin">
        <color auto="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auto="1"/>
      </left>
      <right style="thin">
        <color rgb="FF000000"/>
      </right>
      <top style="thin">
        <color rgb="FF000000"/>
      </top>
      <bottom style="thin">
        <color rgb="FF000000"/>
      </bottom>
      <diagonal/>
    </border>
    <border>
      <left style="thin">
        <color auto="1"/>
      </left>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0" fillId="18" borderId="46" applyNumberFormat="0" applyFont="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47" applyNumberFormat="0" applyFill="0" applyAlignment="0" applyProtection="0">
      <alignment vertical="center"/>
    </xf>
    <xf numFmtId="0" fontId="67" fillId="0" borderId="47" applyNumberFormat="0" applyFill="0" applyAlignment="0" applyProtection="0">
      <alignment vertical="center"/>
    </xf>
    <xf numFmtId="0" fontId="68" fillId="0" borderId="48" applyNumberFormat="0" applyFill="0" applyAlignment="0" applyProtection="0">
      <alignment vertical="center"/>
    </xf>
    <xf numFmtId="0" fontId="68" fillId="0" borderId="0" applyNumberFormat="0" applyFill="0" applyBorder="0" applyAlignment="0" applyProtection="0">
      <alignment vertical="center"/>
    </xf>
    <xf numFmtId="0" fontId="69" fillId="19" borderId="49" applyNumberFormat="0" applyAlignment="0" applyProtection="0">
      <alignment vertical="center"/>
    </xf>
    <xf numFmtId="0" fontId="70" fillId="20" borderId="50" applyNumberFormat="0" applyAlignment="0" applyProtection="0">
      <alignment vertical="center"/>
    </xf>
    <xf numFmtId="0" fontId="71" fillId="20" borderId="49" applyNumberFormat="0" applyAlignment="0" applyProtection="0">
      <alignment vertical="center"/>
    </xf>
    <xf numFmtId="0" fontId="72" fillId="21" borderId="51" applyNumberFormat="0" applyAlignment="0" applyProtection="0">
      <alignment vertical="center"/>
    </xf>
    <xf numFmtId="0" fontId="73" fillId="0" borderId="52" applyNumberFormat="0" applyFill="0" applyAlignment="0" applyProtection="0">
      <alignment vertical="center"/>
    </xf>
    <xf numFmtId="0" fontId="74" fillId="0" borderId="53" applyNumberFormat="0" applyFill="0" applyAlignment="0" applyProtection="0">
      <alignment vertical="center"/>
    </xf>
    <xf numFmtId="0" fontId="75" fillId="22" borderId="0" applyNumberFormat="0" applyBorder="0" applyAlignment="0" applyProtection="0">
      <alignment vertical="center"/>
    </xf>
    <xf numFmtId="0" fontId="76" fillId="23" borderId="0" applyNumberFormat="0" applyBorder="0" applyAlignment="0" applyProtection="0">
      <alignment vertical="center"/>
    </xf>
    <xf numFmtId="0" fontId="77" fillId="24" borderId="0" applyNumberFormat="0" applyBorder="0" applyAlignment="0" applyProtection="0">
      <alignment vertical="center"/>
    </xf>
    <xf numFmtId="0" fontId="78" fillId="25" borderId="0" applyNumberFormat="0" applyBorder="0" applyAlignment="0" applyProtection="0">
      <alignment vertical="center"/>
    </xf>
    <xf numFmtId="0" fontId="79" fillId="26" borderId="0" applyNumberFormat="0" applyBorder="0" applyAlignment="0" applyProtection="0">
      <alignment vertical="center"/>
    </xf>
    <xf numFmtId="0" fontId="79" fillId="27" borderId="0" applyNumberFormat="0" applyBorder="0" applyAlignment="0" applyProtection="0">
      <alignment vertical="center"/>
    </xf>
    <xf numFmtId="0" fontId="78" fillId="28" borderId="0" applyNumberFormat="0" applyBorder="0" applyAlignment="0" applyProtection="0">
      <alignment vertical="center"/>
    </xf>
    <xf numFmtId="0" fontId="78" fillId="29" borderId="0" applyNumberFormat="0" applyBorder="0" applyAlignment="0" applyProtection="0">
      <alignment vertical="center"/>
    </xf>
    <xf numFmtId="0" fontId="79" fillId="30" borderId="0" applyNumberFormat="0" applyBorder="0" applyAlignment="0" applyProtection="0">
      <alignment vertical="center"/>
    </xf>
    <xf numFmtId="0" fontId="79" fillId="31" borderId="0" applyNumberFormat="0" applyBorder="0" applyAlignment="0" applyProtection="0">
      <alignment vertical="center"/>
    </xf>
    <xf numFmtId="0" fontId="78" fillId="32" borderId="0" applyNumberFormat="0" applyBorder="0" applyAlignment="0" applyProtection="0">
      <alignment vertical="center"/>
    </xf>
    <xf numFmtId="0" fontId="78" fillId="33" borderId="0" applyNumberFormat="0" applyBorder="0" applyAlignment="0" applyProtection="0">
      <alignment vertical="center"/>
    </xf>
    <xf numFmtId="0" fontId="79" fillId="34" borderId="0" applyNumberFormat="0" applyBorder="0" applyAlignment="0" applyProtection="0">
      <alignment vertical="center"/>
    </xf>
    <xf numFmtId="0" fontId="79" fillId="35" borderId="0" applyNumberFormat="0" applyBorder="0" applyAlignment="0" applyProtection="0">
      <alignment vertical="center"/>
    </xf>
    <xf numFmtId="0" fontId="78" fillId="36" borderId="0" applyNumberFormat="0" applyBorder="0" applyAlignment="0" applyProtection="0">
      <alignment vertical="center"/>
    </xf>
    <xf numFmtId="0" fontId="78" fillId="37" borderId="0" applyNumberFormat="0" applyBorder="0" applyAlignment="0" applyProtection="0">
      <alignment vertical="center"/>
    </xf>
    <xf numFmtId="0" fontId="79" fillId="38" borderId="0" applyNumberFormat="0" applyBorder="0" applyAlignment="0" applyProtection="0">
      <alignment vertical="center"/>
    </xf>
    <xf numFmtId="0" fontId="79" fillId="39" borderId="0" applyNumberFormat="0" applyBorder="0" applyAlignment="0" applyProtection="0">
      <alignment vertical="center"/>
    </xf>
    <xf numFmtId="0" fontId="78" fillId="40" borderId="0" applyNumberFormat="0" applyBorder="0" applyAlignment="0" applyProtection="0">
      <alignment vertical="center"/>
    </xf>
    <xf numFmtId="0" fontId="78" fillId="41" borderId="0" applyNumberFormat="0" applyBorder="0" applyAlignment="0" applyProtection="0">
      <alignment vertical="center"/>
    </xf>
    <xf numFmtId="0" fontId="79" fillId="42" borderId="0" applyNumberFormat="0" applyBorder="0" applyAlignment="0" applyProtection="0">
      <alignment vertical="center"/>
    </xf>
    <xf numFmtId="0" fontId="79" fillId="43" borderId="0" applyNumberFormat="0" applyBorder="0" applyAlignment="0" applyProtection="0">
      <alignment vertical="center"/>
    </xf>
    <xf numFmtId="0" fontId="78" fillId="44" borderId="0" applyNumberFormat="0" applyBorder="0" applyAlignment="0" applyProtection="0">
      <alignment vertical="center"/>
    </xf>
    <xf numFmtId="0" fontId="78" fillId="45" borderId="0" applyNumberFormat="0" applyBorder="0" applyAlignment="0" applyProtection="0">
      <alignment vertical="center"/>
    </xf>
    <xf numFmtId="0" fontId="79" fillId="46" borderId="0" applyNumberFormat="0" applyBorder="0" applyAlignment="0" applyProtection="0">
      <alignment vertical="center"/>
    </xf>
    <xf numFmtId="0" fontId="79" fillId="47" borderId="0" applyNumberFormat="0" applyBorder="0" applyAlignment="0" applyProtection="0">
      <alignment vertical="center"/>
    </xf>
    <xf numFmtId="0" fontId="78" fillId="48" borderId="0" applyNumberFormat="0" applyBorder="0" applyAlignment="0" applyProtection="0">
      <alignment vertical="center"/>
    </xf>
  </cellStyleXfs>
  <cellXfs count="745">
    <xf numFmtId="0" fontId="0" fillId="0" borderId="0" xfId="0"/>
    <xf numFmtId="0" fontId="1" fillId="0" borderId="0" xfId="0" applyFont="1" applyAlignment="1">
      <alignment vertical="center"/>
    </xf>
    <xf numFmtId="0" fontId="1" fillId="0" borderId="0" xfId="0" applyFont="1" applyAlignment="1" applyProtection="1">
      <alignment vertical="center"/>
      <protection hidden="1"/>
    </xf>
    <xf numFmtId="0" fontId="2" fillId="2" borderId="1" xfId="0" applyFont="1" applyFill="1" applyBorder="1" applyAlignment="1" applyProtection="1">
      <alignment horizontal="center" vertical="center"/>
      <protection hidden="1"/>
    </xf>
    <xf numFmtId="0" fontId="2" fillId="2" borderId="2" xfId="0" applyFont="1" applyFill="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4" fillId="0" borderId="3" xfId="0" applyFont="1" applyBorder="1" applyAlignment="1" applyProtection="1">
      <alignment vertical="center"/>
      <protection hidden="1"/>
    </xf>
    <xf numFmtId="0" fontId="2" fillId="3" borderId="1" xfId="0" applyFont="1" applyFill="1" applyBorder="1" applyAlignment="1" applyProtection="1">
      <alignment vertical="center"/>
      <protection hidden="1"/>
    </xf>
    <xf numFmtId="0" fontId="1" fillId="3" borderId="4" xfId="0" applyFont="1" applyFill="1" applyBorder="1" applyAlignment="1" applyProtection="1">
      <alignment vertical="center"/>
      <protection hidden="1"/>
    </xf>
    <xf numFmtId="0" fontId="1" fillId="0" borderId="5" xfId="0" applyFont="1" applyBorder="1" applyAlignment="1" applyProtection="1">
      <alignment vertical="center"/>
      <protection hidden="1"/>
    </xf>
    <xf numFmtId="0" fontId="1" fillId="4" borderId="6" xfId="0" applyFont="1" applyFill="1" applyBorder="1" applyAlignment="1" applyProtection="1">
      <alignment vertical="center"/>
      <protection hidden="1"/>
    </xf>
    <xf numFmtId="0" fontId="2" fillId="5" borderId="7" xfId="0" applyFont="1" applyFill="1" applyBorder="1" applyAlignment="1" applyProtection="1">
      <alignment horizontal="center" vertical="center"/>
      <protection hidden="1"/>
    </xf>
    <xf numFmtId="0" fontId="2" fillId="5" borderId="8" xfId="0" applyFont="1" applyFill="1" applyBorder="1" applyAlignment="1" applyProtection="1">
      <alignment horizontal="center" vertical="center" wrapText="1"/>
      <protection hidden="1"/>
    </xf>
    <xf numFmtId="0" fontId="2" fillId="5" borderId="1" xfId="0" applyFont="1" applyFill="1" applyBorder="1" applyAlignment="1" applyProtection="1">
      <alignment horizontal="center" vertical="center"/>
      <protection hidden="1"/>
    </xf>
    <xf numFmtId="0" fontId="5" fillId="0" borderId="4" xfId="0" applyFont="1" applyBorder="1" applyAlignment="1" applyProtection="1">
      <alignment vertical="center"/>
      <protection hidden="1"/>
    </xf>
    <xf numFmtId="0" fontId="5" fillId="0" borderId="9" xfId="0" applyFont="1" applyBorder="1" applyAlignment="1" applyProtection="1">
      <alignment vertical="center"/>
      <protection hidden="1"/>
    </xf>
    <xf numFmtId="0" fontId="5" fillId="0" borderId="6" xfId="0" applyFont="1" applyBorder="1" applyAlignment="1" applyProtection="1">
      <alignment vertical="center"/>
      <protection hidden="1"/>
    </xf>
    <xf numFmtId="0" fontId="1" fillId="5" borderId="2" xfId="0" applyFont="1" applyFill="1" applyBorder="1" applyAlignment="1" applyProtection="1">
      <alignment vertical="center"/>
      <protection hidden="1"/>
    </xf>
    <xf numFmtId="0" fontId="2" fillId="5" borderId="1" xfId="0" applyFont="1" applyFill="1" applyBorder="1" applyAlignment="1" applyProtection="1">
      <alignment horizontal="center" vertical="center" wrapText="1"/>
      <protection hidden="1"/>
    </xf>
    <xf numFmtId="0" fontId="5" fillId="0" borderId="10"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2" fillId="5" borderId="12" xfId="0" applyFont="1" applyFill="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1" xfId="0" applyFont="1" applyBorder="1" applyAlignment="1" applyProtection="1">
      <alignment vertical="center"/>
      <protection hidden="1"/>
    </xf>
    <xf numFmtId="0" fontId="1" fillId="0" borderId="13"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1" fillId="0" borderId="4" xfId="0" applyFont="1" applyBorder="1" applyAlignment="1" applyProtection="1">
      <alignment vertical="center"/>
      <protection hidden="1"/>
    </xf>
    <xf numFmtId="0" fontId="1" fillId="0" borderId="13" xfId="0" applyFont="1" applyBorder="1" applyAlignment="1" applyProtection="1">
      <alignment vertical="center" wrapText="1"/>
      <protection locked="0"/>
    </xf>
    <xf numFmtId="0" fontId="6" fillId="0" borderId="13" xfId="0" applyFont="1" applyBorder="1" applyAlignment="1" applyProtection="1">
      <alignment vertical="center" wrapText="1"/>
      <protection locked="0"/>
    </xf>
    <xf numFmtId="0" fontId="1" fillId="0" borderId="12" xfId="0" applyFont="1" applyBorder="1" applyAlignment="1" applyProtection="1">
      <alignment vertical="center"/>
      <protection hidden="1"/>
    </xf>
    <xf numFmtId="0" fontId="1" fillId="0" borderId="3" xfId="0" applyFont="1" applyBorder="1" applyAlignment="1" applyProtection="1">
      <alignment vertical="center"/>
      <protection hidden="1"/>
    </xf>
    <xf numFmtId="0" fontId="7" fillId="0" borderId="13" xfId="0" applyFont="1" applyBorder="1" applyAlignment="1" applyProtection="1">
      <alignment horizontal="center" vertical="center" wrapText="1"/>
      <protection locked="0"/>
    </xf>
    <xf numFmtId="0" fontId="1" fillId="0" borderId="4" xfId="0" applyFont="1" applyBorder="1" applyAlignment="1" applyProtection="1">
      <alignment horizontal="left" vertical="center" wrapText="1"/>
      <protection hidden="1"/>
    </xf>
    <xf numFmtId="0" fontId="1" fillId="0" borderId="11" xfId="0" applyFont="1" applyBorder="1" applyAlignment="1" applyProtection="1">
      <alignment vertical="center"/>
      <protection locked="0"/>
    </xf>
    <xf numFmtId="0" fontId="1" fillId="0" borderId="2" xfId="0" applyFont="1" applyBorder="1" applyAlignment="1" applyProtection="1">
      <alignment vertical="center"/>
      <protection hidden="1"/>
    </xf>
    <xf numFmtId="0" fontId="1" fillId="3" borderId="2" xfId="0" applyFont="1" applyFill="1" applyBorder="1" applyAlignment="1" applyProtection="1">
      <alignment vertical="center"/>
      <protection hidden="1"/>
    </xf>
    <xf numFmtId="0" fontId="1" fillId="0" borderId="9" xfId="0" applyFont="1" applyBorder="1" applyAlignment="1" applyProtection="1">
      <alignment vertical="center"/>
      <protection hidden="1"/>
    </xf>
    <xf numFmtId="0" fontId="5" fillId="0" borderId="2" xfId="0" applyFont="1" applyBorder="1" applyAlignment="1" applyProtection="1">
      <alignment vertical="center"/>
      <protection hidden="1"/>
    </xf>
    <xf numFmtId="2" fontId="1" fillId="0" borderId="11" xfId="0" applyNumberFormat="1" applyFont="1" applyBorder="1" applyAlignment="1" applyProtection="1">
      <alignment horizontal="center" vertical="center"/>
      <protection hidden="1"/>
    </xf>
    <xf numFmtId="0" fontId="8" fillId="0" borderId="8" xfId="0" applyFont="1" applyBorder="1" applyAlignment="1" applyProtection="1">
      <alignment horizontal="center" vertical="center" wrapText="1"/>
      <protection hidden="1"/>
    </xf>
    <xf numFmtId="0" fontId="9" fillId="0" borderId="6" xfId="0" applyFont="1" applyBorder="1" applyAlignment="1" applyProtection="1">
      <alignment vertical="center"/>
      <protection hidden="1"/>
    </xf>
    <xf numFmtId="0" fontId="2" fillId="0" borderId="4" xfId="0" applyFont="1" applyBorder="1" applyAlignment="1" applyProtection="1">
      <alignment horizontal="right" vertical="center" wrapText="1"/>
      <protection hidden="1"/>
    </xf>
    <xf numFmtId="2" fontId="2" fillId="0" borderId="13" xfId="0" applyNumberFormat="1" applyFont="1" applyBorder="1" applyAlignment="1" applyProtection="1">
      <alignment horizontal="center" vertical="center"/>
      <protection hidden="1"/>
    </xf>
    <xf numFmtId="0" fontId="9" fillId="0" borderId="11" xfId="0" applyFont="1" applyBorder="1" applyAlignment="1" applyProtection="1">
      <alignment vertical="center"/>
      <protection hidden="1"/>
    </xf>
    <xf numFmtId="1" fontId="1" fillId="0" borderId="3" xfId="0" applyNumberFormat="1" applyFont="1" applyBorder="1" applyAlignment="1" applyProtection="1">
      <alignment vertical="center"/>
      <protection hidden="1"/>
    </xf>
    <xf numFmtId="0" fontId="1" fillId="0" borderId="10" xfId="0" applyFont="1" applyBorder="1" applyAlignment="1" applyProtection="1">
      <alignment vertical="center"/>
      <protection hidden="1"/>
    </xf>
    <xf numFmtId="0" fontId="8" fillId="0" borderId="6" xfId="0" applyFont="1" applyBorder="1" applyAlignment="1" applyProtection="1">
      <alignment horizontal="center" vertical="center" wrapText="1"/>
      <protection hidden="1"/>
    </xf>
    <xf numFmtId="0" fontId="1" fillId="0" borderId="11" xfId="0" applyFont="1" applyBorder="1" applyAlignment="1" applyProtection="1">
      <alignment vertical="center"/>
      <protection hidden="1"/>
    </xf>
    <xf numFmtId="0" fontId="10" fillId="0" borderId="8" xfId="0" applyFont="1" applyBorder="1" applyAlignment="1" applyProtection="1">
      <alignment horizontal="center" vertical="center" wrapText="1"/>
      <protection hidden="1"/>
    </xf>
    <xf numFmtId="0" fontId="10" fillId="0" borderId="6" xfId="0" applyFont="1" applyBorder="1" applyAlignment="1" applyProtection="1">
      <alignment horizontal="center" vertical="center" wrapText="1"/>
      <protection hidden="1"/>
    </xf>
    <xf numFmtId="1" fontId="1" fillId="0" borderId="4" xfId="0" applyNumberFormat="1" applyFont="1" applyBorder="1" applyAlignment="1" applyProtection="1">
      <alignment vertical="center"/>
      <protection hidden="1"/>
    </xf>
    <xf numFmtId="1" fontId="1" fillId="0" borderId="0" xfId="0" applyNumberFormat="1" applyFont="1" applyAlignment="1" applyProtection="1">
      <alignment vertical="center"/>
      <protection hidden="1"/>
    </xf>
    <xf numFmtId="0" fontId="1" fillId="0" borderId="0" xfId="0" applyFont="1"/>
    <xf numFmtId="0" fontId="1" fillId="0" borderId="0" xfId="0" applyFont="1" applyProtection="1">
      <protection hidden="1"/>
    </xf>
    <xf numFmtId="0" fontId="2" fillId="2" borderId="14" xfId="0" applyFont="1" applyFill="1" applyBorder="1" applyAlignment="1" applyProtection="1">
      <alignment horizontal="center"/>
      <protection hidden="1"/>
    </xf>
    <xf numFmtId="0" fontId="11" fillId="6" borderId="15" xfId="0" applyFont="1" applyFill="1" applyBorder="1" applyProtection="1">
      <protection hidden="1"/>
    </xf>
    <xf numFmtId="0" fontId="3" fillId="0" borderId="0" xfId="0" applyFont="1" applyAlignment="1" applyProtection="1">
      <alignment horizontal="center"/>
      <protection hidden="1"/>
    </xf>
    <xf numFmtId="0" fontId="3" fillId="0" borderId="3" xfId="0" applyFont="1" applyBorder="1" applyAlignment="1" applyProtection="1">
      <alignment horizontal="center"/>
      <protection hidden="1"/>
    </xf>
    <xf numFmtId="0" fontId="1" fillId="3" borderId="1" xfId="0" applyFont="1" applyFill="1" applyBorder="1" applyAlignment="1" applyProtection="1">
      <alignment vertical="center"/>
      <protection hidden="1"/>
    </xf>
    <xf numFmtId="0" fontId="2" fillId="3" borderId="4" xfId="0" applyFont="1" applyFill="1" applyBorder="1" applyAlignment="1" applyProtection="1">
      <alignment horizontal="left" vertical="center"/>
      <protection hidden="1"/>
    </xf>
    <xf numFmtId="0" fontId="2" fillId="3" borderId="4" xfId="0" applyFont="1" applyFill="1" applyBorder="1" applyAlignment="1" applyProtection="1">
      <alignment horizontal="center" vertical="center"/>
      <protection hidden="1"/>
    </xf>
    <xf numFmtId="0" fontId="1" fillId="0" borderId="5" xfId="0" applyFont="1" applyBorder="1" applyProtection="1">
      <protection hidden="1"/>
    </xf>
    <xf numFmtId="0" fontId="2" fillId="0" borderId="0" xfId="0" applyFont="1" applyProtection="1">
      <protection hidden="1"/>
    </xf>
    <xf numFmtId="0" fontId="2" fillId="0" borderId="0" xfId="0" applyFont="1" applyAlignment="1" applyProtection="1">
      <alignment horizontal="center"/>
      <protection hidden="1"/>
    </xf>
    <xf numFmtId="0" fontId="2" fillId="5" borderId="8" xfId="0" applyFont="1" applyFill="1" applyBorder="1" applyAlignment="1" applyProtection="1">
      <alignment horizontal="center" vertical="center"/>
      <protection hidden="1"/>
    </xf>
    <xf numFmtId="0" fontId="5" fillId="0" borderId="4" xfId="0" applyFont="1" applyBorder="1" applyProtection="1">
      <protection hidden="1"/>
    </xf>
    <xf numFmtId="0" fontId="5" fillId="0" borderId="6" xfId="0" applyFont="1" applyBorder="1" applyProtection="1">
      <protection hidden="1"/>
    </xf>
    <xf numFmtId="0" fontId="5" fillId="0" borderId="2" xfId="0" applyFont="1" applyBorder="1" applyProtection="1">
      <protection hidden="1"/>
    </xf>
    <xf numFmtId="0" fontId="5" fillId="0" borderId="11" xfId="0" applyFont="1" applyBorder="1" applyProtection="1">
      <protection hidden="1"/>
    </xf>
    <xf numFmtId="0" fontId="2" fillId="5" borderId="13" xfId="0" applyFont="1" applyFill="1" applyBorder="1" applyAlignment="1" applyProtection="1">
      <alignment horizontal="center" vertical="center"/>
      <protection hidden="1"/>
    </xf>
    <xf numFmtId="0" fontId="2" fillId="5" borderId="13" xfId="0" applyFont="1" applyFill="1" applyBorder="1" applyAlignment="1" applyProtection="1">
      <alignment horizontal="center" vertical="center" wrapText="1"/>
      <protection hidden="1"/>
    </xf>
    <xf numFmtId="0" fontId="1" fillId="0" borderId="1" xfId="0" applyFont="1" applyBorder="1" applyAlignment="1" applyProtection="1">
      <alignment vertical="center" wrapText="1"/>
      <protection hidden="1"/>
    </xf>
    <xf numFmtId="0" fontId="1" fillId="0" borderId="13" xfId="0" applyFont="1" applyBorder="1" applyAlignment="1" applyProtection="1">
      <alignment vertical="center" wrapText="1"/>
      <protection hidden="1"/>
    </xf>
    <xf numFmtId="0" fontId="2" fillId="0" borderId="1" xfId="0" applyFont="1" applyBorder="1" applyAlignment="1" applyProtection="1">
      <alignment horizontal="right" vertical="center"/>
      <protection hidden="1"/>
    </xf>
    <xf numFmtId="0" fontId="2" fillId="0" borderId="4" xfId="0" applyFont="1" applyBorder="1" applyAlignment="1" applyProtection="1">
      <alignment horizontal="right" vertical="center"/>
      <protection hidden="1"/>
    </xf>
    <xf numFmtId="0" fontId="1" fillId="0" borderId="12" xfId="0" applyFont="1" applyBorder="1" applyProtection="1">
      <protection hidden="1"/>
    </xf>
    <xf numFmtId="0" fontId="1" fillId="0" borderId="3" xfId="0" applyFont="1" applyBorder="1" applyProtection="1">
      <protection hidden="1"/>
    </xf>
    <xf numFmtId="0" fontId="1" fillId="0" borderId="1" xfId="0" applyFont="1" applyBorder="1" applyAlignment="1" applyProtection="1">
      <alignment horizontal="center" vertical="center"/>
      <protection hidden="1"/>
    </xf>
    <xf numFmtId="0" fontId="1" fillId="0" borderId="4" xfId="0" applyFont="1" applyBorder="1" applyProtection="1">
      <protection hidden="1"/>
    </xf>
    <xf numFmtId="0" fontId="2" fillId="3" borderId="2" xfId="0" applyFont="1" applyFill="1" applyBorder="1" applyAlignment="1" applyProtection="1">
      <alignment horizontal="center" vertical="center"/>
      <protection hidden="1"/>
    </xf>
    <xf numFmtId="0" fontId="2" fillId="0" borderId="9" xfId="0" applyFont="1" applyBorder="1" applyAlignment="1" applyProtection="1">
      <alignment horizontal="center"/>
      <protection hidden="1"/>
    </xf>
    <xf numFmtId="0" fontId="2" fillId="0" borderId="9" xfId="0" applyFont="1" applyBorder="1" applyAlignment="1" applyProtection="1">
      <alignment horizontal="center" vertical="center" wrapText="1"/>
      <protection hidden="1"/>
    </xf>
    <xf numFmtId="1" fontId="1" fillId="0" borderId="13" xfId="0" applyNumberFormat="1" applyFont="1" applyBorder="1" applyAlignment="1" applyProtection="1">
      <alignment horizontal="center" vertical="center"/>
      <protection hidden="1"/>
    </xf>
    <xf numFmtId="0" fontId="10" fillId="0" borderId="9" xfId="0" applyFont="1" applyBorder="1" applyAlignment="1" applyProtection="1">
      <alignment horizontal="center" vertical="center" wrapText="1"/>
      <protection hidden="1"/>
    </xf>
    <xf numFmtId="0" fontId="1" fillId="0" borderId="9" xfId="0" applyFont="1" applyBorder="1" applyProtection="1">
      <protection hidden="1"/>
    </xf>
    <xf numFmtId="0" fontId="5" fillId="0" borderId="9" xfId="0" applyFont="1" applyBorder="1" applyProtection="1">
      <protection hidden="1"/>
    </xf>
    <xf numFmtId="0" fontId="2" fillId="0" borderId="2" xfId="0" applyFont="1" applyBorder="1" applyAlignment="1" applyProtection="1">
      <alignment horizontal="right" vertical="center"/>
      <protection hidden="1"/>
    </xf>
    <xf numFmtId="1" fontId="2" fillId="0" borderId="13" xfId="0" applyNumberFormat="1" applyFont="1" applyBorder="1" applyAlignment="1" applyProtection="1">
      <alignment horizontal="center" vertical="center"/>
      <protection hidden="1"/>
    </xf>
    <xf numFmtId="0" fontId="5" fillId="0" borderId="10" xfId="0" applyFont="1" applyBorder="1" applyProtection="1">
      <protection hidden="1"/>
    </xf>
    <xf numFmtId="0" fontId="1" fillId="0" borderId="10" xfId="0" applyFont="1" applyBorder="1" applyProtection="1">
      <protection hidden="1"/>
    </xf>
    <xf numFmtId="1" fontId="2" fillId="0" borderId="2"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hidden="1"/>
    </xf>
    <xf numFmtId="0" fontId="10" fillId="0" borderId="0" xfId="0" applyFont="1" applyAlignment="1" applyProtection="1">
      <alignment horizontal="right"/>
      <protection hidden="1"/>
    </xf>
    <xf numFmtId="0" fontId="2" fillId="2" borderId="14" xfId="0" applyFont="1" applyFill="1" applyBorder="1" applyAlignment="1" applyProtection="1">
      <alignment horizontal="center" vertical="center"/>
      <protection hidden="1"/>
    </xf>
    <xf numFmtId="0" fontId="5" fillId="6" borderId="15" xfId="0" applyFont="1" applyFill="1" applyBorder="1" applyAlignment="1" applyProtection="1">
      <alignment vertical="center"/>
      <protection hidden="1"/>
    </xf>
    <xf numFmtId="0" fontId="4" fillId="0" borderId="0" xfId="0" applyFont="1" applyAlignment="1" applyProtection="1">
      <alignment vertical="center"/>
      <protection hidden="1"/>
    </xf>
    <xf numFmtId="0" fontId="2" fillId="3" borderId="1" xfId="0" applyFont="1" applyFill="1" applyBorder="1" applyAlignment="1" applyProtection="1">
      <alignment horizontal="left" vertical="center"/>
      <protection hidden="1"/>
    </xf>
    <xf numFmtId="0" fontId="1" fillId="0" borderId="0" xfId="0" applyFont="1" applyBorder="1" applyAlignment="1" applyProtection="1">
      <alignment horizontal="center" vertical="center"/>
      <protection hidden="1"/>
    </xf>
    <xf numFmtId="0" fontId="1" fillId="0" borderId="0" xfId="0" applyFont="1" applyBorder="1" applyAlignment="1" applyProtection="1">
      <alignment vertical="center"/>
      <protection hidden="1"/>
    </xf>
    <xf numFmtId="0" fontId="12" fillId="0" borderId="16" xfId="0" applyFont="1" applyBorder="1" applyAlignment="1" applyProtection="1">
      <alignment horizontal="center" vertical="center" wrapText="1"/>
      <protection hidden="1"/>
    </xf>
    <xf numFmtId="0" fontId="12" fillId="0" borderId="17" xfId="0" applyFont="1" applyBorder="1" applyAlignment="1" applyProtection="1">
      <alignment horizontal="center" vertical="center" wrapText="1"/>
      <protection hidden="1"/>
    </xf>
    <xf numFmtId="0" fontId="12" fillId="0" borderId="5" xfId="0" applyFont="1" applyBorder="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0" fontId="12" fillId="0" borderId="12"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protection locked="0"/>
    </xf>
    <xf numFmtId="0" fontId="5" fillId="0" borderId="2" xfId="0" applyFont="1" applyBorder="1" applyAlignment="1" applyProtection="1">
      <alignment vertical="center"/>
      <protection locked="0"/>
    </xf>
    <xf numFmtId="0" fontId="1" fillId="0" borderId="13" xfId="0" applyFont="1" applyBorder="1" applyAlignment="1" applyProtection="1">
      <alignment horizontal="center" vertical="center"/>
      <protection locked="0"/>
    </xf>
    <xf numFmtId="0" fontId="10" fillId="0" borderId="0" xfId="0" applyFont="1" applyAlignment="1" applyProtection="1">
      <alignment vertical="center"/>
      <protection hidden="1"/>
    </xf>
    <xf numFmtId="0" fontId="2" fillId="5" borderId="1" xfId="0" applyFont="1" applyFill="1" applyBorder="1" applyAlignment="1" applyProtection="1">
      <alignment vertical="center"/>
      <protection hidden="1"/>
    </xf>
    <xf numFmtId="0" fontId="1" fillId="5" borderId="4" xfId="0" applyFont="1" applyFill="1" applyBorder="1" applyAlignment="1" applyProtection="1">
      <alignment vertical="center"/>
      <protection hidden="1"/>
    </xf>
    <xf numFmtId="0" fontId="1" fillId="0" borderId="16" xfId="0" applyFont="1" applyBorder="1" applyAlignment="1" applyProtection="1">
      <alignment vertical="center"/>
      <protection hidden="1"/>
    </xf>
    <xf numFmtId="0" fontId="1" fillId="0" borderId="17" xfId="0" applyFont="1" applyBorder="1" applyAlignment="1" applyProtection="1">
      <alignment vertical="center"/>
      <protection hidden="1"/>
    </xf>
    <xf numFmtId="0" fontId="1" fillId="5" borderId="1" xfId="0" applyFont="1" applyFill="1" applyBorder="1" applyAlignment="1" applyProtection="1">
      <alignment vertical="center"/>
      <protection hidden="1"/>
    </xf>
    <xf numFmtId="0" fontId="2" fillId="5" borderId="4" xfId="0" applyFont="1" applyFill="1" applyBorder="1" applyAlignment="1" applyProtection="1">
      <alignment vertical="center"/>
      <protection hidden="1"/>
    </xf>
    <xf numFmtId="0" fontId="12" fillId="0" borderId="18" xfId="0" applyFont="1" applyBorder="1" applyAlignment="1" applyProtection="1">
      <alignment horizontal="center" vertical="center" wrapText="1"/>
      <protection hidden="1"/>
    </xf>
    <xf numFmtId="0" fontId="12" fillId="0" borderId="19" xfId="0" applyFont="1" applyBorder="1" applyAlignment="1" applyProtection="1">
      <alignment horizontal="center" vertical="center" wrapText="1"/>
      <protection hidden="1"/>
    </xf>
    <xf numFmtId="0" fontId="12" fillId="0" borderId="20" xfId="0" applyFont="1" applyBorder="1" applyAlignment="1" applyProtection="1">
      <alignment horizontal="center" vertical="center" wrapText="1"/>
      <protection hidden="1"/>
    </xf>
    <xf numFmtId="0" fontId="12" fillId="0" borderId="21" xfId="0" applyFont="1" applyBorder="1" applyAlignment="1" applyProtection="1">
      <alignment horizontal="center" vertical="center" wrapText="1"/>
      <protection hidden="1"/>
    </xf>
    <xf numFmtId="0" fontId="12" fillId="0" borderId="22" xfId="0" applyFont="1" applyBorder="1" applyAlignment="1" applyProtection="1">
      <alignment horizontal="center" vertical="center" wrapText="1"/>
      <protection hidden="1"/>
    </xf>
    <xf numFmtId="0" fontId="12" fillId="0" borderId="13" xfId="0" applyFont="1" applyBorder="1" applyAlignment="1" applyProtection="1">
      <alignment horizontal="center" vertical="center" wrapText="1"/>
      <protection locked="0"/>
    </xf>
    <xf numFmtId="0" fontId="1" fillId="0" borderId="13" xfId="0" applyFont="1" applyBorder="1" applyAlignment="1" applyProtection="1">
      <alignment vertical="center"/>
      <protection hidden="1"/>
    </xf>
    <xf numFmtId="0" fontId="1" fillId="0" borderId="6" xfId="0" applyFont="1" applyBorder="1" applyAlignment="1" applyProtection="1">
      <alignment vertical="center"/>
      <protection hidden="1"/>
    </xf>
    <xf numFmtId="0" fontId="2" fillId="3" borderId="2" xfId="0" applyFont="1" applyFill="1" applyBorder="1" applyAlignment="1" applyProtection="1">
      <alignment horizontal="left" vertical="center"/>
      <protection hidden="1"/>
    </xf>
    <xf numFmtId="0" fontId="12" fillId="0" borderId="7" xfId="0" applyFont="1" applyBorder="1" applyAlignment="1" applyProtection="1">
      <alignment horizontal="center" vertical="center" wrapText="1"/>
      <protection hidden="1"/>
    </xf>
    <xf numFmtId="0" fontId="12" fillId="0" borderId="9" xfId="0" applyFont="1" applyBorder="1" applyAlignment="1" applyProtection="1">
      <alignment horizontal="center" vertical="center" wrapText="1"/>
      <protection hidden="1"/>
    </xf>
    <xf numFmtId="0" fontId="12" fillId="0" borderId="10" xfId="0" applyFont="1" applyBorder="1" applyAlignment="1" applyProtection="1">
      <alignment horizontal="center" vertical="center" wrapText="1"/>
      <protection hidden="1"/>
    </xf>
    <xf numFmtId="0" fontId="2" fillId="5" borderId="2" xfId="0" applyFont="1" applyFill="1" applyBorder="1" applyAlignment="1" applyProtection="1">
      <alignment horizontal="center" vertical="center" wrapText="1"/>
      <protection hidden="1"/>
    </xf>
    <xf numFmtId="20" fontId="1" fillId="0" borderId="13" xfId="0" applyNumberFormat="1"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hidden="1"/>
    </xf>
    <xf numFmtId="0" fontId="13" fillId="0" borderId="2" xfId="0" applyFont="1" applyBorder="1" applyAlignment="1" applyProtection="1">
      <alignment horizontal="center" vertical="center" wrapText="1"/>
      <protection hidden="1"/>
    </xf>
    <xf numFmtId="2" fontId="14" fillId="4" borderId="9" xfId="0" applyNumberFormat="1" applyFont="1" applyFill="1" applyBorder="1" applyAlignment="1" applyProtection="1">
      <alignment horizontal="center" vertical="center"/>
      <protection locked="0"/>
    </xf>
    <xf numFmtId="2" fontId="2" fillId="0" borderId="23" xfId="0" applyNumberFormat="1" applyFont="1" applyBorder="1" applyAlignment="1" applyProtection="1">
      <alignment horizontal="center" vertical="center"/>
      <protection hidden="1"/>
    </xf>
    <xf numFmtId="0" fontId="1" fillId="0" borderId="7" xfId="0" applyFont="1" applyBorder="1" applyAlignment="1" applyProtection="1">
      <alignment vertical="center"/>
      <protection hidden="1"/>
    </xf>
    <xf numFmtId="0" fontId="1" fillId="5" borderId="10" xfId="0" applyFont="1" applyFill="1" applyBorder="1" applyAlignment="1" applyProtection="1">
      <alignment vertical="center"/>
      <protection hidden="1"/>
    </xf>
    <xf numFmtId="0" fontId="12" fillId="0" borderId="24" xfId="0" applyFont="1" applyBorder="1" applyAlignment="1" applyProtection="1">
      <alignment horizontal="center" vertical="center" wrapText="1"/>
      <protection hidden="1"/>
    </xf>
    <xf numFmtId="0" fontId="12" fillId="0" borderId="25" xfId="0" applyFont="1" applyBorder="1" applyAlignment="1" applyProtection="1">
      <alignment horizontal="center" vertical="center" wrapText="1"/>
      <protection hidden="1"/>
    </xf>
    <xf numFmtId="0" fontId="12" fillId="0" borderId="26" xfId="0" applyFont="1" applyBorder="1" applyAlignment="1" applyProtection="1">
      <alignment horizontal="center" vertical="center" wrapText="1"/>
      <protection hidden="1"/>
    </xf>
    <xf numFmtId="0" fontId="2" fillId="5" borderId="16" xfId="0" applyFont="1" applyFill="1" applyBorder="1" applyAlignment="1" applyProtection="1">
      <alignment horizontal="center" vertical="center" wrapText="1"/>
      <protection hidden="1"/>
    </xf>
    <xf numFmtId="0" fontId="5" fillId="0" borderId="5" xfId="0" applyFont="1" applyBorder="1" applyAlignment="1" applyProtection="1">
      <alignment vertical="center"/>
      <protection hidden="1"/>
    </xf>
    <xf numFmtId="0" fontId="5" fillId="0" borderId="12" xfId="0" applyFont="1" applyBorder="1" applyAlignment="1" applyProtection="1">
      <alignment vertical="center"/>
      <protection hidden="1"/>
    </xf>
    <xf numFmtId="2" fontId="1" fillId="0" borderId="12" xfId="0" applyNumberFormat="1" applyFont="1" applyBorder="1" applyAlignment="1" applyProtection="1">
      <alignment horizontal="center" vertical="center"/>
      <protection hidden="1"/>
    </xf>
    <xf numFmtId="0" fontId="7" fillId="0" borderId="6" xfId="0" applyFont="1" applyBorder="1" applyAlignment="1" applyProtection="1">
      <alignment vertical="center" wrapText="1"/>
      <protection hidden="1"/>
    </xf>
    <xf numFmtId="2" fontId="2" fillId="0" borderId="1" xfId="0" applyNumberFormat="1" applyFont="1" applyBorder="1" applyAlignment="1" applyProtection="1">
      <alignment horizontal="center" vertical="center"/>
      <protection hidden="1"/>
    </xf>
    <xf numFmtId="0" fontId="12" fillId="0" borderId="8" xfId="0" applyFont="1" applyBorder="1" applyAlignment="1" applyProtection="1">
      <alignment horizontal="left" vertical="center" wrapText="1"/>
      <protection hidden="1"/>
    </xf>
    <xf numFmtId="0" fontId="12" fillId="0" borderId="6" xfId="0" applyFont="1" applyBorder="1" applyAlignment="1" applyProtection="1">
      <alignment horizontal="left" vertical="center" wrapText="1"/>
      <protection hidden="1"/>
    </xf>
    <xf numFmtId="20" fontId="1" fillId="0" borderId="0" xfId="0" applyNumberFormat="1" applyFont="1" applyAlignment="1">
      <alignment vertical="center"/>
    </xf>
    <xf numFmtId="0" fontId="2" fillId="3" borderId="4" xfId="0" applyFont="1" applyFill="1" applyBorder="1" applyAlignment="1" applyProtection="1">
      <alignment vertical="center"/>
      <protection hidden="1"/>
    </xf>
    <xf numFmtId="0" fontId="1" fillId="0" borderId="0" xfId="0" applyFont="1" applyAlignment="1" applyProtection="1">
      <alignment horizontal="center" vertical="center"/>
      <protection hidden="1"/>
    </xf>
    <xf numFmtId="0" fontId="5" fillId="0" borderId="7" xfId="0" applyFont="1" applyBorder="1" applyAlignment="1" applyProtection="1">
      <alignment vertical="center"/>
      <protection hidden="1"/>
    </xf>
    <xf numFmtId="0" fontId="2" fillId="5" borderId="5" xfId="0" applyFont="1" applyFill="1" applyBorder="1" applyAlignment="1" applyProtection="1">
      <alignment horizontal="center" vertical="center" wrapText="1"/>
      <protection hidden="1"/>
    </xf>
    <xf numFmtId="0" fontId="2" fillId="5" borderId="9" xfId="0" applyFont="1" applyFill="1" applyBorder="1" applyAlignment="1" applyProtection="1">
      <alignment horizontal="center" vertical="center" wrapText="1"/>
      <protection hidden="1"/>
    </xf>
    <xf numFmtId="0" fontId="1" fillId="0" borderId="11" xfId="0" applyFont="1" applyBorder="1" applyAlignment="1" applyProtection="1">
      <alignment horizontal="center" vertical="center"/>
      <protection hidden="1"/>
    </xf>
    <xf numFmtId="0" fontId="1" fillId="0" borderId="1" xfId="0" applyFont="1" applyBorder="1" applyAlignment="1" applyProtection="1">
      <alignment horizontal="left" vertical="center" wrapText="1"/>
      <protection hidden="1"/>
    </xf>
    <xf numFmtId="0" fontId="5" fillId="0" borderId="2" xfId="0" applyFont="1" applyBorder="1" applyAlignment="1" applyProtection="1">
      <alignment vertical="center" wrapText="1"/>
      <protection hidden="1"/>
    </xf>
    <xf numFmtId="0" fontId="12" fillId="0" borderId="11"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hidden="1"/>
    </xf>
    <xf numFmtId="0" fontId="11" fillId="0" borderId="4" xfId="0" applyFont="1" applyBorder="1" applyAlignment="1" applyProtection="1">
      <alignment vertical="center"/>
      <protection hidden="1"/>
    </xf>
    <xf numFmtId="1" fontId="1" fillId="5" borderId="4" xfId="0" applyNumberFormat="1" applyFont="1" applyFill="1" applyBorder="1" applyAlignment="1" applyProtection="1">
      <alignment vertical="center"/>
      <protection hidden="1"/>
    </xf>
    <xf numFmtId="0" fontId="12" fillId="0" borderId="8" xfId="0" applyFont="1" applyBorder="1" applyAlignment="1" applyProtection="1">
      <alignment horizontal="center" vertical="center" wrapText="1"/>
      <protection hidden="1"/>
    </xf>
    <xf numFmtId="0" fontId="12" fillId="0" borderId="6" xfId="0" applyFont="1" applyBorder="1" applyAlignment="1" applyProtection="1">
      <alignment horizontal="center" vertical="center" wrapText="1"/>
      <protection hidden="1"/>
    </xf>
    <xf numFmtId="0" fontId="10" fillId="0" borderId="0" xfId="0" applyFont="1" applyAlignment="1" applyProtection="1">
      <alignment horizontal="right" vertical="center"/>
      <protection hidden="1"/>
    </xf>
    <xf numFmtId="0" fontId="15" fillId="0" borderId="8" xfId="0" applyFont="1" applyBorder="1" applyAlignment="1" applyProtection="1">
      <alignment horizontal="center" vertical="center" wrapText="1"/>
      <protection hidden="1"/>
    </xf>
    <xf numFmtId="0" fontId="16" fillId="0" borderId="6" xfId="0" applyFont="1" applyBorder="1" applyAlignment="1" applyProtection="1">
      <alignment vertical="center"/>
      <protection hidden="1"/>
    </xf>
    <xf numFmtId="0" fontId="16" fillId="0" borderId="11" xfId="0" applyFont="1" applyBorder="1" applyAlignment="1" applyProtection="1">
      <alignment vertical="center"/>
      <protection hidden="1"/>
    </xf>
    <xf numFmtId="0" fontId="2" fillId="3" borderId="2" xfId="0" applyFont="1" applyFill="1" applyBorder="1" applyAlignment="1" applyProtection="1">
      <alignment vertical="center"/>
      <protection hidden="1"/>
    </xf>
    <xf numFmtId="0" fontId="17" fillId="2" borderId="14" xfId="0" applyFont="1" applyFill="1" applyBorder="1" applyAlignment="1" applyProtection="1">
      <alignment horizontal="center" vertical="center"/>
      <protection hidden="1"/>
    </xf>
    <xf numFmtId="0" fontId="18" fillId="6" borderId="15" xfId="0" applyFont="1" applyFill="1" applyBorder="1" applyAlignment="1" applyProtection="1">
      <alignment vertical="center"/>
      <protection hidden="1"/>
    </xf>
    <xf numFmtId="0" fontId="2" fillId="0" borderId="17" xfId="0" applyFont="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0" fontId="5" fillId="0" borderId="13" xfId="0" applyFont="1" applyBorder="1" applyAlignment="1" applyProtection="1">
      <alignment vertical="center"/>
      <protection hidden="1"/>
    </xf>
    <xf numFmtId="0" fontId="2" fillId="0" borderId="13" xfId="0" applyFont="1" applyBorder="1" applyAlignment="1" applyProtection="1">
      <alignment horizontal="right" vertical="center"/>
      <protection hidden="1"/>
    </xf>
    <xf numFmtId="0" fontId="1" fillId="0" borderId="3" xfId="0" applyFont="1" applyBorder="1" applyAlignment="1" applyProtection="1">
      <alignment horizontal="center" vertical="center"/>
      <protection hidden="1"/>
    </xf>
    <xf numFmtId="0" fontId="1" fillId="0" borderId="3" xfId="0" applyFont="1" applyBorder="1" applyAlignment="1" applyProtection="1">
      <alignment vertical="center" wrapText="1"/>
      <protection hidden="1"/>
    </xf>
    <xf numFmtId="0" fontId="1" fillId="0" borderId="0" xfId="0" applyFont="1" applyAlignment="1" applyProtection="1">
      <alignment vertical="center" wrapText="1"/>
      <protection hidden="1"/>
    </xf>
    <xf numFmtId="0" fontId="2" fillId="3" borderId="16" xfId="0" applyFont="1" applyFill="1" applyBorder="1" applyAlignment="1" applyProtection="1">
      <alignment horizontal="left" vertical="center"/>
      <protection hidden="1"/>
    </xf>
    <xf numFmtId="0" fontId="2" fillId="3" borderId="17" xfId="0" applyFont="1" applyFill="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2" fillId="0" borderId="13" xfId="0" applyFont="1" applyBorder="1" applyAlignment="1" applyProtection="1">
      <alignment vertical="center" wrapText="1"/>
      <protection hidden="1"/>
    </xf>
    <xf numFmtId="0" fontId="2" fillId="0" borderId="13" xfId="0" applyFont="1" applyBorder="1" applyAlignment="1" applyProtection="1">
      <alignment vertical="center"/>
      <protection hidden="1"/>
    </xf>
    <xf numFmtId="0" fontId="1" fillId="3" borderId="4" xfId="0" applyFont="1" applyFill="1" applyBorder="1" applyAlignment="1" applyProtection="1">
      <alignment horizontal="left" vertical="center"/>
      <protection hidden="1"/>
    </xf>
    <xf numFmtId="0" fontId="2" fillId="0" borderId="5" xfId="0" applyFont="1" applyBorder="1" applyAlignment="1" applyProtection="1">
      <alignment horizontal="center" vertical="center"/>
      <protection hidden="1"/>
    </xf>
    <xf numFmtId="0" fontId="2" fillId="3" borderId="27" xfId="0" applyFont="1" applyFill="1" applyBorder="1" applyAlignment="1" applyProtection="1">
      <alignment vertical="center"/>
      <protection hidden="1"/>
    </xf>
    <xf numFmtId="0" fontId="2" fillId="3" borderId="28" xfId="0" applyFont="1" applyFill="1" applyBorder="1" applyAlignment="1" applyProtection="1">
      <alignment vertical="center"/>
      <protection hidden="1"/>
    </xf>
    <xf numFmtId="0" fontId="1" fillId="3" borderId="28" xfId="0" applyFont="1" applyFill="1" applyBorder="1" applyAlignment="1" applyProtection="1">
      <alignment horizontal="left" vertical="center"/>
      <protection hidden="1"/>
    </xf>
    <xf numFmtId="0" fontId="1" fillId="0" borderId="0" xfId="0" applyFont="1" applyBorder="1" applyAlignment="1" applyProtection="1">
      <alignment horizontal="left" vertical="center"/>
      <protection hidden="1"/>
    </xf>
    <xf numFmtId="0" fontId="1" fillId="0" borderId="29" xfId="0" applyFont="1" applyBorder="1" applyAlignment="1" applyProtection="1">
      <alignment horizontal="center" vertical="center"/>
      <protection hidden="1"/>
    </xf>
    <xf numFmtId="0" fontId="1" fillId="0" borderId="29" xfId="0" applyFont="1" applyBorder="1" applyAlignment="1" applyProtection="1">
      <alignment vertical="center"/>
      <protection hidden="1"/>
    </xf>
    <xf numFmtId="0" fontId="2" fillId="5" borderId="11" xfId="0" applyFont="1" applyFill="1" applyBorder="1" applyAlignment="1" applyProtection="1">
      <alignment horizontal="center" vertical="center" wrapText="1"/>
      <protection hidden="1"/>
    </xf>
    <xf numFmtId="0" fontId="5" fillId="0" borderId="13" xfId="0" applyFont="1" applyBorder="1" applyAlignment="1" applyProtection="1">
      <alignment vertical="center"/>
      <protection locked="0"/>
    </xf>
    <xf numFmtId="0" fontId="8" fillId="0" borderId="13" xfId="0" applyFont="1" applyBorder="1" applyAlignment="1" applyProtection="1">
      <alignment horizontal="center" vertical="center" wrapText="1"/>
      <protection hidden="1"/>
    </xf>
    <xf numFmtId="1" fontId="1" fillId="0" borderId="3" xfId="0" applyNumberFormat="1" applyFont="1" applyBorder="1" applyAlignment="1" applyProtection="1">
      <alignment horizontal="center" vertical="center"/>
      <protection hidden="1"/>
    </xf>
    <xf numFmtId="0" fontId="5" fillId="0" borderId="3" xfId="0" applyFont="1" applyBorder="1" applyAlignment="1" applyProtection="1">
      <alignment vertical="center"/>
      <protection hidden="1"/>
    </xf>
    <xf numFmtId="1" fontId="1" fillId="0" borderId="0" xfId="0" applyNumberFormat="1" applyFont="1" applyAlignment="1" applyProtection="1">
      <alignment horizontal="center" vertical="center"/>
      <protection hidden="1"/>
    </xf>
    <xf numFmtId="0" fontId="5" fillId="0" borderId="0" xfId="0" applyFont="1" applyAlignment="1" applyProtection="1">
      <alignment vertical="center"/>
      <protection hidden="1"/>
    </xf>
    <xf numFmtId="0" fontId="1" fillId="3" borderId="2" xfId="0" applyFont="1" applyFill="1" applyBorder="1" applyAlignment="1" applyProtection="1">
      <alignment horizontal="left" vertical="center"/>
      <protection hidden="1"/>
    </xf>
    <xf numFmtId="0" fontId="1" fillId="3" borderId="30" xfId="0" applyFont="1" applyFill="1" applyBorder="1" applyAlignment="1" applyProtection="1">
      <alignment horizontal="left" vertical="center"/>
      <protection hidden="1"/>
    </xf>
    <xf numFmtId="3" fontId="1" fillId="0" borderId="13" xfId="0" applyNumberFormat="1" applyFont="1" applyBorder="1" applyAlignment="1" applyProtection="1">
      <alignment horizontal="center" vertical="center"/>
      <protection hidden="1"/>
    </xf>
    <xf numFmtId="0" fontId="13" fillId="0" borderId="13" xfId="0" applyFont="1" applyBorder="1" applyAlignment="1" applyProtection="1">
      <alignment horizontal="center" vertical="center" wrapText="1"/>
      <protection hidden="1"/>
    </xf>
    <xf numFmtId="0" fontId="1" fillId="0" borderId="13" xfId="0" applyFont="1" applyBorder="1" applyAlignment="1" applyProtection="1">
      <alignment horizontal="center" vertical="center" wrapText="1"/>
      <protection hidden="1"/>
    </xf>
    <xf numFmtId="0" fontId="2" fillId="3" borderId="7" xfId="0" applyFont="1" applyFill="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19" fillId="0" borderId="13" xfId="0" applyFont="1" applyBorder="1" applyAlignment="1" applyProtection="1">
      <alignment vertical="center"/>
      <protection hidden="1"/>
    </xf>
    <xf numFmtId="0" fontId="2" fillId="0" borderId="0" xfId="0" applyFont="1" applyBorder="1" applyAlignment="1" applyProtection="1">
      <alignment horizontal="right" vertical="center"/>
      <protection hidden="1"/>
    </xf>
    <xf numFmtId="0" fontId="8" fillId="0" borderId="3" xfId="0" applyFont="1" applyBorder="1" applyAlignment="1" applyProtection="1">
      <alignment horizontal="left" vertical="center"/>
      <protection hidden="1"/>
    </xf>
    <xf numFmtId="0" fontId="10" fillId="0" borderId="3" xfId="0" applyFont="1" applyBorder="1" applyAlignment="1" applyProtection="1">
      <alignment vertical="center"/>
      <protection hidden="1"/>
    </xf>
    <xf numFmtId="0" fontId="20" fillId="0" borderId="3" xfId="0" applyFont="1" applyBorder="1" applyAlignment="1" applyProtection="1">
      <alignment horizontal="right" vertical="center"/>
      <protection hidden="1"/>
    </xf>
    <xf numFmtId="0" fontId="2" fillId="3" borderId="31" xfId="0" applyFont="1" applyFill="1" applyBorder="1" applyAlignment="1" applyProtection="1">
      <alignment vertical="center"/>
      <protection hidden="1"/>
    </xf>
    <xf numFmtId="0" fontId="1" fillId="3" borderId="28" xfId="0" applyFont="1" applyFill="1" applyBorder="1" applyAlignment="1" applyProtection="1">
      <alignment vertical="center"/>
      <protection hidden="1"/>
    </xf>
    <xf numFmtId="0" fontId="1" fillId="0" borderId="20" xfId="0" applyFont="1" applyBorder="1" applyAlignment="1" applyProtection="1">
      <alignment vertical="center"/>
      <protection hidden="1"/>
    </xf>
    <xf numFmtId="0" fontId="12" fillId="0" borderId="13" xfId="0" applyFont="1" applyBorder="1" applyAlignment="1" applyProtection="1">
      <alignment vertical="center" wrapText="1"/>
      <protection locked="0"/>
    </xf>
    <xf numFmtId="0" fontId="2" fillId="0" borderId="1" xfId="0" applyFont="1" applyBorder="1" applyAlignment="1" applyProtection="1">
      <alignment horizontal="right" vertical="center" wrapText="1"/>
      <protection hidden="1"/>
    </xf>
    <xf numFmtId="0" fontId="1" fillId="0" borderId="21" xfId="0" applyFont="1" applyBorder="1" applyAlignment="1" applyProtection="1">
      <alignment vertical="center"/>
      <protection hidden="1"/>
    </xf>
    <xf numFmtId="0" fontId="1" fillId="0" borderId="22" xfId="0" applyFont="1" applyBorder="1" applyAlignment="1" applyProtection="1">
      <alignment vertical="center"/>
      <protection hidden="1"/>
    </xf>
    <xf numFmtId="0" fontId="2" fillId="5" borderId="31" xfId="0" applyFont="1" applyFill="1" applyBorder="1" applyAlignment="1" applyProtection="1">
      <alignment vertical="center"/>
      <protection hidden="1"/>
    </xf>
    <xf numFmtId="0" fontId="1" fillId="5" borderId="28" xfId="0" applyFont="1" applyFill="1" applyBorder="1" applyAlignment="1" applyProtection="1">
      <alignment vertical="center"/>
      <protection hidden="1"/>
    </xf>
    <xf numFmtId="0" fontId="1" fillId="4" borderId="20" xfId="0" applyFont="1" applyFill="1" applyBorder="1" applyAlignment="1" applyProtection="1">
      <alignment vertical="center"/>
      <protection hidden="1"/>
    </xf>
    <xf numFmtId="0" fontId="1" fillId="4" borderId="17" xfId="0" applyFont="1" applyFill="1" applyBorder="1" applyAlignment="1" applyProtection="1">
      <alignment vertical="center"/>
      <protection hidden="1"/>
    </xf>
    <xf numFmtId="0" fontId="5" fillId="0" borderId="20" xfId="0" applyFont="1" applyBorder="1" applyAlignment="1" applyProtection="1">
      <alignment vertical="center"/>
      <protection hidden="1"/>
    </xf>
    <xf numFmtId="0" fontId="1" fillId="0" borderId="32" xfId="0" applyFont="1" applyBorder="1" applyAlignment="1" applyProtection="1">
      <alignment vertical="center"/>
      <protection hidden="1"/>
    </xf>
    <xf numFmtId="0" fontId="1" fillId="3" borderId="33" xfId="0" applyFont="1" applyFill="1" applyBorder="1" applyAlignment="1" applyProtection="1">
      <alignment vertical="center"/>
      <protection hidden="1"/>
    </xf>
    <xf numFmtId="0" fontId="1" fillId="0" borderId="25" xfId="0" applyFont="1" applyBorder="1" applyAlignment="1" applyProtection="1">
      <alignment vertical="center"/>
      <protection hidden="1"/>
    </xf>
    <xf numFmtId="0" fontId="2" fillId="0" borderId="2" xfId="0" applyFont="1" applyBorder="1" applyAlignment="1" applyProtection="1">
      <alignment horizontal="right" vertical="center" wrapText="1"/>
      <protection hidden="1"/>
    </xf>
    <xf numFmtId="0" fontId="1" fillId="0" borderId="26" xfId="0" applyFont="1" applyBorder="1" applyAlignment="1" applyProtection="1">
      <alignment vertical="center"/>
      <protection hidden="1"/>
    </xf>
    <xf numFmtId="0" fontId="1" fillId="4" borderId="0" xfId="0" applyFont="1" applyFill="1" applyBorder="1" applyAlignment="1" applyProtection="1">
      <alignment vertical="center"/>
      <protection hidden="1"/>
    </xf>
    <xf numFmtId="0" fontId="15" fillId="0" borderId="13" xfId="0" applyFont="1" applyBorder="1" applyAlignment="1" applyProtection="1">
      <alignment horizontal="center" vertical="center" wrapText="1"/>
      <protection hidden="1"/>
    </xf>
    <xf numFmtId="0" fontId="0" fillId="0" borderId="0" xfId="0" applyFont="1" applyAlignment="1"/>
    <xf numFmtId="0" fontId="21" fillId="0" borderId="0" xfId="0" applyFont="1"/>
    <xf numFmtId="0" fontId="22" fillId="7" borderId="1" xfId="0" applyFont="1" applyFill="1" applyBorder="1" applyAlignment="1">
      <alignment vertical="center"/>
    </xf>
    <xf numFmtId="0" fontId="23" fillId="7" borderId="2" xfId="0" applyFont="1" applyFill="1" applyBorder="1" applyAlignment="1">
      <alignment vertical="center"/>
    </xf>
    <xf numFmtId="0" fontId="23" fillId="0" borderId="0" xfId="0" applyFont="1" applyAlignment="1">
      <alignment vertical="center"/>
    </xf>
    <xf numFmtId="0" fontId="24" fillId="0" borderId="0" xfId="0" applyFont="1" applyAlignment="1">
      <alignment horizontal="center"/>
    </xf>
    <xf numFmtId="0" fontId="25" fillId="7" borderId="0" xfId="0" applyFont="1" applyFill="1" applyBorder="1" applyAlignment="1">
      <alignment horizontal="center" vertical="center"/>
    </xf>
    <xf numFmtId="0" fontId="0" fillId="6" borderId="0" xfId="0" applyFont="1" applyFill="1" applyBorder="1"/>
    <xf numFmtId="0" fontId="24" fillId="3" borderId="1" xfId="0" applyFont="1" applyFill="1" applyBorder="1" applyAlignment="1">
      <alignment horizontal="left"/>
    </xf>
    <xf numFmtId="0" fontId="26" fillId="0" borderId="4" xfId="0" applyFont="1" applyBorder="1"/>
    <xf numFmtId="0" fontId="27" fillId="5" borderId="1" xfId="0" applyFont="1" applyFill="1" applyBorder="1" applyAlignment="1">
      <alignment horizontal="center"/>
    </xf>
    <xf numFmtId="0" fontId="3" fillId="5" borderId="4" xfId="0" applyFont="1" applyFill="1" applyBorder="1"/>
    <xf numFmtId="0" fontId="24" fillId="5" borderId="4" xfId="0" applyFont="1" applyFill="1" applyBorder="1"/>
    <xf numFmtId="0" fontId="24" fillId="5" borderId="2" xfId="0" applyFont="1" applyFill="1" applyBorder="1"/>
    <xf numFmtId="0" fontId="24" fillId="0" borderId="5" xfId="0" applyFont="1" applyBorder="1" applyAlignment="1">
      <alignment horizontal="left" vertical="center"/>
    </xf>
    <xf numFmtId="0" fontId="24" fillId="0" borderId="0" xfId="0" applyFont="1" applyAlignment="1">
      <alignment horizontal="left" vertical="center"/>
    </xf>
    <xf numFmtId="0" fontId="21" fillId="0" borderId="9" xfId="0" applyFont="1" applyBorder="1"/>
    <xf numFmtId="0" fontId="21" fillId="0" borderId="5" xfId="0" applyFont="1" applyBorder="1"/>
    <xf numFmtId="0" fontId="28" fillId="0" borderId="0" xfId="0" applyFont="1"/>
    <xf numFmtId="0" fontId="24" fillId="0" borderId="5" xfId="0" applyFont="1" applyBorder="1" applyAlignment="1">
      <alignment horizontal="center"/>
    </xf>
    <xf numFmtId="0" fontId="24" fillId="0" borderId="12" xfId="0" applyFont="1" applyBorder="1" applyAlignment="1">
      <alignment horizontal="center"/>
    </xf>
    <xf numFmtId="0" fontId="24" fillId="0" borderId="3" xfId="0" applyFont="1" applyBorder="1" applyAlignment="1">
      <alignment horizontal="center"/>
    </xf>
    <xf numFmtId="0" fontId="21" fillId="0" borderId="10" xfId="0" applyFont="1" applyBorder="1"/>
    <xf numFmtId="0" fontId="29" fillId="0" borderId="0" xfId="0" applyFont="1" applyAlignment="1">
      <alignment horizontal="center"/>
    </xf>
    <xf numFmtId="0" fontId="29" fillId="0" borderId="1" xfId="0" applyFont="1" applyBorder="1"/>
    <xf numFmtId="0" fontId="29" fillId="0" borderId="4" xfId="0" applyFont="1" applyBorder="1"/>
    <xf numFmtId="0" fontId="29" fillId="0" borderId="2" xfId="0" applyFont="1" applyBorder="1"/>
    <xf numFmtId="0" fontId="21" fillId="0" borderId="5" xfId="0" applyFont="1" applyBorder="1" applyAlignment="1">
      <alignment vertical="center"/>
    </xf>
    <xf numFmtId="0" fontId="30" fillId="5" borderId="13" xfId="0" applyFont="1" applyFill="1" applyBorder="1" applyAlignment="1">
      <alignment horizontal="center" vertical="center" wrapText="1"/>
    </xf>
    <xf numFmtId="0" fontId="30" fillId="5" borderId="13" xfId="0" applyFont="1" applyFill="1" applyBorder="1" applyAlignment="1">
      <alignment horizontal="center" vertical="center"/>
    </xf>
    <xf numFmtId="0" fontId="21" fillId="0" borderId="13" xfId="0" applyFont="1" applyBorder="1" applyAlignment="1">
      <alignment horizontal="center" vertical="center"/>
    </xf>
    <xf numFmtId="0" fontId="21" fillId="0" borderId="2" xfId="0" applyFont="1" applyBorder="1" applyAlignment="1">
      <alignment horizontal="left" vertical="center" wrapText="1"/>
    </xf>
    <xf numFmtId="0" fontId="31" fillId="0" borderId="8" xfId="0" applyFont="1" applyBorder="1" applyAlignment="1">
      <alignment horizontal="center" vertical="center" wrapText="1"/>
    </xf>
    <xf numFmtId="0" fontId="26" fillId="0" borderId="11" xfId="0" applyFont="1" applyBorder="1"/>
    <xf numFmtId="0" fontId="21" fillId="0" borderId="12" xfId="0" applyFont="1" applyBorder="1"/>
    <xf numFmtId="0" fontId="21" fillId="0" borderId="3" xfId="0" applyFont="1" applyBorder="1" applyAlignment="1">
      <alignment vertical="center"/>
    </xf>
    <xf numFmtId="0" fontId="22" fillId="0" borderId="3" xfId="0" applyFont="1" applyBorder="1" applyAlignment="1">
      <alignment horizontal="right" vertical="center"/>
    </xf>
    <xf numFmtId="0" fontId="27" fillId="5" borderId="1" xfId="0" applyFont="1" applyFill="1" applyBorder="1" applyAlignment="1">
      <alignment horizontal="center" vertical="center"/>
    </xf>
    <xf numFmtId="0" fontId="3" fillId="5" borderId="4" xfId="0" applyFont="1" applyFill="1" applyBorder="1" applyAlignment="1">
      <alignment vertical="center"/>
    </xf>
    <xf numFmtId="0" fontId="24" fillId="5" borderId="4" xfId="0" applyFont="1" applyFill="1" applyBorder="1" applyAlignment="1">
      <alignment vertical="center"/>
    </xf>
    <xf numFmtId="0" fontId="24" fillId="5" borderId="2" xfId="0" applyFont="1" applyFill="1" applyBorder="1" applyAlignment="1">
      <alignment vertical="center"/>
    </xf>
    <xf numFmtId="0" fontId="29" fillId="0" borderId="4" xfId="0" applyFont="1" applyBorder="1" applyAlignment="1">
      <alignment horizontal="left"/>
    </xf>
    <xf numFmtId="0" fontId="26" fillId="0" borderId="2" xfId="0" applyFont="1" applyBorder="1"/>
    <xf numFmtId="0" fontId="26" fillId="0" borderId="6" xfId="0" applyFont="1" applyBorder="1"/>
    <xf numFmtId="0" fontId="29" fillId="0" borderId="16" xfId="0" applyFont="1" applyBorder="1" applyAlignment="1">
      <alignment horizontal="center"/>
    </xf>
    <xf numFmtId="0" fontId="21" fillId="0" borderId="17" xfId="0" applyFont="1" applyBorder="1"/>
    <xf numFmtId="0" fontId="21" fillId="0" borderId="7" xfId="0" applyFont="1" applyBorder="1"/>
    <xf numFmtId="0" fontId="28" fillId="0" borderId="5" xfId="0" applyFont="1" applyBorder="1" applyAlignment="1">
      <alignment horizontal="left"/>
    </xf>
    <xf numFmtId="0" fontId="21" fillId="0" borderId="0" xfId="0" applyFont="1" applyAlignment="1">
      <alignment horizontal="left"/>
    </xf>
    <xf numFmtId="0" fontId="21" fillId="0" borderId="9" xfId="0" applyFont="1" applyBorder="1" applyAlignment="1">
      <alignment horizontal="left"/>
    </xf>
    <xf numFmtId="0" fontId="21" fillId="0" borderId="5" xfId="0" applyFont="1" applyBorder="1" applyAlignment="1">
      <alignment horizontal="left"/>
    </xf>
    <xf numFmtId="0" fontId="21" fillId="0" borderId="12" xfId="0" applyFont="1" applyBorder="1" applyAlignment="1">
      <alignment horizontal="left"/>
    </xf>
    <xf numFmtId="0" fontId="21" fillId="0" borderId="3" xfId="0" applyFont="1" applyBorder="1"/>
    <xf numFmtId="0" fontId="32" fillId="0" borderId="2" xfId="0" applyFont="1" applyBorder="1" applyAlignment="1">
      <alignment horizontal="left" vertical="center" wrapText="1"/>
    </xf>
    <xf numFmtId="0" fontId="21" fillId="0" borderId="8" xfId="0" applyFont="1" applyBorder="1" applyAlignment="1">
      <alignment horizontal="center" vertical="center" wrapText="1"/>
    </xf>
    <xf numFmtId="0" fontId="3" fillId="3" borderId="1" xfId="0" applyFont="1" applyFill="1" applyBorder="1" applyAlignment="1">
      <alignment horizontal="left"/>
    </xf>
    <xf numFmtId="0" fontId="21" fillId="3" borderId="2" xfId="0" applyFont="1" applyFill="1" applyBorder="1"/>
    <xf numFmtId="0" fontId="21" fillId="0" borderId="0" xfId="0" applyFont="1" applyAlignment="1">
      <alignment vertical="center"/>
    </xf>
    <xf numFmtId="0" fontId="21" fillId="0" borderId="16" xfId="0" applyFont="1" applyBorder="1"/>
    <xf numFmtId="0" fontId="29" fillId="0" borderId="17" xfId="0" applyFont="1" applyBorder="1" applyAlignment="1">
      <alignment horizontal="center"/>
    </xf>
    <xf numFmtId="0" fontId="21" fillId="0" borderId="5" xfId="0" applyFont="1" applyBorder="1" applyAlignment="1">
      <alignment horizontal="center"/>
    </xf>
    <xf numFmtId="0" fontId="33" fillId="0" borderId="0" xfId="0" applyFont="1" applyAlignment="1">
      <alignment horizontal="left"/>
    </xf>
    <xf numFmtId="0" fontId="33" fillId="0" borderId="9" xfId="0" applyFont="1" applyBorder="1" applyAlignment="1">
      <alignment horizontal="left"/>
    </xf>
    <xf numFmtId="0" fontId="29" fillId="0" borderId="5" xfId="0" applyFont="1" applyBorder="1" applyAlignment="1">
      <alignment horizontal="center"/>
    </xf>
    <xf numFmtId="0" fontId="21" fillId="0" borderId="13" xfId="0" applyFont="1" applyBorder="1" applyAlignment="1">
      <alignment horizontal="left" vertical="center" wrapText="1"/>
    </xf>
    <xf numFmtId="0" fontId="24" fillId="3" borderId="0" xfId="0" applyFont="1" applyFill="1" applyBorder="1" applyAlignment="1"/>
    <xf numFmtId="0" fontId="27" fillId="0" borderId="5" xfId="0" applyFont="1" applyBorder="1" applyAlignment="1">
      <alignment horizontal="center"/>
    </xf>
    <xf numFmtId="0" fontId="24" fillId="0" borderId="0" xfId="0" applyFont="1" applyAlignment="1">
      <alignment horizontal="left"/>
    </xf>
    <xf numFmtId="0" fontId="24" fillId="0" borderId="16" xfId="0" applyFont="1" applyBorder="1" applyAlignment="1">
      <alignment horizontal="left"/>
    </xf>
    <xf numFmtId="0" fontId="24" fillId="0" borderId="17" xfId="0" applyFont="1" applyBorder="1" applyAlignment="1">
      <alignment horizontal="left"/>
    </xf>
    <xf numFmtId="0" fontId="24" fillId="0" borderId="7" xfId="0" applyFont="1" applyBorder="1" applyAlignment="1">
      <alignment horizontal="left"/>
    </xf>
    <xf numFmtId="0" fontId="33" fillId="0" borderId="5" xfId="0" applyFont="1" applyBorder="1" applyAlignment="1">
      <alignment horizontal="left"/>
    </xf>
    <xf numFmtId="0" fontId="34" fillId="0" borderId="0" xfId="0" applyFont="1" applyAlignment="1">
      <alignment horizontal="left"/>
    </xf>
    <xf numFmtId="0" fontId="34" fillId="0" borderId="9" xfId="0" applyFont="1" applyBorder="1" applyAlignment="1">
      <alignment horizontal="left"/>
    </xf>
    <xf numFmtId="0" fontId="24" fillId="0" borderId="3" xfId="0" applyFont="1" applyBorder="1" applyAlignment="1">
      <alignment horizontal="left"/>
    </xf>
    <xf numFmtId="0" fontId="24" fillId="0" borderId="10" xfId="0" applyFont="1" applyBorder="1" applyAlignment="1">
      <alignment horizontal="left"/>
    </xf>
    <xf numFmtId="0" fontId="29" fillId="0" borderId="1" xfId="0" applyFont="1" applyBorder="1" applyAlignment="1">
      <alignment vertical="center"/>
    </xf>
    <xf numFmtId="0" fontId="29" fillId="0" borderId="4" xfId="0" applyFont="1" applyBorder="1" applyAlignment="1">
      <alignment vertical="center"/>
    </xf>
    <xf numFmtId="0" fontId="29" fillId="0" borderId="2" xfId="0" applyFont="1" applyBorder="1" applyAlignment="1">
      <alignment vertical="center"/>
    </xf>
    <xf numFmtId="0" fontId="27" fillId="3" borderId="1" xfId="0" applyFont="1" applyFill="1" applyBorder="1" applyAlignment="1">
      <alignment horizontal="center"/>
    </xf>
    <xf numFmtId="0" fontId="24" fillId="3" borderId="4" xfId="0" applyFont="1" applyFill="1" applyBorder="1"/>
    <xf numFmtId="0" fontId="29" fillId="0" borderId="1" xfId="0" applyFont="1" applyBorder="1" applyAlignment="1">
      <alignment horizontal="left" vertical="center"/>
    </xf>
    <xf numFmtId="0" fontId="21" fillId="0" borderId="3" xfId="0" applyFont="1" applyBorder="1" applyAlignment="1">
      <alignment horizontal="left"/>
    </xf>
    <xf numFmtId="0" fontId="21" fillId="0" borderId="10" xfId="0" applyFont="1" applyBorder="1" applyAlignment="1">
      <alignment horizontal="left"/>
    </xf>
    <xf numFmtId="0" fontId="3" fillId="3" borderId="4" xfId="0" applyFont="1" applyFill="1" applyBorder="1"/>
    <xf numFmtId="0" fontId="24" fillId="3" borderId="2" xfId="0" applyFont="1" applyFill="1" applyBorder="1"/>
    <xf numFmtId="0" fontId="21" fillId="0" borderId="13" xfId="0" applyFont="1" applyBorder="1" applyAlignment="1">
      <alignment vertical="center" wrapText="1"/>
    </xf>
    <xf numFmtId="0" fontId="24" fillId="3" borderId="0" xfId="0" applyFont="1" applyFill="1" applyBorder="1"/>
    <xf numFmtId="0" fontId="3" fillId="3" borderId="0" xfId="0" applyFont="1" applyFill="1" applyBorder="1"/>
    <xf numFmtId="0" fontId="24" fillId="3" borderId="9" xfId="0" applyFont="1" applyFill="1" applyBorder="1"/>
    <xf numFmtId="0" fontId="24" fillId="0" borderId="9" xfId="0" applyFont="1" applyBorder="1" applyAlignment="1">
      <alignment horizontal="left"/>
    </xf>
    <xf numFmtId="0" fontId="33" fillId="0" borderId="12" xfId="0" applyFont="1" applyBorder="1" applyAlignment="1">
      <alignment horizontal="left"/>
    </xf>
    <xf numFmtId="0" fontId="35" fillId="0" borderId="0" xfId="0" applyFont="1" applyAlignment="1">
      <alignment horizontal="left"/>
    </xf>
    <xf numFmtId="0" fontId="35" fillId="0" borderId="9" xfId="0" applyFont="1" applyBorder="1" applyAlignment="1">
      <alignment horizontal="left"/>
    </xf>
    <xf numFmtId="0" fontId="33" fillId="0" borderId="3" xfId="0" applyFont="1" applyBorder="1" applyAlignment="1">
      <alignment horizontal="left"/>
    </xf>
    <xf numFmtId="0" fontId="33" fillId="0" borderId="10" xfId="0" applyFont="1" applyBorder="1" applyAlignment="1">
      <alignment horizontal="left"/>
    </xf>
    <xf numFmtId="0" fontId="3" fillId="5" borderId="16" xfId="0" applyFont="1" applyFill="1" applyBorder="1" applyAlignment="1">
      <alignment horizontal="left" vertical="center"/>
    </xf>
    <xf numFmtId="0" fontId="26" fillId="0" borderId="17" xfId="0" applyFont="1" applyBorder="1"/>
    <xf numFmtId="0" fontId="26" fillId="0" borderId="7" xfId="0" applyFont="1" applyBorder="1"/>
    <xf numFmtId="0" fontId="24" fillId="0" borderId="16" xfId="0" applyFont="1" applyBorder="1" applyAlignment="1">
      <alignment horizontal="left" vertical="center"/>
    </xf>
    <xf numFmtId="0" fontId="24" fillId="0" borderId="17" xfId="0" applyFont="1" applyBorder="1" applyAlignment="1">
      <alignment horizontal="left" vertical="center"/>
    </xf>
    <xf numFmtId="0" fontId="24" fillId="0" borderId="7" xfId="0" applyFont="1" applyBorder="1" applyAlignment="1">
      <alignment horizontal="left" vertical="center"/>
    </xf>
    <xf numFmtId="0" fontId="33" fillId="0" borderId="0" xfId="0" applyFont="1"/>
    <xf numFmtId="0" fontId="34" fillId="0" borderId="0" xfId="0" applyFont="1" applyAlignment="1">
      <alignment horizontal="center"/>
    </xf>
    <xf numFmtId="0" fontId="21" fillId="5" borderId="2" xfId="0" applyFont="1" applyFill="1" applyBorder="1" applyAlignment="1">
      <alignment vertical="center"/>
    </xf>
    <xf numFmtId="0" fontId="24" fillId="5" borderId="4" xfId="0" applyFont="1" applyFill="1" applyBorder="1" applyAlignment="1">
      <alignment horizontal="left" vertical="center"/>
    </xf>
    <xf numFmtId="0" fontId="3" fillId="3" borderId="1" xfId="0" applyFont="1" applyFill="1" applyBorder="1"/>
    <xf numFmtId="0" fontId="30" fillId="5" borderId="4" xfId="0" applyFont="1" applyFill="1" applyBorder="1" applyAlignment="1">
      <alignment horizontal="center" vertical="center" wrapText="1"/>
    </xf>
    <xf numFmtId="0" fontId="30" fillId="5" borderId="4" xfId="0" applyFont="1" applyFill="1" applyBorder="1" applyAlignment="1">
      <alignment horizontal="center" vertical="center"/>
    </xf>
    <xf numFmtId="0" fontId="30" fillId="5" borderId="2" xfId="0" applyFont="1" applyFill="1" applyBorder="1" applyAlignment="1">
      <alignment horizontal="center" vertical="center"/>
    </xf>
    <xf numFmtId="0" fontId="36" fillId="0" borderId="12" xfId="0" applyFont="1" applyBorder="1"/>
    <xf numFmtId="0" fontId="36" fillId="0" borderId="3" xfId="0" applyFont="1" applyBorder="1"/>
    <xf numFmtId="0" fontId="36" fillId="0" borderId="10" xfId="0" applyFont="1" applyBorder="1"/>
    <xf numFmtId="0" fontId="21" fillId="3" borderId="1" xfId="0" applyFont="1" applyFill="1" applyBorder="1"/>
    <xf numFmtId="0" fontId="24" fillId="3" borderId="4" xfId="0" applyFont="1" applyFill="1" applyBorder="1" applyAlignment="1">
      <alignment vertical="center"/>
    </xf>
    <xf numFmtId="0" fontId="24" fillId="3" borderId="2" xfId="0" applyFont="1" applyFill="1" applyBorder="1" applyAlignment="1">
      <alignment vertical="center"/>
    </xf>
    <xf numFmtId="0" fontId="36" fillId="0" borderId="5" xfId="0" applyFont="1" applyBorder="1"/>
    <xf numFmtId="0" fontId="36" fillId="0" borderId="9" xfId="0" applyFont="1" applyBorder="1"/>
    <xf numFmtId="0" fontId="22" fillId="0" borderId="0" xfId="0" applyFont="1" applyAlignment="1">
      <alignment horizontal="right" vertical="center"/>
    </xf>
    <xf numFmtId="0" fontId="0" fillId="0" borderId="0" xfId="0" applyProtection="1">
      <protection hidden="1"/>
    </xf>
    <xf numFmtId="0" fontId="22" fillId="8" borderId="1" xfId="0" applyFont="1" applyFill="1" applyBorder="1" applyAlignment="1">
      <alignment horizontal="center" vertical="center"/>
    </xf>
    <xf numFmtId="0" fontId="25" fillId="8" borderId="0" xfId="0" applyFont="1" applyFill="1" applyBorder="1" applyAlignment="1">
      <alignment horizontal="center" vertical="center"/>
    </xf>
    <xf numFmtId="0" fontId="26" fillId="0" borderId="0" xfId="0" applyFont="1" applyBorder="1"/>
    <xf numFmtId="0" fontId="24" fillId="5" borderId="16" xfId="0" applyFont="1" applyFill="1" applyBorder="1" applyAlignment="1">
      <alignment horizontal="left" vertical="center"/>
    </xf>
    <xf numFmtId="0" fontId="24" fillId="3" borderId="1" xfId="0" applyFont="1" applyFill="1" applyBorder="1" applyAlignment="1">
      <alignment vertical="center"/>
    </xf>
    <xf numFmtId="0" fontId="21" fillId="0" borderId="13" xfId="0" applyFont="1" applyBorder="1" applyAlignment="1">
      <alignment horizontal="center" vertical="center" wrapText="1"/>
    </xf>
    <xf numFmtId="0" fontId="29" fillId="0" borderId="1" xfId="0" applyFont="1" applyBorder="1" applyAlignment="1">
      <alignment horizontal="left"/>
    </xf>
    <xf numFmtId="0" fontId="24" fillId="3" borderId="1" xfId="0" applyFont="1" applyFill="1" applyBorder="1" applyAlignment="1">
      <alignment horizontal="left" vertical="center"/>
    </xf>
    <xf numFmtId="0" fontId="24"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1" fillId="0" borderId="13" xfId="0" applyFont="1" applyBorder="1" applyAlignment="1">
      <alignment vertical="center"/>
    </xf>
    <xf numFmtId="0" fontId="22" fillId="8" borderId="13" xfId="0" applyFont="1" applyFill="1" applyBorder="1" applyAlignment="1">
      <alignment horizontal="center" vertical="center"/>
    </xf>
    <xf numFmtId="0" fontId="22" fillId="0" borderId="0" xfId="0" applyFont="1" applyAlignment="1">
      <alignment horizontal="center" vertical="center"/>
    </xf>
    <xf numFmtId="0" fontId="29" fillId="0" borderId="34" xfId="0" applyFont="1" applyBorder="1" applyAlignment="1">
      <alignment horizontal="center"/>
    </xf>
    <xf numFmtId="0" fontId="21" fillId="0" borderId="35" xfId="0" applyFont="1" applyBorder="1"/>
    <xf numFmtId="0" fontId="21" fillId="0" borderId="36" xfId="0" applyFont="1" applyBorder="1"/>
    <xf numFmtId="0" fontId="29" fillId="0" borderId="37" xfId="0" applyFont="1" applyBorder="1" applyAlignment="1">
      <alignment horizontal="center"/>
    </xf>
    <xf numFmtId="0" fontId="36" fillId="0" borderId="38" xfId="0" applyFont="1" applyBorder="1"/>
    <xf numFmtId="0" fontId="36" fillId="0" borderId="0" xfId="0" applyFont="1"/>
    <xf numFmtId="0" fontId="36" fillId="0" borderId="37" xfId="0" applyFont="1" applyBorder="1" applyAlignment="1">
      <alignment horizontal="left"/>
    </xf>
    <xf numFmtId="0" fontId="37" fillId="0" borderId="0" xfId="0" applyFont="1" applyAlignment="1">
      <alignment horizontal="left"/>
    </xf>
    <xf numFmtId="0" fontId="38" fillId="0" borderId="38" xfId="0" applyFont="1" applyBorder="1" applyAlignment="1">
      <alignment horizontal="left"/>
    </xf>
    <xf numFmtId="0" fontId="36" fillId="0" borderId="0" xfId="0" applyFont="1" applyAlignment="1">
      <alignment horizontal="left"/>
    </xf>
    <xf numFmtId="0" fontId="29" fillId="0" borderId="39" xfId="0" applyFont="1" applyBorder="1" applyAlignment="1">
      <alignment horizontal="center"/>
    </xf>
    <xf numFmtId="0" fontId="29" fillId="0" borderId="40" xfId="0" applyFont="1" applyBorder="1" applyAlignment="1">
      <alignment horizontal="center"/>
    </xf>
    <xf numFmtId="0" fontId="36" fillId="0" borderId="41" xfId="0" applyFont="1" applyBorder="1"/>
    <xf numFmtId="0" fontId="29" fillId="0" borderId="12" xfId="0" applyFont="1" applyBorder="1"/>
    <xf numFmtId="0" fontId="29" fillId="0" borderId="3" xfId="0" applyFont="1" applyBorder="1"/>
    <xf numFmtId="0" fontId="29" fillId="0" borderId="10" xfId="0" applyFont="1" applyBorder="1"/>
    <xf numFmtId="0" fontId="24" fillId="5" borderId="1" xfId="0" applyFont="1" applyFill="1" applyBorder="1" applyAlignment="1">
      <alignment horizontal="left" vertical="center"/>
    </xf>
    <xf numFmtId="0" fontId="21" fillId="0" borderId="6" xfId="0" applyFont="1" applyBorder="1"/>
    <xf numFmtId="0" fontId="24" fillId="5" borderId="1" xfId="0" applyFont="1" applyFill="1" applyBorder="1" applyAlignment="1">
      <alignment vertical="center"/>
    </xf>
    <xf numFmtId="0" fontId="21" fillId="0" borderId="13" xfId="0" applyFont="1" applyBorder="1" applyAlignment="1">
      <alignment horizontal="left" vertical="center"/>
    </xf>
    <xf numFmtId="0" fontId="39" fillId="0" borderId="0" xfId="0" applyFont="1" applyAlignment="1">
      <alignment horizontal="right"/>
    </xf>
    <xf numFmtId="0" fontId="40" fillId="0" borderId="5" xfId="0" applyFont="1" applyBorder="1" applyAlignment="1">
      <alignment horizontal="left"/>
    </xf>
    <xf numFmtId="0" fontId="21" fillId="0" borderId="13" xfId="0" applyFont="1" applyBorder="1"/>
    <xf numFmtId="0" fontId="21" fillId="0" borderId="13" xfId="0" applyFont="1" applyBorder="1" applyAlignment="1">
      <alignment horizontal="center"/>
    </xf>
    <xf numFmtId="0" fontId="41" fillId="0" borderId="4" xfId="0" applyFont="1" applyBorder="1" applyAlignment="1">
      <alignment horizontal="right"/>
    </xf>
    <xf numFmtId="0" fontId="41" fillId="0" borderId="0" xfId="0" applyFont="1" applyAlignment="1">
      <alignment horizontal="right"/>
    </xf>
    <xf numFmtId="0" fontId="29" fillId="0" borderId="12" xfId="0" applyFont="1" applyBorder="1" applyAlignment="1">
      <alignment horizontal="center"/>
    </xf>
    <xf numFmtId="0" fontId="0" fillId="0" borderId="0" xfId="0" applyFont="1" applyProtection="1">
      <protection hidden="1"/>
    </xf>
    <xf numFmtId="0" fontId="26" fillId="0" borderId="0" xfId="0" applyFont="1" applyProtection="1">
      <protection hidden="1"/>
    </xf>
    <xf numFmtId="0" fontId="14" fillId="0" borderId="0" xfId="0" applyFont="1" applyBorder="1" applyAlignment="1" applyProtection="1">
      <alignment vertical="center" wrapText="1"/>
      <protection hidden="1"/>
    </xf>
    <xf numFmtId="0" fontId="14" fillId="0" borderId="0" xfId="0" applyFont="1" applyBorder="1" applyAlignment="1" applyProtection="1">
      <alignment vertical="center"/>
      <protection hidden="1"/>
    </xf>
    <xf numFmtId="0" fontId="1" fillId="0" borderId="42" xfId="0" applyFont="1" applyBorder="1" applyAlignment="1" applyProtection="1">
      <alignment horizontal="center" vertical="center"/>
      <protection locked="0" hidden="1"/>
    </xf>
    <xf numFmtId="2" fontId="1" fillId="0" borderId="1" xfId="0" applyNumberFormat="1" applyFont="1" applyBorder="1" applyAlignment="1" applyProtection="1">
      <alignment horizontal="center" vertical="center" wrapText="1"/>
      <protection hidden="1"/>
    </xf>
    <xf numFmtId="2" fontId="14" fillId="4" borderId="9" xfId="0" applyNumberFormat="1" applyFont="1" applyFill="1" applyBorder="1" applyAlignment="1" applyProtection="1">
      <alignment horizontal="center" vertical="center"/>
      <protection hidden="1"/>
    </xf>
    <xf numFmtId="20" fontId="1" fillId="0" borderId="0" xfId="0" applyNumberFormat="1" applyFont="1" applyAlignment="1" applyProtection="1">
      <alignment vertical="center"/>
      <protection hidden="1"/>
    </xf>
    <xf numFmtId="0" fontId="42" fillId="0" borderId="0" xfId="0" applyFont="1" applyBorder="1" applyProtection="1">
      <protection hidden="1"/>
    </xf>
    <xf numFmtId="0" fontId="14" fillId="0" borderId="0" xfId="0" applyFont="1" applyBorder="1" applyAlignment="1">
      <alignment horizontal="left" vertical="center" wrapText="1"/>
    </xf>
    <xf numFmtId="0" fontId="14" fillId="0" borderId="0" xfId="0" applyFont="1" applyBorder="1" applyAlignment="1">
      <alignment horizontal="left" vertical="center"/>
    </xf>
    <xf numFmtId="0" fontId="21" fillId="8" borderId="13" xfId="0" applyFont="1" applyFill="1" applyBorder="1" applyAlignment="1">
      <alignment horizontal="center"/>
    </xf>
    <xf numFmtId="0" fontId="21" fillId="0" borderId="0" xfId="0" applyFont="1" applyAlignment="1">
      <alignment horizontal="center"/>
    </xf>
    <xf numFmtId="0" fontId="24" fillId="0" borderId="0" xfId="0" applyFont="1"/>
    <xf numFmtId="0" fontId="28" fillId="0" borderId="8" xfId="0" applyFont="1" applyBorder="1" applyAlignment="1">
      <alignment horizontal="center" vertical="center" wrapText="1"/>
    </xf>
    <xf numFmtId="0" fontId="43" fillId="0" borderId="6" xfId="0" applyFont="1" applyBorder="1"/>
    <xf numFmtId="0" fontId="43" fillId="0" borderId="11" xfId="0" applyFont="1" applyBorder="1"/>
    <xf numFmtId="0" fontId="21" fillId="5" borderId="2" xfId="0" applyFont="1" applyFill="1" applyBorder="1"/>
    <xf numFmtId="0" fontId="29" fillId="0" borderId="31" xfId="0" applyFont="1" applyBorder="1"/>
    <xf numFmtId="0" fontId="29" fillId="0" borderId="28" xfId="0" applyFont="1" applyBorder="1"/>
    <xf numFmtId="0" fontId="29" fillId="0" borderId="33" xfId="0" applyFont="1" applyBorder="1"/>
    <xf numFmtId="0" fontId="29" fillId="0" borderId="25" xfId="0" applyFont="1" applyBorder="1"/>
    <xf numFmtId="0" fontId="28" fillId="0" borderId="13" xfId="0" applyFont="1" applyBorder="1" applyAlignment="1">
      <alignment horizontal="center" vertical="center" wrapText="1"/>
    </xf>
    <xf numFmtId="0" fontId="21"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center" vertical="center" wrapText="1"/>
    </xf>
    <xf numFmtId="0" fontId="27" fillId="5" borderId="31" xfId="0" applyFont="1" applyFill="1" applyBorder="1" applyAlignment="1">
      <alignment horizontal="center"/>
    </xf>
    <xf numFmtId="0" fontId="24" fillId="5" borderId="28" xfId="0" applyFont="1" applyFill="1" applyBorder="1" applyAlignment="1"/>
    <xf numFmtId="0" fontId="44" fillId="9" borderId="33" xfId="0" applyFont="1" applyFill="1" applyBorder="1" applyAlignment="1"/>
    <xf numFmtId="0" fontId="21" fillId="0" borderId="20" xfId="0" applyFont="1" applyBorder="1"/>
    <xf numFmtId="0" fontId="21" fillId="0" borderId="25" xfId="0" applyFont="1" applyBorder="1"/>
    <xf numFmtId="0" fontId="21" fillId="0" borderId="20" xfId="0" applyFont="1" applyBorder="1" applyAlignment="1">
      <alignment vertical="center"/>
    </xf>
    <xf numFmtId="0" fontId="21" fillId="0" borderId="21" xfId="0" applyFont="1" applyBorder="1" applyAlignment="1">
      <alignment vertical="center"/>
    </xf>
    <xf numFmtId="0" fontId="21" fillId="0" borderId="22" xfId="0" applyFont="1" applyBorder="1" applyAlignment="1">
      <alignment horizontal="center" vertical="center"/>
    </xf>
    <xf numFmtId="0" fontId="21" fillId="0" borderId="22" xfId="0" applyFont="1" applyBorder="1" applyAlignment="1">
      <alignment horizontal="left" vertical="center" wrapText="1"/>
    </xf>
    <xf numFmtId="0" fontId="21" fillId="0" borderId="22" xfId="0" applyFont="1" applyBorder="1" applyAlignment="1">
      <alignment horizontal="center" vertical="center" wrapText="1"/>
    </xf>
    <xf numFmtId="0" fontId="21" fillId="0" borderId="26" xfId="0" applyFont="1" applyBorder="1"/>
    <xf numFmtId="0" fontId="21" fillId="0" borderId="0" xfId="0" applyFont="1" applyBorder="1"/>
    <xf numFmtId="0" fontId="21" fillId="0" borderId="0" xfId="0" applyFont="1" applyBorder="1" applyAlignment="1">
      <alignment vertical="center"/>
    </xf>
    <xf numFmtId="0" fontId="24" fillId="5" borderId="18" xfId="0" applyFont="1" applyFill="1" applyBorder="1" applyAlignment="1">
      <alignment horizontal="left" vertical="center"/>
    </xf>
    <xf numFmtId="0" fontId="24" fillId="5" borderId="19" xfId="0" applyFont="1" applyFill="1" applyBorder="1" applyAlignment="1">
      <alignment horizontal="left" vertical="center"/>
    </xf>
    <xf numFmtId="0" fontId="24" fillId="5" borderId="24" xfId="0" applyFont="1" applyFill="1" applyBorder="1" applyAlignment="1">
      <alignment horizontal="left" vertical="center"/>
    </xf>
    <xf numFmtId="0" fontId="36" fillId="0" borderId="22" xfId="0" applyFont="1" applyBorder="1"/>
    <xf numFmtId="0" fontId="27" fillId="5" borderId="43" xfId="0" applyFont="1" applyFill="1" applyBorder="1" applyAlignment="1">
      <alignment horizontal="center"/>
    </xf>
    <xf numFmtId="0" fontId="24" fillId="5" borderId="29" xfId="0" applyFont="1" applyFill="1" applyBorder="1"/>
    <xf numFmtId="0" fontId="21" fillId="0" borderId="24" xfId="0" applyFont="1" applyBorder="1"/>
    <xf numFmtId="0" fontId="24" fillId="5" borderId="18" xfId="0" applyFont="1" applyFill="1" applyBorder="1" applyAlignment="1">
      <alignment horizontal="left"/>
    </xf>
    <xf numFmtId="0" fontId="24" fillId="5" borderId="19" xfId="0" applyFont="1" applyFill="1" applyBorder="1" applyAlignment="1">
      <alignment horizontal="left"/>
    </xf>
    <xf numFmtId="0" fontId="24" fillId="5" borderId="24" xfId="0" applyFont="1" applyFill="1" applyBorder="1" applyAlignment="1">
      <alignment horizontal="left"/>
    </xf>
    <xf numFmtId="0" fontId="27" fillId="0" borderId="5" xfId="0" applyFont="1" applyBorder="1" applyAlignment="1">
      <alignment horizontal="center" vertical="center"/>
    </xf>
    <xf numFmtId="0" fontId="21" fillId="0" borderId="9" xfId="0" applyFont="1" applyBorder="1" applyAlignment="1">
      <alignment vertical="center"/>
    </xf>
    <xf numFmtId="0" fontId="33" fillId="0" borderId="5" xfId="0" applyFont="1" applyBorder="1" applyAlignment="1">
      <alignment horizontal="left" vertical="center"/>
    </xf>
    <xf numFmtId="0" fontId="24" fillId="0" borderId="9" xfId="0" applyFont="1" applyBorder="1" applyAlignment="1">
      <alignment horizontal="left" vertical="center"/>
    </xf>
    <xf numFmtId="0" fontId="35" fillId="0" borderId="12" xfId="0" applyFont="1" applyBorder="1" applyAlignment="1">
      <alignment horizontal="left" vertical="center"/>
    </xf>
    <xf numFmtId="0" fontId="24" fillId="0" borderId="3" xfId="0" applyFont="1" applyBorder="1" applyAlignment="1">
      <alignment horizontal="left" vertical="center"/>
    </xf>
    <xf numFmtId="0" fontId="24" fillId="0" borderId="10" xfId="0" applyFont="1" applyBorder="1" applyAlignment="1">
      <alignment horizontal="left" vertical="center"/>
    </xf>
    <xf numFmtId="0" fontId="21" fillId="0" borderId="1" xfId="0" applyFont="1" applyBorder="1" applyAlignment="1">
      <alignment horizontal="center" vertical="center"/>
    </xf>
    <xf numFmtId="0" fontId="24" fillId="0" borderId="18" xfId="0" applyFont="1" applyBorder="1" applyAlignment="1">
      <alignment horizontal="left" vertical="center"/>
    </xf>
    <xf numFmtId="0" fontId="24" fillId="0" borderId="19" xfId="0" applyFont="1" applyBorder="1" applyAlignment="1">
      <alignment horizontal="left" vertical="center"/>
    </xf>
    <xf numFmtId="0" fontId="24" fillId="0" borderId="24" xfId="0" applyFont="1" applyBorder="1" applyAlignment="1">
      <alignment horizontal="left" vertical="center"/>
    </xf>
    <xf numFmtId="0" fontId="33" fillId="0" borderId="20" xfId="0" applyFont="1" applyBorder="1" applyAlignment="1">
      <alignment horizontal="left" vertical="center"/>
    </xf>
    <xf numFmtId="0" fontId="24" fillId="0" borderId="25" xfId="0" applyFont="1" applyBorder="1" applyAlignment="1">
      <alignment horizontal="left" vertical="center"/>
    </xf>
    <xf numFmtId="0" fontId="35" fillId="0" borderId="21" xfId="0" applyFont="1" applyBorder="1" applyAlignment="1">
      <alignment horizontal="left" vertical="center"/>
    </xf>
    <xf numFmtId="0" fontId="24" fillId="0" borderId="22" xfId="0" applyFont="1" applyBorder="1" applyAlignment="1">
      <alignment horizontal="left" vertical="center"/>
    </xf>
    <xf numFmtId="0" fontId="24" fillId="0" borderId="26" xfId="0" applyFont="1" applyBorder="1" applyAlignment="1">
      <alignment horizontal="left" vertical="center"/>
    </xf>
    <xf numFmtId="0" fontId="32" fillId="0" borderId="13"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1" xfId="0" applyFont="1" applyBorder="1" applyAlignment="1">
      <alignment horizontal="center" vertical="center" wrapText="1"/>
    </xf>
    <xf numFmtId="0" fontId="33" fillId="0" borderId="1"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xf>
    <xf numFmtId="0" fontId="21" fillId="0" borderId="4" xfId="0" applyFont="1" applyBorder="1" applyAlignment="1">
      <alignment horizontal="center" vertical="center"/>
    </xf>
    <xf numFmtId="0" fontId="21" fillId="0" borderId="6" xfId="0" applyFont="1" applyBorder="1" applyAlignment="1">
      <alignment horizontal="center" vertical="center" wrapText="1"/>
    </xf>
    <xf numFmtId="0" fontId="29" fillId="0" borderId="18" xfId="0" applyFont="1" applyBorder="1" applyAlignment="1">
      <alignment horizontal="center"/>
    </xf>
    <xf numFmtId="0" fontId="21" fillId="0" borderId="19" xfId="0" applyFont="1" applyBorder="1"/>
    <xf numFmtId="0" fontId="21" fillId="0" borderId="20" xfId="0" applyFont="1" applyBorder="1" applyAlignment="1">
      <alignment horizontal="left"/>
    </xf>
    <xf numFmtId="0" fontId="21" fillId="0" borderId="25" xfId="0" applyFont="1" applyBorder="1" applyAlignment="1">
      <alignment horizontal="left"/>
    </xf>
    <xf numFmtId="0" fontId="21" fillId="0" borderId="21" xfId="0" applyFont="1" applyBorder="1" applyAlignment="1">
      <alignment horizontal="left"/>
    </xf>
    <xf numFmtId="0" fontId="21" fillId="0" borderId="22" xfId="0" applyFont="1" applyBorder="1" applyAlignment="1">
      <alignment horizontal="left"/>
    </xf>
    <xf numFmtId="0" fontId="21" fillId="0" borderId="26" xfId="0" applyFont="1" applyBorder="1" applyAlignment="1">
      <alignment horizontal="left"/>
    </xf>
    <xf numFmtId="0" fontId="24" fillId="5" borderId="17" xfId="0" applyFont="1" applyFill="1" applyBorder="1" applyAlignment="1">
      <alignment horizontal="left" vertical="center"/>
    </xf>
    <xf numFmtId="0" fontId="24" fillId="5" borderId="7" xfId="0" applyFont="1" applyFill="1" applyBorder="1" applyAlignment="1">
      <alignment horizontal="left" vertical="center"/>
    </xf>
    <xf numFmtId="0" fontId="21" fillId="0" borderId="11" xfId="0" applyFont="1" applyBorder="1" applyAlignment="1">
      <alignment horizontal="center" vertical="center" wrapText="1"/>
    </xf>
    <xf numFmtId="0" fontId="24" fillId="3" borderId="0" xfId="0" applyFont="1" applyFill="1" applyBorder="1" applyAlignment="1">
      <alignment horizontal="left"/>
    </xf>
    <xf numFmtId="0" fontId="39" fillId="0" borderId="8" xfId="0" applyFont="1" applyBorder="1" applyAlignment="1">
      <alignment horizontal="center" vertical="center" wrapText="1"/>
    </xf>
    <xf numFmtId="0" fontId="45" fillId="0" borderId="5" xfId="0" applyFont="1" applyBorder="1" applyAlignment="1">
      <alignment horizontal="left"/>
    </xf>
    <xf numFmtId="0" fontId="1" fillId="0" borderId="0" xfId="0" applyFont="1" applyAlignment="1"/>
    <xf numFmtId="0" fontId="1" fillId="0" borderId="34" xfId="0" applyFont="1" applyBorder="1"/>
    <xf numFmtId="0" fontId="1" fillId="0" borderId="35" xfId="0" applyFont="1" applyBorder="1"/>
    <xf numFmtId="0" fontId="1" fillId="0" borderId="37" xfId="0" applyFont="1" applyBorder="1"/>
    <xf numFmtId="0" fontId="46" fillId="0" borderId="0" xfId="0" applyFont="1" applyAlignment="1">
      <alignment horizontal="center"/>
    </xf>
    <xf numFmtId="0" fontId="4" fillId="0" borderId="0" xfId="0" applyFont="1" applyAlignment="1">
      <alignment vertical="center" shrinkToFit="1"/>
    </xf>
    <xf numFmtId="0" fontId="4" fillId="0" borderId="0" xfId="0" applyFont="1" applyAlignment="1">
      <alignment vertical="center"/>
    </xf>
    <xf numFmtId="0" fontId="3" fillId="0" borderId="0" xfId="0" applyFont="1" applyAlignment="1">
      <alignment horizontal="left" vertical="center"/>
    </xf>
    <xf numFmtId="0" fontId="2" fillId="0" borderId="0" xfId="0" applyFont="1" applyAlignment="1">
      <alignment horizontal="left" vertical="center"/>
    </xf>
    <xf numFmtId="0" fontId="1" fillId="0" borderId="39" xfId="0" applyFont="1" applyBorder="1"/>
    <xf numFmtId="0" fontId="1" fillId="0" borderId="40" xfId="0" applyFont="1" applyBorder="1"/>
    <xf numFmtId="0" fontId="13" fillId="0" borderId="0" xfId="0" applyFont="1" applyAlignment="1">
      <alignment horizontal="right"/>
    </xf>
    <xf numFmtId="0" fontId="1" fillId="0" borderId="36" xfId="0" applyFont="1" applyBorder="1"/>
    <xf numFmtId="0" fontId="1" fillId="0" borderId="38" xfId="0" applyFont="1" applyBorder="1"/>
    <xf numFmtId="0" fontId="1" fillId="0" borderId="41" xfId="0" applyFont="1" applyBorder="1"/>
    <xf numFmtId="0" fontId="0" fillId="0" borderId="0" xfId="0" applyFont="1" applyAlignment="1" applyProtection="1">
      <protection hidden="1"/>
    </xf>
    <xf numFmtId="0" fontId="21" fillId="0" borderId="0" xfId="0" applyFont="1" applyProtection="1">
      <protection hidden="1"/>
    </xf>
    <xf numFmtId="0" fontId="24" fillId="0" borderId="0" xfId="0" applyFont="1" applyAlignment="1" applyProtection="1">
      <alignment horizontal="center"/>
      <protection hidden="1"/>
    </xf>
    <xf numFmtId="0" fontId="27" fillId="0" borderId="0" xfId="0" applyFont="1" applyAlignment="1" applyProtection="1">
      <alignment horizontal="center"/>
      <protection hidden="1"/>
    </xf>
    <xf numFmtId="0" fontId="21" fillId="0" borderId="34" xfId="0" applyFont="1" applyBorder="1" applyProtection="1">
      <protection hidden="1"/>
    </xf>
    <xf numFmtId="0" fontId="1" fillId="0" borderId="35" xfId="0" applyFont="1" applyBorder="1" applyProtection="1">
      <protection hidden="1"/>
    </xf>
    <xf numFmtId="0" fontId="4" fillId="0" borderId="35" xfId="0" applyFont="1" applyBorder="1" applyAlignment="1" applyProtection="1">
      <alignment horizontal="center"/>
      <protection hidden="1"/>
    </xf>
    <xf numFmtId="0" fontId="21" fillId="0" borderId="37" xfId="0" applyFont="1" applyBorder="1" applyAlignment="1" applyProtection="1">
      <alignment vertical="center"/>
      <protection hidden="1"/>
    </xf>
    <xf numFmtId="0" fontId="4" fillId="0" borderId="0" xfId="0" applyFont="1" applyAlignment="1" applyProtection="1">
      <alignment horizontal="center" vertical="center"/>
      <protection hidden="1"/>
    </xf>
    <xf numFmtId="0" fontId="21" fillId="0" borderId="39" xfId="0" applyFont="1" applyBorder="1" applyProtection="1">
      <protection hidden="1"/>
    </xf>
    <xf numFmtId="0" fontId="4" fillId="0" borderId="40" xfId="0" applyFont="1" applyBorder="1" applyProtection="1">
      <protection hidden="1"/>
    </xf>
    <xf numFmtId="0" fontId="31" fillId="0" borderId="0" xfId="0" applyFont="1" applyProtection="1">
      <protection hidden="1"/>
    </xf>
    <xf numFmtId="0" fontId="8" fillId="0" borderId="0" xfId="0" applyFont="1" applyProtection="1">
      <protection hidden="1"/>
    </xf>
    <xf numFmtId="0" fontId="1" fillId="0" borderId="0" xfId="0" applyFont="1" applyAlignment="1" applyProtection="1">
      <protection hidden="1"/>
    </xf>
    <xf numFmtId="0" fontId="1" fillId="0" borderId="36" xfId="0" applyFont="1" applyBorder="1" applyProtection="1">
      <protection hidden="1"/>
    </xf>
    <xf numFmtId="0" fontId="4" fillId="0" borderId="0" xfId="0" applyFont="1" applyAlignment="1" applyProtection="1">
      <alignment vertical="center"/>
      <protection locked="0"/>
    </xf>
    <xf numFmtId="0" fontId="1" fillId="0" borderId="38" xfId="0" applyFont="1" applyBorder="1" applyProtection="1">
      <protection hidden="1"/>
    </xf>
    <xf numFmtId="0" fontId="1" fillId="0" borderId="0" xfId="0" applyFont="1" applyAlignment="1" applyProtection="1">
      <alignment vertical="center"/>
      <protection locked="0"/>
    </xf>
    <xf numFmtId="0" fontId="6" fillId="0" borderId="38" xfId="0" applyFont="1" applyBorder="1" applyAlignment="1" applyProtection="1">
      <alignment vertical="top"/>
      <protection hidden="1"/>
    </xf>
    <xf numFmtId="0" fontId="3" fillId="0" borderId="0" xfId="0" applyFont="1" applyAlignment="1" applyProtection="1">
      <alignment vertical="center"/>
      <protection locked="0"/>
    </xf>
    <xf numFmtId="0" fontId="1" fillId="0" borderId="0" xfId="0" applyFont="1" applyProtection="1">
      <protection locked="0"/>
    </xf>
    <xf numFmtId="0" fontId="1" fillId="0" borderId="40" xfId="0" applyFont="1" applyBorder="1" applyProtection="1">
      <protection hidden="1"/>
    </xf>
    <xf numFmtId="0" fontId="1" fillId="0" borderId="41" xfId="0" applyFont="1" applyBorder="1" applyProtection="1">
      <protection hidden="1"/>
    </xf>
    <xf numFmtId="0" fontId="15" fillId="0" borderId="35" xfId="0" applyFont="1" applyBorder="1" applyAlignment="1" applyProtection="1">
      <alignment horizontal="right"/>
      <protection hidden="1"/>
    </xf>
    <xf numFmtId="0" fontId="5" fillId="0" borderId="35" xfId="0" applyFont="1" applyBorder="1" applyProtection="1">
      <protection hidden="1"/>
    </xf>
    <xf numFmtId="0" fontId="13" fillId="0" borderId="0" xfId="0" applyFont="1" applyAlignment="1" applyProtection="1">
      <alignment horizontal="right"/>
      <protection hidden="1"/>
    </xf>
    <xf numFmtId="0" fontId="1" fillId="0" borderId="0" xfId="0" applyFont="1" applyAlignment="1">
      <alignment vertical="top"/>
    </xf>
    <xf numFmtId="0" fontId="1" fillId="0" borderId="16" xfId="0" applyFont="1" applyBorder="1" applyAlignment="1">
      <alignment vertical="top"/>
    </xf>
    <xf numFmtId="0" fontId="1" fillId="0" borderId="17" xfId="0" applyFont="1" applyBorder="1" applyAlignment="1">
      <alignment vertical="top"/>
    </xf>
    <xf numFmtId="0" fontId="1" fillId="0" borderId="7" xfId="0" applyFont="1" applyBorder="1" applyAlignment="1">
      <alignment vertical="top"/>
    </xf>
    <xf numFmtId="0" fontId="1" fillId="0" borderId="5" xfId="0" applyFont="1" applyBorder="1" applyAlignment="1">
      <alignment vertical="top"/>
    </xf>
    <xf numFmtId="0" fontId="1" fillId="0" borderId="9" xfId="0" applyFont="1" applyBorder="1" applyAlignment="1">
      <alignment vertical="top"/>
    </xf>
    <xf numFmtId="0" fontId="47" fillId="0" borderId="0" xfId="0" applyFont="1" applyAlignment="1">
      <alignment horizontal="center" vertical="top"/>
    </xf>
    <xf numFmtId="0" fontId="48" fillId="0" borderId="0" xfId="0" applyFont="1" applyAlignment="1">
      <alignment vertical="top"/>
    </xf>
    <xf numFmtId="0" fontId="1" fillId="0" borderId="0" xfId="0" applyFont="1" applyAlignment="1">
      <alignment horizontal="center" vertical="top"/>
    </xf>
    <xf numFmtId="0" fontId="2" fillId="0" borderId="0" xfId="0" applyFont="1" applyAlignment="1">
      <alignment vertical="top"/>
    </xf>
    <xf numFmtId="0" fontId="1" fillId="0" borderId="0" xfId="0" applyFont="1" applyAlignment="1">
      <alignment horizontal="left" vertical="top"/>
    </xf>
    <xf numFmtId="0" fontId="1" fillId="0" borderId="0" xfId="0" applyFont="1" applyAlignment="1">
      <alignment horizontal="left" vertical="top" wrapText="1"/>
    </xf>
    <xf numFmtId="0" fontId="2" fillId="0" borderId="0" xfId="0" applyFont="1" applyAlignment="1">
      <alignment horizontal="center" vertical="top"/>
    </xf>
    <xf numFmtId="0" fontId="1" fillId="0" borderId="12" xfId="0" applyFont="1" applyBorder="1" applyAlignment="1">
      <alignment vertical="top"/>
    </xf>
    <xf numFmtId="0" fontId="1" fillId="0" borderId="3" xfId="0" applyFont="1" applyBorder="1" applyAlignment="1">
      <alignment vertical="top"/>
    </xf>
    <xf numFmtId="0" fontId="1" fillId="0" borderId="10" xfId="0" applyFont="1" applyBorder="1" applyAlignment="1">
      <alignment vertical="top"/>
    </xf>
    <xf numFmtId="0" fontId="10" fillId="0" borderId="17" xfId="0" applyFont="1" applyBorder="1" applyAlignment="1">
      <alignment horizontal="right" vertical="top"/>
    </xf>
    <xf numFmtId="0" fontId="5" fillId="0" borderId="17" xfId="0" applyFont="1" applyBorder="1" applyAlignment="1">
      <alignment vertical="top"/>
    </xf>
    <xf numFmtId="0" fontId="1" fillId="0" borderId="0" xfId="0" applyFont="1" applyBorder="1" applyAlignment="1"/>
    <xf numFmtId="0" fontId="1" fillId="0" borderId="0" xfId="0" applyFont="1" applyBorder="1"/>
    <xf numFmtId="0" fontId="46" fillId="0" borderId="37" xfId="0" applyFont="1" applyBorder="1" applyAlignment="1">
      <alignment horizontal="center" vertical="center"/>
    </xf>
    <xf numFmtId="0" fontId="46" fillId="0" borderId="0" xfId="0" applyFont="1" applyBorder="1" applyAlignment="1">
      <alignment horizontal="center" vertical="center"/>
    </xf>
    <xf numFmtId="0" fontId="46" fillId="0" borderId="0" xfId="0" applyFont="1" applyBorder="1" applyAlignment="1">
      <alignment horizontal="center"/>
    </xf>
    <xf numFmtId="0" fontId="4"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pplyAlignment="1">
      <alignment horizontal="left" vertical="center"/>
    </xf>
    <xf numFmtId="0" fontId="1" fillId="0" borderId="0" xfId="0" applyFont="1" applyBorder="1" applyAlignment="1">
      <alignment vertical="center"/>
    </xf>
    <xf numFmtId="0" fontId="1" fillId="0" borderId="37" xfId="0" applyFont="1" applyBorder="1" applyAlignment="1"/>
    <xf numFmtId="0" fontId="15" fillId="0" borderId="0" xfId="0" applyFont="1" applyBorder="1" applyAlignment="1">
      <alignment horizontal="right"/>
    </xf>
    <xf numFmtId="0" fontId="13" fillId="0" borderId="0" xfId="0" applyFont="1" applyBorder="1" applyAlignment="1">
      <alignment horizontal="right"/>
    </xf>
    <xf numFmtId="0" fontId="1" fillId="0" borderId="39" xfId="0" applyFont="1" applyBorder="1" applyAlignment="1"/>
    <xf numFmtId="0" fontId="1" fillId="0" borderId="40" xfId="0" applyFont="1" applyBorder="1" applyAlignment="1"/>
    <xf numFmtId="0" fontId="1" fillId="0" borderId="36" xfId="0" applyFont="1" applyBorder="1" applyAlignment="1"/>
    <xf numFmtId="0" fontId="1" fillId="0" borderId="38" xfId="0" applyFont="1" applyBorder="1" applyAlignment="1"/>
    <xf numFmtId="0" fontId="15" fillId="0" borderId="38" xfId="0" applyFont="1" applyBorder="1" applyAlignment="1">
      <alignment horizontal="right"/>
    </xf>
    <xf numFmtId="0" fontId="1" fillId="0" borderId="41" xfId="0" applyFont="1" applyBorder="1" applyAlignment="1"/>
    <xf numFmtId="0" fontId="1" fillId="2" borderId="34" xfId="0" applyFont="1" applyFill="1" applyBorder="1"/>
    <xf numFmtId="0" fontId="1" fillId="2" borderId="35" xfId="0" applyFont="1" applyFill="1" applyBorder="1"/>
    <xf numFmtId="0" fontId="1" fillId="2" borderId="37" xfId="0" applyFont="1" applyFill="1" applyBorder="1"/>
    <xf numFmtId="0" fontId="1" fillId="2" borderId="0" xfId="0" applyFont="1" applyFill="1" applyBorder="1"/>
    <xf numFmtId="0" fontId="47" fillId="2" borderId="0" xfId="0" applyFont="1" applyFill="1" applyBorder="1" applyAlignment="1">
      <alignment horizontal="center"/>
    </xf>
    <xf numFmtId="0" fontId="46" fillId="2" borderId="0" xfId="0" applyFont="1" applyFill="1" applyBorder="1" applyAlignment="1">
      <alignment horizontal="center"/>
    </xf>
    <xf numFmtId="0" fontId="1" fillId="6" borderId="0" xfId="0" applyFont="1" applyFill="1" applyBorder="1"/>
    <xf numFmtId="0" fontId="49" fillId="2" borderId="0" xfId="0" applyFont="1" applyFill="1" applyBorder="1" applyAlignment="1">
      <alignment horizontal="center"/>
    </xf>
    <xf numFmtId="0" fontId="1" fillId="2" borderId="0" xfId="0" applyFont="1" applyFill="1" applyBorder="1" applyAlignment="1">
      <alignment horizontal="center"/>
    </xf>
    <xf numFmtId="0" fontId="1" fillId="2" borderId="0" xfId="0" applyFont="1" applyFill="1" applyBorder="1" applyAlignment="1">
      <alignment horizontal="right" vertical="center"/>
    </xf>
    <xf numFmtId="0" fontId="20" fillId="2" borderId="0" xfId="0" applyFont="1" applyFill="1" applyBorder="1" applyAlignment="1">
      <alignment horizontal="center" vertical="center"/>
    </xf>
    <xf numFmtId="0" fontId="1" fillId="2" borderId="0" xfId="0" applyFont="1" applyFill="1" applyBorder="1" applyAlignment="1">
      <alignment horizontal="left" vertical="center"/>
    </xf>
    <xf numFmtId="0" fontId="50" fillId="2" borderId="0" xfId="0" applyFont="1" applyFill="1" applyBorder="1" applyAlignment="1">
      <alignment horizontal="center" vertical="center"/>
    </xf>
    <xf numFmtId="0" fontId="50" fillId="6" borderId="0" xfId="0" applyFont="1" applyFill="1" applyBorder="1"/>
    <xf numFmtId="0" fontId="4" fillId="2" borderId="0" xfId="0" applyFont="1" applyFill="1" applyBorder="1" applyAlignment="1">
      <alignment horizontal="center"/>
    </xf>
    <xf numFmtId="0" fontId="4" fillId="2" borderId="1" xfId="0" applyFont="1" applyFill="1" applyBorder="1" applyAlignment="1">
      <alignment horizontal="left"/>
    </xf>
    <xf numFmtId="0" fontId="4" fillId="2" borderId="4" xfId="0" applyFont="1" applyFill="1" applyBorder="1" applyAlignment="1">
      <alignment horizontal="left"/>
    </xf>
    <xf numFmtId="0" fontId="49" fillId="2" borderId="4" xfId="0" applyFont="1" applyFill="1" applyBorder="1" applyAlignment="1">
      <alignment horizontal="center"/>
    </xf>
    <xf numFmtId="0" fontId="1" fillId="6" borderId="4" xfId="0" applyFont="1" applyFill="1" applyBorder="1"/>
    <xf numFmtId="0" fontId="4" fillId="2" borderId="4" xfId="0" applyFont="1" applyFill="1" applyBorder="1" applyAlignment="1">
      <alignment horizontal="center"/>
    </xf>
    <xf numFmtId="0" fontId="1" fillId="2" borderId="39" xfId="0" applyFont="1" applyFill="1" applyBorder="1"/>
    <xf numFmtId="0" fontId="1" fillId="2" borderId="40" xfId="0" applyFont="1" applyFill="1" applyBorder="1"/>
    <xf numFmtId="0" fontId="1" fillId="2" borderId="36" xfId="0" applyFont="1" applyFill="1" applyBorder="1"/>
    <xf numFmtId="0" fontId="1" fillId="2" borderId="38" xfId="0" applyFont="1" applyFill="1" applyBorder="1"/>
    <xf numFmtId="0" fontId="1" fillId="6" borderId="2" xfId="0" applyFont="1" applyFill="1" applyBorder="1"/>
    <xf numFmtId="0" fontId="1" fillId="2" borderId="41" xfId="0" applyFont="1" applyFill="1" applyBorder="1"/>
    <xf numFmtId="0" fontId="1" fillId="2" borderId="34" xfId="0" applyFont="1" applyFill="1" applyBorder="1" applyAlignment="1" applyProtection="1">
      <alignment vertical="center"/>
      <protection hidden="1"/>
    </xf>
    <xf numFmtId="0" fontId="1" fillId="2" borderId="35" xfId="0" applyFont="1" applyFill="1" applyBorder="1" applyAlignment="1" applyProtection="1">
      <alignment vertical="center"/>
      <protection hidden="1"/>
    </xf>
    <xf numFmtId="0" fontId="1" fillId="2" borderId="37" xfId="0" applyFont="1" applyFill="1" applyBorder="1" applyAlignment="1" applyProtection="1">
      <alignment vertical="center"/>
      <protection hidden="1"/>
    </xf>
    <xf numFmtId="0" fontId="1" fillId="2" borderId="0" xfId="0" applyFont="1" applyFill="1" applyBorder="1" applyAlignment="1" applyProtection="1">
      <alignment vertical="center"/>
      <protection hidden="1"/>
    </xf>
    <xf numFmtId="0" fontId="11" fillId="2" borderId="0" xfId="0" applyFont="1" applyFill="1" applyBorder="1" applyAlignment="1" applyProtection="1">
      <alignment vertical="center"/>
      <protection hidden="1"/>
    </xf>
    <xf numFmtId="0" fontId="51" fillId="2" borderId="37" xfId="0" applyFont="1" applyFill="1" applyBorder="1" applyAlignment="1" applyProtection="1">
      <alignment horizontal="center" vertical="center"/>
      <protection hidden="1"/>
    </xf>
    <xf numFmtId="0" fontId="51" fillId="2" borderId="0" xfId="0" applyFont="1" applyFill="1" applyBorder="1" applyAlignment="1" applyProtection="1">
      <alignment horizontal="center" vertical="center"/>
      <protection hidden="1"/>
    </xf>
    <xf numFmtId="0" fontId="1" fillId="10" borderId="1" xfId="0" applyFont="1" applyFill="1" applyBorder="1" applyAlignment="1" applyProtection="1">
      <alignment horizontal="left" vertical="center" wrapText="1"/>
      <protection hidden="1"/>
    </xf>
    <xf numFmtId="0" fontId="5" fillId="6" borderId="4" xfId="0" applyFont="1" applyFill="1" applyBorder="1" applyAlignment="1" applyProtection="1">
      <alignment vertical="center"/>
      <protection hidden="1"/>
    </xf>
    <xf numFmtId="0" fontId="2" fillId="10" borderId="4" xfId="0" applyFont="1" applyFill="1" applyBorder="1" applyAlignment="1" applyProtection="1">
      <alignment horizontal="left" vertical="center" wrapText="1"/>
      <protection hidden="1"/>
    </xf>
    <xf numFmtId="0" fontId="2" fillId="10" borderId="4" xfId="0" applyFont="1" applyFill="1" applyBorder="1" applyAlignment="1" applyProtection="1">
      <alignment horizontal="center" vertical="center" wrapText="1"/>
      <protection hidden="1"/>
    </xf>
    <xf numFmtId="0" fontId="2" fillId="2" borderId="37" xfId="0" applyFont="1" applyFill="1" applyBorder="1" applyAlignment="1" applyProtection="1">
      <alignment vertical="center"/>
      <protection hidden="1"/>
    </xf>
    <xf numFmtId="0" fontId="1" fillId="2" borderId="3" xfId="0" applyFont="1" applyFill="1" applyBorder="1" applyAlignment="1" applyProtection="1">
      <alignment vertical="center"/>
      <protection hidden="1"/>
    </xf>
    <xf numFmtId="0" fontId="2" fillId="2" borderId="0" xfId="0" applyFont="1" applyFill="1" applyBorder="1" applyAlignment="1" applyProtection="1">
      <alignment vertical="center"/>
      <protection hidden="1"/>
    </xf>
    <xf numFmtId="0" fontId="2" fillId="2" borderId="39" xfId="0" applyFont="1" applyFill="1" applyBorder="1" applyAlignment="1" applyProtection="1">
      <alignment vertical="center"/>
      <protection hidden="1"/>
    </xf>
    <xf numFmtId="0" fontId="1" fillId="2" borderId="40" xfId="0" applyFont="1" applyFill="1" applyBorder="1" applyAlignment="1" applyProtection="1">
      <alignment vertical="center"/>
      <protection hidden="1"/>
    </xf>
    <xf numFmtId="0" fontId="2" fillId="0" borderId="0" xfId="0" applyFont="1" applyAlignment="1" applyProtection="1">
      <alignment vertical="center"/>
      <protection hidden="1"/>
    </xf>
    <xf numFmtId="0" fontId="2" fillId="0" borderId="1" xfId="0" applyFont="1" applyBorder="1" applyAlignment="1" applyProtection="1">
      <alignment horizontal="left" vertical="center" wrapText="1"/>
      <protection hidden="1"/>
    </xf>
    <xf numFmtId="0" fontId="2" fillId="0" borderId="4" xfId="0" applyFont="1" applyBorder="1" applyAlignment="1" applyProtection="1">
      <alignment horizontal="left" vertical="center" wrapText="1"/>
      <protection hidden="1"/>
    </xf>
    <xf numFmtId="0" fontId="1" fillId="0" borderId="13" xfId="0" applyFont="1" applyBorder="1" applyAlignment="1" applyProtection="1">
      <alignment horizontal="left" vertical="center" wrapText="1"/>
      <protection hidden="1"/>
    </xf>
    <xf numFmtId="0" fontId="5" fillId="0" borderId="13" xfId="0" applyFont="1" applyBorder="1" applyAlignment="1" applyProtection="1">
      <alignment vertical="center" wrapText="1"/>
      <protection hidden="1"/>
    </xf>
    <xf numFmtId="0" fontId="1" fillId="11" borderId="6" xfId="0" applyFont="1" applyFill="1" applyBorder="1" applyAlignment="1" applyProtection="1">
      <alignment vertical="center"/>
      <protection hidden="1"/>
    </xf>
    <xf numFmtId="0" fontId="2" fillId="12" borderId="6" xfId="0" applyFont="1" applyFill="1" applyBorder="1" applyAlignment="1" applyProtection="1">
      <alignment vertical="center"/>
      <protection hidden="1"/>
    </xf>
    <xf numFmtId="0" fontId="2" fillId="5" borderId="1" xfId="0" applyFont="1" applyFill="1" applyBorder="1" applyAlignment="1" applyProtection="1">
      <alignment horizontal="right" vertical="center"/>
      <protection hidden="1"/>
    </xf>
    <xf numFmtId="0" fontId="2" fillId="5" borderId="4" xfId="0" applyFont="1" applyFill="1" applyBorder="1" applyAlignment="1" applyProtection="1">
      <alignment horizontal="right" vertical="center"/>
      <protection hidden="1"/>
    </xf>
    <xf numFmtId="0" fontId="2" fillId="5" borderId="2" xfId="0" applyFont="1" applyFill="1" applyBorder="1" applyAlignment="1" applyProtection="1">
      <alignment vertical="center"/>
      <protection hidden="1"/>
    </xf>
    <xf numFmtId="0" fontId="2" fillId="12" borderId="11" xfId="0" applyFont="1" applyFill="1" applyBorder="1" applyAlignment="1" applyProtection="1">
      <alignment vertical="center"/>
      <protection hidden="1"/>
    </xf>
    <xf numFmtId="0" fontId="20" fillId="0" borderId="0" xfId="0" applyFont="1" applyAlignment="1" applyProtection="1">
      <alignment vertical="center"/>
      <protection hidden="1"/>
    </xf>
    <xf numFmtId="0" fontId="20" fillId="0" borderId="0" xfId="0" applyFont="1" applyAlignment="1" applyProtection="1">
      <alignment horizontal="left" vertical="center"/>
      <protection hidden="1"/>
    </xf>
    <xf numFmtId="0" fontId="1" fillId="2" borderId="36" xfId="0" applyFont="1" applyFill="1" applyBorder="1" applyAlignment="1" applyProtection="1">
      <alignment vertical="center"/>
      <protection hidden="1"/>
    </xf>
    <xf numFmtId="0" fontId="1" fillId="2" borderId="38" xfId="0" applyFont="1" applyFill="1" applyBorder="1" applyAlignment="1" applyProtection="1">
      <alignment vertical="center"/>
      <protection hidden="1"/>
    </xf>
    <xf numFmtId="0" fontId="51" fillId="2" borderId="38" xfId="0" applyFont="1" applyFill="1" applyBorder="1" applyAlignment="1" applyProtection="1">
      <alignment horizontal="center" vertical="center"/>
      <protection hidden="1"/>
    </xf>
    <xf numFmtId="0" fontId="5" fillId="6" borderId="2" xfId="0" applyFont="1" applyFill="1" applyBorder="1" applyAlignment="1" applyProtection="1">
      <alignment vertical="center"/>
      <protection hidden="1"/>
    </xf>
    <xf numFmtId="0" fontId="2" fillId="2" borderId="38" xfId="0" applyFont="1" applyFill="1" applyBorder="1" applyAlignment="1" applyProtection="1">
      <alignment horizontal="left" vertical="center" wrapText="1"/>
      <protection hidden="1"/>
    </xf>
    <xf numFmtId="0" fontId="1" fillId="2" borderId="41" xfId="0" applyFont="1" applyFill="1" applyBorder="1" applyAlignment="1" applyProtection="1">
      <alignment vertical="center"/>
      <protection hidden="1"/>
    </xf>
    <xf numFmtId="0" fontId="2" fillId="0" borderId="2" xfId="0" applyFont="1" applyBorder="1" applyAlignment="1" applyProtection="1">
      <alignment horizontal="left" vertical="center" wrapText="1"/>
      <protection hidden="1"/>
    </xf>
    <xf numFmtId="1" fontId="2" fillId="5" borderId="1" xfId="0" applyNumberFormat="1" applyFont="1" applyFill="1" applyBorder="1" applyAlignment="1" applyProtection="1">
      <alignment horizontal="center" vertical="center"/>
      <protection hidden="1"/>
    </xf>
    <xf numFmtId="1" fontId="2" fillId="5" borderId="13" xfId="0" applyNumberFormat="1" applyFont="1" applyFill="1" applyBorder="1" applyAlignment="1" applyProtection="1">
      <alignment horizontal="center" vertical="center"/>
      <protection hidden="1"/>
    </xf>
    <xf numFmtId="0" fontId="2" fillId="5" borderId="2" xfId="0" applyFont="1" applyFill="1" applyBorder="1" applyAlignment="1" applyProtection="1">
      <alignment horizontal="right" vertical="center"/>
      <protection hidden="1"/>
    </xf>
    <xf numFmtId="4" fontId="2" fillId="5" borderId="13" xfId="0" applyNumberFormat="1" applyFont="1" applyFill="1" applyBorder="1" applyAlignment="1" applyProtection="1">
      <alignment horizontal="center" vertical="center"/>
      <protection hidden="1"/>
    </xf>
    <xf numFmtId="0" fontId="2" fillId="13" borderId="13" xfId="0" applyFont="1" applyFill="1" applyBorder="1" applyAlignment="1" applyProtection="1">
      <alignment horizontal="center" vertical="center"/>
      <protection hidden="1"/>
    </xf>
    <xf numFmtId="0" fontId="1" fillId="0" borderId="8" xfId="0" applyFont="1" applyBorder="1" applyAlignment="1" applyProtection="1">
      <alignment vertical="center"/>
      <protection hidden="1"/>
    </xf>
    <xf numFmtId="0" fontId="1" fillId="0" borderId="4" xfId="0" applyFont="1" applyBorder="1" applyAlignment="1" applyProtection="1">
      <alignment vertical="center" wrapText="1"/>
      <protection hidden="1"/>
    </xf>
    <xf numFmtId="0" fontId="1" fillId="0" borderId="2" xfId="0" applyFont="1" applyBorder="1" applyAlignment="1" applyProtection="1">
      <alignment vertical="center" wrapText="1"/>
      <protection hidden="1"/>
    </xf>
    <xf numFmtId="0" fontId="1" fillId="0" borderId="0" xfId="0" applyFont="1" applyAlignment="1" applyProtection="1">
      <alignment horizontal="left" vertical="center"/>
      <protection hidden="1"/>
    </xf>
    <xf numFmtId="0" fontId="1" fillId="0" borderId="17" xfId="0" applyFont="1" applyBorder="1" applyAlignment="1" applyProtection="1">
      <alignment horizontal="center" vertical="center"/>
      <protection hidden="1"/>
    </xf>
    <xf numFmtId="0" fontId="1" fillId="0" borderId="17" xfId="0" applyFont="1" applyBorder="1" applyAlignment="1" applyProtection="1">
      <alignment horizontal="left" vertical="center"/>
      <protection hidden="1"/>
    </xf>
    <xf numFmtId="1" fontId="1" fillId="0" borderId="1" xfId="0" applyNumberFormat="1" applyFont="1" applyBorder="1" applyAlignment="1" applyProtection="1">
      <alignment horizontal="center" vertical="center"/>
      <protection hidden="1"/>
    </xf>
    <xf numFmtId="0" fontId="2" fillId="5" borderId="13" xfId="0" applyFont="1" applyFill="1" applyBorder="1" applyAlignment="1" applyProtection="1">
      <alignment vertical="center"/>
      <protection hidden="1"/>
    </xf>
    <xf numFmtId="0" fontId="2" fillId="13" borderId="44" xfId="0" applyFont="1" applyFill="1" applyBorder="1" applyAlignment="1" applyProtection="1">
      <alignment horizontal="center" vertical="center"/>
      <protection hidden="1"/>
    </xf>
    <xf numFmtId="0" fontId="1" fillId="0" borderId="3" xfId="0" applyFont="1" applyBorder="1" applyAlignment="1" applyProtection="1">
      <alignment horizontal="left" vertical="center"/>
      <protection hidden="1"/>
    </xf>
    <xf numFmtId="0" fontId="11" fillId="0" borderId="2" xfId="0" applyFont="1" applyBorder="1" applyAlignment="1" applyProtection="1">
      <alignment vertical="center"/>
      <protection hidden="1"/>
    </xf>
    <xf numFmtId="0" fontId="2" fillId="0" borderId="1" xfId="0" applyFont="1" applyBorder="1" applyAlignment="1" applyProtection="1">
      <alignment horizontal="left" vertical="center"/>
      <protection hidden="1"/>
    </xf>
    <xf numFmtId="0" fontId="2" fillId="0" borderId="4" xfId="0" applyFont="1" applyBorder="1" applyAlignment="1" applyProtection="1">
      <alignment horizontal="left" vertical="center"/>
      <protection hidden="1"/>
    </xf>
    <xf numFmtId="0" fontId="1" fillId="0" borderId="8" xfId="0" applyFont="1" applyBorder="1" applyAlignment="1" applyProtection="1">
      <alignment horizontal="center" vertical="center"/>
      <protection hidden="1"/>
    </xf>
    <xf numFmtId="0" fontId="1" fillId="0" borderId="6" xfId="0" applyFont="1" applyBorder="1" applyAlignment="1" applyProtection="1">
      <alignment horizontal="center" vertical="center"/>
      <protection hidden="1"/>
    </xf>
    <xf numFmtId="0" fontId="2" fillId="13" borderId="1" xfId="0" applyFont="1" applyFill="1" applyBorder="1" applyAlignment="1" applyProtection="1">
      <alignment horizontal="right" vertical="center"/>
      <protection hidden="1"/>
    </xf>
    <xf numFmtId="0" fontId="2" fillId="13" borderId="4" xfId="0" applyFont="1" applyFill="1" applyBorder="1" applyAlignment="1" applyProtection="1">
      <alignment horizontal="right" vertical="center"/>
      <protection hidden="1"/>
    </xf>
    <xf numFmtId="0" fontId="2" fillId="13" borderId="2" xfId="0" applyFont="1" applyFill="1" applyBorder="1" applyAlignment="1" applyProtection="1">
      <alignment horizontal="right" vertical="center"/>
      <protection hidden="1"/>
    </xf>
    <xf numFmtId="0" fontId="5" fillId="0" borderId="4" xfId="0" applyFont="1" applyBorder="1" applyAlignment="1" applyProtection="1">
      <alignment vertical="center" wrapText="1"/>
      <protection hidden="1"/>
    </xf>
    <xf numFmtId="0" fontId="1" fillId="0" borderId="0" xfId="0" applyFont="1" applyAlignment="1" applyProtection="1">
      <alignment horizontal="right" vertical="center"/>
      <protection hidden="1"/>
    </xf>
    <xf numFmtId="0" fontId="2" fillId="0" borderId="2" xfId="0" applyFont="1" applyBorder="1" applyAlignment="1" applyProtection="1">
      <alignment horizontal="left" vertical="center"/>
      <protection hidden="1"/>
    </xf>
    <xf numFmtId="1" fontId="2" fillId="13" borderId="1" xfId="0" applyNumberFormat="1" applyFont="1" applyFill="1" applyBorder="1" applyAlignment="1" applyProtection="1">
      <alignment horizontal="center" vertical="center"/>
      <protection hidden="1"/>
    </xf>
    <xf numFmtId="0" fontId="2" fillId="13" borderId="1" xfId="0" applyFont="1" applyFill="1" applyBorder="1" applyAlignment="1" applyProtection="1">
      <alignment horizontal="center" vertical="center"/>
      <protection hidden="1"/>
    </xf>
    <xf numFmtId="0" fontId="2" fillId="13" borderId="13" xfId="0" applyFont="1" applyFill="1" applyBorder="1" applyAlignment="1" applyProtection="1">
      <alignment vertical="center"/>
      <protection hidden="1"/>
    </xf>
    <xf numFmtId="4" fontId="2" fillId="13" borderId="13" xfId="0" applyNumberFormat="1" applyFont="1" applyFill="1" applyBorder="1" applyAlignment="1" applyProtection="1">
      <alignment horizontal="center" vertical="center"/>
      <protection hidden="1"/>
    </xf>
    <xf numFmtId="1" fontId="2" fillId="5" borderId="12" xfId="0" applyNumberFormat="1" applyFont="1" applyFill="1" applyBorder="1" applyAlignment="1" applyProtection="1">
      <alignment horizontal="center" vertical="center"/>
      <protection hidden="1"/>
    </xf>
    <xf numFmtId="0" fontId="2" fillId="6" borderId="0" xfId="0" applyFont="1" applyFill="1" applyAlignment="1" applyProtection="1">
      <alignment horizontal="center" vertical="center"/>
      <protection hidden="1"/>
    </xf>
    <xf numFmtId="1" fontId="2" fillId="0" borderId="0" xfId="0" applyNumberFormat="1" applyFont="1" applyAlignment="1" applyProtection="1">
      <alignment horizontal="center" vertical="center"/>
      <protection hidden="1"/>
    </xf>
    <xf numFmtId="2" fontId="2" fillId="6" borderId="0" xfId="0" applyNumberFormat="1" applyFont="1" applyFill="1" applyAlignment="1" applyProtection="1">
      <alignment horizontal="center" vertical="center"/>
      <protection hidden="1"/>
    </xf>
    <xf numFmtId="2" fontId="1" fillId="0" borderId="0" xfId="0" applyNumberFormat="1" applyFont="1" applyProtection="1">
      <protection hidden="1"/>
    </xf>
    <xf numFmtId="0" fontId="47" fillId="0" borderId="0" xfId="0" applyFont="1" applyAlignment="1" applyProtection="1">
      <alignment horizontal="center"/>
      <protection hidden="1"/>
    </xf>
    <xf numFmtId="0" fontId="46" fillId="14" borderId="0" xfId="0" applyFont="1" applyFill="1" applyAlignment="1" applyProtection="1">
      <alignment horizontal="center" vertical="center"/>
      <protection hidden="1"/>
    </xf>
    <xf numFmtId="0" fontId="1" fillId="6" borderId="0" xfId="0" applyFont="1" applyFill="1" applyProtection="1">
      <protection hidden="1"/>
    </xf>
    <xf numFmtId="0" fontId="3" fillId="5" borderId="8"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5" fillId="0" borderId="17" xfId="0" applyFont="1" applyBorder="1" applyProtection="1">
      <protection hidden="1"/>
    </xf>
    <xf numFmtId="0" fontId="5" fillId="0" borderId="7" xfId="0" applyFont="1" applyBorder="1" applyProtection="1">
      <protection hidden="1"/>
    </xf>
    <xf numFmtId="2" fontId="3" fillId="5" borderId="1" xfId="0" applyNumberFormat="1" applyFont="1" applyFill="1" applyBorder="1" applyAlignment="1" applyProtection="1">
      <alignment horizontal="center" vertical="center" wrapText="1"/>
      <protection hidden="1"/>
    </xf>
    <xf numFmtId="0" fontId="5" fillId="0" borderId="12" xfId="0" applyFont="1" applyBorder="1" applyProtection="1">
      <protection hidden="1"/>
    </xf>
    <xf numFmtId="0" fontId="5" fillId="0" borderId="3" xfId="0" applyFont="1" applyBorder="1" applyProtection="1">
      <protection hidden="1"/>
    </xf>
    <xf numFmtId="2" fontId="3" fillId="5" borderId="11" xfId="0" applyNumberFormat="1" applyFont="1" applyFill="1" applyBorder="1" applyAlignment="1" applyProtection="1">
      <alignment horizontal="center" vertical="center" wrapText="1"/>
      <protection hidden="1"/>
    </xf>
    <xf numFmtId="0" fontId="4" fillId="0" borderId="13" xfId="0" applyFont="1" applyBorder="1" applyAlignment="1" applyProtection="1">
      <alignment horizontal="center" vertical="center"/>
      <protection hidden="1"/>
    </xf>
    <xf numFmtId="0" fontId="4" fillId="0" borderId="1" xfId="0" applyFont="1" applyBorder="1" applyAlignment="1" applyProtection="1">
      <alignment horizontal="left" vertical="center" wrapText="1"/>
      <protection hidden="1"/>
    </xf>
    <xf numFmtId="0" fontId="5" fillId="0" borderId="4" xfId="0" applyFont="1" applyBorder="1" applyAlignment="1" applyProtection="1">
      <alignment wrapText="1"/>
      <protection hidden="1"/>
    </xf>
    <xf numFmtId="0" fontId="5" fillId="0" borderId="2" xfId="0" applyFont="1" applyBorder="1" applyAlignment="1" applyProtection="1">
      <alignment wrapText="1"/>
      <protection hidden="1"/>
    </xf>
    <xf numFmtId="2" fontId="4" fillId="0" borderId="13" xfId="0" applyNumberFormat="1" applyFont="1" applyBorder="1" applyAlignment="1" applyProtection="1">
      <alignment horizontal="center" vertical="center"/>
      <protection hidden="1"/>
    </xf>
    <xf numFmtId="0" fontId="4" fillId="5" borderId="13" xfId="0" applyFont="1" applyFill="1" applyBorder="1" applyAlignment="1" applyProtection="1">
      <alignment horizontal="center" vertical="center"/>
      <protection hidden="1"/>
    </xf>
    <xf numFmtId="0" fontId="4" fillId="5" borderId="1" xfId="0" applyFont="1" applyFill="1" applyBorder="1" applyAlignment="1" applyProtection="1">
      <alignment horizontal="left" vertical="center" wrapText="1"/>
      <protection hidden="1"/>
    </xf>
    <xf numFmtId="2" fontId="4" fillId="5" borderId="13" xfId="0" applyNumberFormat="1" applyFont="1" applyFill="1" applyBorder="1" applyAlignment="1" applyProtection="1">
      <alignment horizontal="center" vertical="center"/>
      <protection hidden="1"/>
    </xf>
    <xf numFmtId="2" fontId="1" fillId="0" borderId="0" xfId="0" applyNumberFormat="1" applyFont="1" applyProtection="1">
      <protection locked="0"/>
    </xf>
    <xf numFmtId="0" fontId="1" fillId="0" borderId="3" xfId="0" applyFont="1" applyBorder="1" applyProtection="1">
      <protection locked="0"/>
    </xf>
    <xf numFmtId="2" fontId="13" fillId="0" borderId="0" xfId="0" applyNumberFormat="1" applyFont="1" applyAlignment="1" applyProtection="1">
      <alignment horizontal="right"/>
      <protection hidden="1"/>
    </xf>
    <xf numFmtId="0" fontId="52" fillId="4" borderId="0" xfId="0" applyFont="1" applyFill="1" applyAlignment="1" applyProtection="1">
      <alignment horizontal="center" vertical="center"/>
      <protection hidden="1"/>
    </xf>
    <xf numFmtId="2" fontId="3" fillId="5" borderId="4" xfId="0" applyNumberFormat="1" applyFont="1" applyFill="1" applyBorder="1" applyAlignment="1" applyProtection="1">
      <alignment horizontal="center" vertical="center" wrapText="1"/>
      <protection hidden="1"/>
    </xf>
    <xf numFmtId="2" fontId="3" fillId="5" borderId="2" xfId="0" applyNumberFormat="1" applyFont="1" applyFill="1" applyBorder="1" applyAlignment="1" applyProtection="1">
      <alignment horizontal="center" vertical="center" wrapText="1"/>
      <protection hidden="1"/>
    </xf>
    <xf numFmtId="0" fontId="3" fillId="5" borderId="11" xfId="0" applyFont="1" applyFill="1" applyBorder="1" applyAlignment="1" applyProtection="1">
      <alignment horizontal="center" vertical="center" wrapText="1"/>
      <protection hidden="1"/>
    </xf>
    <xf numFmtId="0" fontId="3" fillId="5" borderId="45" xfId="0" applyFont="1" applyFill="1" applyBorder="1" applyAlignment="1" applyProtection="1">
      <alignment horizontal="center" vertical="center" wrapText="1"/>
      <protection hidden="1"/>
    </xf>
    <xf numFmtId="2" fontId="1" fillId="0" borderId="13" xfId="0" applyNumberFormat="1" applyFont="1" applyBorder="1" applyAlignment="1" applyProtection="1">
      <alignment horizontal="center" vertical="center"/>
      <protection hidden="1"/>
    </xf>
    <xf numFmtId="2" fontId="2" fillId="15" borderId="10" xfId="0" applyNumberFormat="1" applyFont="1" applyFill="1" applyBorder="1" applyAlignment="1" applyProtection="1">
      <alignment horizontal="center" vertical="center"/>
      <protection hidden="1"/>
    </xf>
    <xf numFmtId="2" fontId="1" fillId="13" borderId="13" xfId="0" applyNumberFormat="1" applyFont="1" applyFill="1" applyBorder="1" applyAlignment="1" applyProtection="1">
      <alignment horizontal="center" vertical="center"/>
      <protection hidden="1"/>
    </xf>
    <xf numFmtId="2" fontId="2" fillId="13" borderId="10" xfId="0" applyNumberFormat="1" applyFont="1" applyFill="1" applyBorder="1" applyAlignment="1" applyProtection="1">
      <alignment horizontal="center" vertical="center"/>
      <protection hidden="1"/>
    </xf>
    <xf numFmtId="2" fontId="2" fillId="0" borderId="0" xfId="0" applyNumberFormat="1" applyFont="1" applyProtection="1">
      <protection hidden="1"/>
    </xf>
    <xf numFmtId="0" fontId="36" fillId="0" borderId="16" xfId="0" applyFont="1" applyBorder="1" applyProtection="1">
      <protection hidden="1"/>
    </xf>
    <xf numFmtId="0" fontId="36" fillId="0" borderId="17" xfId="0" applyFont="1" applyBorder="1" applyProtection="1">
      <protection hidden="1"/>
    </xf>
    <xf numFmtId="0" fontId="36" fillId="0" borderId="5" xfId="0" applyFont="1" applyBorder="1" applyProtection="1">
      <protection hidden="1"/>
    </xf>
    <xf numFmtId="0" fontId="36" fillId="0" borderId="16" xfId="0" applyFont="1" applyBorder="1" applyAlignment="1" applyProtection="1">
      <alignment horizontal="center"/>
      <protection locked="0"/>
    </xf>
    <xf numFmtId="0" fontId="26" fillId="0" borderId="17" xfId="0" applyFont="1" applyBorder="1" applyProtection="1">
      <protection locked="0"/>
    </xf>
    <xf numFmtId="0" fontId="36" fillId="0" borderId="5" xfId="0" applyFont="1" applyBorder="1" applyAlignment="1" applyProtection="1">
      <alignment horizontal="center"/>
      <protection locked="0"/>
    </xf>
    <xf numFmtId="0" fontId="0" fillId="0" borderId="0" xfId="0" applyProtection="1">
      <protection locked="0"/>
    </xf>
    <xf numFmtId="0" fontId="36" fillId="0" borderId="12" xfId="0" applyFont="1" applyBorder="1" applyAlignment="1" applyProtection="1">
      <alignment horizontal="center"/>
      <protection locked="0"/>
    </xf>
    <xf numFmtId="0" fontId="26" fillId="0" borderId="3" xfId="0" applyFont="1" applyBorder="1" applyProtection="1">
      <protection locked="0"/>
    </xf>
    <xf numFmtId="0" fontId="36" fillId="0" borderId="12" xfId="0" applyFont="1" applyBorder="1" applyProtection="1">
      <protection hidden="1"/>
    </xf>
    <xf numFmtId="0" fontId="36" fillId="0" borderId="3" xfId="0" applyFont="1" applyBorder="1" applyProtection="1">
      <protection hidden="1"/>
    </xf>
    <xf numFmtId="0" fontId="36" fillId="0" borderId="7" xfId="0" applyFont="1" applyBorder="1" applyProtection="1">
      <protection hidden="1"/>
    </xf>
    <xf numFmtId="0" fontId="36" fillId="0" borderId="9" xfId="0" applyFont="1" applyBorder="1" applyProtection="1">
      <protection hidden="1"/>
    </xf>
    <xf numFmtId="0" fontId="26" fillId="0" borderId="9" xfId="0" applyFont="1" applyBorder="1" applyAlignment="1" applyProtection="1">
      <protection hidden="1"/>
    </xf>
    <xf numFmtId="0" fontId="26" fillId="0" borderId="7" xfId="0" applyFont="1" applyBorder="1" applyProtection="1">
      <protection locked="0"/>
    </xf>
    <xf numFmtId="0" fontId="26" fillId="0" borderId="9" xfId="0" applyFont="1" applyBorder="1" applyProtection="1">
      <protection locked="0"/>
    </xf>
    <xf numFmtId="0" fontId="26" fillId="0" borderId="10" xfId="0" applyFont="1" applyBorder="1" applyProtection="1">
      <protection locked="0"/>
    </xf>
    <xf numFmtId="0" fontId="36" fillId="0" borderId="10" xfId="0" applyFont="1" applyBorder="1" applyProtection="1">
      <protection hidden="1"/>
    </xf>
    <xf numFmtId="0" fontId="39" fillId="0" borderId="0" xfId="0" applyFont="1" applyAlignment="1" applyProtection="1">
      <alignment horizontal="right"/>
      <protection hidden="1"/>
    </xf>
    <xf numFmtId="0" fontId="2" fillId="0" borderId="0" xfId="0" applyFont="1" applyAlignment="1" applyProtection="1">
      <alignment horizontal="left"/>
      <protection hidden="1"/>
    </xf>
    <xf numFmtId="0" fontId="1" fillId="0" borderId="0" xfId="0" applyFont="1" applyAlignment="1" applyProtection="1">
      <alignment horizontal="left"/>
      <protection hidden="1"/>
    </xf>
    <xf numFmtId="0" fontId="48" fillId="0" borderId="0" xfId="0" applyFont="1" applyProtection="1">
      <protection hidden="1"/>
    </xf>
    <xf numFmtId="0" fontId="47" fillId="14" borderId="0" xfId="0" applyFont="1" applyFill="1" applyAlignment="1" applyProtection="1">
      <alignment horizontal="center" vertical="center"/>
      <protection hidden="1"/>
    </xf>
    <xf numFmtId="0" fontId="48" fillId="6" borderId="0" xfId="0" applyFont="1" applyFill="1" applyProtection="1">
      <protection hidden="1"/>
    </xf>
    <xf numFmtId="0" fontId="2" fillId="3" borderId="13" xfId="0" applyFont="1" applyFill="1" applyBorder="1" applyAlignment="1" applyProtection="1">
      <alignment horizontal="center" vertical="center"/>
      <protection hidden="1"/>
    </xf>
    <xf numFmtId="0" fontId="2" fillId="3" borderId="1" xfId="0" applyFont="1" applyFill="1" applyBorder="1" applyAlignment="1" applyProtection="1">
      <alignment horizontal="center" vertical="center"/>
      <protection hidden="1"/>
    </xf>
    <xf numFmtId="0" fontId="11" fillId="0" borderId="2" xfId="0" applyFont="1" applyBorder="1" applyProtection="1">
      <protection hidden="1"/>
    </xf>
    <xf numFmtId="0" fontId="2" fillId="3" borderId="13" xfId="0" applyFont="1" applyFill="1" applyBorder="1" applyAlignment="1" applyProtection="1">
      <alignment horizontal="center" vertical="center" wrapText="1"/>
      <protection hidden="1"/>
    </xf>
    <xf numFmtId="4" fontId="1" fillId="0" borderId="13" xfId="0" applyNumberFormat="1"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11" fillId="0" borderId="4" xfId="0" applyFont="1" applyBorder="1" applyAlignment="1" applyProtection="1">
      <alignment horizontal="center"/>
      <protection hidden="1"/>
    </xf>
    <xf numFmtId="0" fontId="11" fillId="0" borderId="2" xfId="0" applyFont="1" applyBorder="1" applyAlignment="1" applyProtection="1">
      <alignment horizontal="center"/>
      <protection hidden="1"/>
    </xf>
    <xf numFmtId="4" fontId="2" fillId="0" borderId="13" xfId="0" applyNumberFormat="1" applyFont="1" applyBorder="1" applyAlignment="1" applyProtection="1">
      <alignment horizontal="center" vertical="center"/>
      <protection hidden="1"/>
    </xf>
    <xf numFmtId="0" fontId="10" fillId="0" borderId="0" xfId="0" applyFont="1" applyProtection="1">
      <protection hidden="1"/>
    </xf>
    <xf numFmtId="0" fontId="1" fillId="0" borderId="1" xfId="0" applyFont="1" applyBorder="1" applyAlignment="1" applyProtection="1">
      <alignment horizontal="right" vertical="center"/>
      <protection hidden="1"/>
    </xf>
    <xf numFmtId="0" fontId="1" fillId="0" borderId="4" xfId="0" applyFont="1" applyBorder="1" applyAlignment="1" applyProtection="1">
      <alignment horizontal="right" vertical="center"/>
      <protection hidden="1"/>
    </xf>
    <xf numFmtId="2" fontId="1" fillId="0" borderId="4" xfId="0" applyNumberFormat="1" applyFont="1" applyBorder="1" applyAlignment="1" applyProtection="1">
      <alignment vertical="center"/>
      <protection hidden="1"/>
    </xf>
    <xf numFmtId="0" fontId="1" fillId="0" borderId="16" xfId="0" applyFont="1" applyBorder="1" applyProtection="1">
      <protection hidden="1"/>
    </xf>
    <xf numFmtId="0" fontId="1" fillId="0" borderId="17" xfId="0" applyFont="1" applyBorder="1" applyProtection="1">
      <protection hidden="1"/>
    </xf>
    <xf numFmtId="0" fontId="1" fillId="0" borderId="5" xfId="0" applyFont="1" applyBorder="1" applyAlignment="1" applyProtection="1">
      <alignment horizontal="right"/>
      <protection hidden="1"/>
    </xf>
    <xf numFmtId="2" fontId="2" fillId="0" borderId="0" xfId="0" applyNumberFormat="1" applyFont="1" applyAlignment="1" applyProtection="1">
      <alignment horizontal="left"/>
      <protection hidden="1"/>
    </xf>
    <xf numFmtId="0" fontId="1" fillId="0" borderId="0" xfId="0" applyFont="1" applyAlignment="1" applyProtection="1">
      <alignment horizontal="right"/>
      <protection hidden="1"/>
    </xf>
    <xf numFmtId="1" fontId="2" fillId="0" borderId="0" xfId="0" applyNumberFormat="1" applyFont="1" applyAlignment="1" applyProtection="1">
      <alignment horizontal="left"/>
      <protection hidden="1"/>
    </xf>
    <xf numFmtId="2" fontId="1" fillId="0" borderId="2" xfId="0" applyNumberFormat="1" applyFont="1" applyBorder="1" applyAlignment="1" applyProtection="1">
      <alignment horizontal="left" vertical="center"/>
      <protection hidden="1"/>
    </xf>
    <xf numFmtId="0" fontId="1" fillId="0" borderId="7" xfId="0" applyFont="1" applyBorder="1" applyProtection="1">
      <protection hidden="1"/>
    </xf>
    <xf numFmtId="2" fontId="2" fillId="0" borderId="9" xfId="0" applyNumberFormat="1" applyFont="1" applyBorder="1" applyAlignment="1" applyProtection="1">
      <alignment horizontal="left"/>
      <protection hidden="1"/>
    </xf>
    <xf numFmtId="1" fontId="2" fillId="0" borderId="9" xfId="0" applyNumberFormat="1" applyFont="1" applyBorder="1" applyAlignment="1" applyProtection="1">
      <alignment horizontal="left"/>
      <protection hidden="1"/>
    </xf>
    <xf numFmtId="2" fontId="1" fillId="0" borderId="0" xfId="0" applyNumberFormat="1" applyFont="1" applyAlignment="1" applyProtection="1">
      <alignment horizontal="right"/>
      <protection hidden="1"/>
    </xf>
    <xf numFmtId="0" fontId="0" fillId="6" borderId="0" xfId="0" applyFill="1"/>
    <xf numFmtId="0" fontId="0" fillId="11" borderId="0" xfId="0" applyFont="1" applyFill="1"/>
    <xf numFmtId="0" fontId="53" fillId="11" borderId="0" xfId="0" applyFont="1" applyFill="1" applyAlignment="1">
      <alignment vertical="center"/>
    </xf>
    <xf numFmtId="0" fontId="54" fillId="6" borderId="0" xfId="0" applyFont="1" applyFill="1" applyAlignment="1">
      <alignment horizontal="center" vertical="center"/>
    </xf>
    <xf numFmtId="0" fontId="55" fillId="16" borderId="0" xfId="0" applyFont="1" applyFill="1" applyAlignment="1"/>
    <xf numFmtId="0" fontId="56" fillId="16" borderId="0" xfId="0" applyFont="1" applyFill="1" applyAlignment="1">
      <alignment horizontal="center" vertical="top"/>
    </xf>
    <xf numFmtId="0" fontId="57" fillId="16" borderId="0" xfId="0" applyFont="1" applyFill="1" applyAlignment="1"/>
    <xf numFmtId="0" fontId="58" fillId="16" borderId="0" xfId="0" applyFont="1" applyFill="1" applyAlignment="1">
      <alignment horizontal="center" vertical="top"/>
    </xf>
    <xf numFmtId="0" fontId="57" fillId="11" borderId="0" xfId="0" applyFont="1" applyFill="1"/>
    <xf numFmtId="0" fontId="58" fillId="11" borderId="0" xfId="0" applyFont="1" applyFill="1" applyAlignment="1">
      <alignment horizontal="center" vertical="top"/>
    </xf>
    <xf numFmtId="0" fontId="57" fillId="16" borderId="0" xfId="0" applyFont="1" applyFill="1" applyAlignment="1">
      <alignment vertical="center"/>
    </xf>
    <xf numFmtId="0" fontId="56" fillId="17" borderId="0" xfId="0" applyFont="1" applyFill="1" applyAlignment="1">
      <alignment horizontal="center" vertical="top"/>
    </xf>
    <xf numFmtId="0" fontId="59" fillId="16" borderId="0" xfId="0" applyFont="1" applyFill="1" applyAlignment="1"/>
    <xf numFmtId="0" fontId="60" fillId="16" borderId="0" xfId="0" applyFont="1" applyFill="1" applyAlignment="1"/>
    <xf numFmtId="0" fontId="60" fillId="11" borderId="0" xfId="0" applyFont="1" applyFill="1"/>
    <xf numFmtId="0" fontId="60" fillId="16" borderId="0" xfId="0" applyFont="1" applyFill="1" applyAlignment="1">
      <alignment vertical="center"/>
    </xf>
    <xf numFmtId="0" fontId="4" fillId="0" borderId="0" xfId="0" applyFont="1" applyAlignment="1" applyProtection="1" quotePrefix="1">
      <alignment horizontal="center" vertical="center"/>
      <protection hidden="1"/>
    </xf>
    <xf numFmtId="0" fontId="4" fillId="0" borderId="0" xfId="0" applyFont="1" applyAlignment="1" applyProtection="1" quotePrefix="1">
      <alignment vertical="center"/>
      <protection hidden="1"/>
    </xf>
    <xf numFmtId="0" fontId="2" fillId="5" borderId="13" xfId="0" applyFont="1" applyFill="1" applyBorder="1" applyAlignment="1" applyProtection="1" quotePrefix="1">
      <alignment horizontal="center" vertical="center" wrapText="1"/>
      <protection hidden="1"/>
    </xf>
    <xf numFmtId="0" fontId="2" fillId="5" borderId="13" xfId="0" applyFont="1" applyFill="1" applyBorder="1" applyAlignment="1" applyProtection="1" quotePrefix="1">
      <alignment horizontal="center" vertical="center"/>
      <protection hidden="1"/>
    </xf>
    <xf numFmtId="0" fontId="2" fillId="5" borderId="8" xfId="0" applyFont="1" applyFill="1" applyBorder="1" applyAlignment="1" applyProtection="1" quotePrefix="1">
      <alignment horizontal="center" vertical="center" wrapText="1"/>
      <protection hidden="1"/>
    </xf>
    <xf numFmtId="0" fontId="30" fillId="5" borderId="13" xfId="0" applyFont="1" applyFill="1" applyBorder="1" applyAlignment="1" quotePrefix="1">
      <alignment horizontal="center" vertical="center" wrapText="1"/>
    </xf>
    <xf numFmtId="0" fontId="21" fillId="0" borderId="2" xfId="0" applyFont="1" applyBorder="1" applyAlignment="1" quotePrefix="1">
      <alignment horizontal="left" vertical="center" wrapText="1"/>
    </xf>
    <xf numFmtId="0" fontId="21" fillId="0" borderId="13" xfId="0" applyFont="1" applyBorder="1" applyAlignment="1" quotePrefix="1">
      <alignment horizontal="left" vertical="center" wrapText="1"/>
    </xf>
    <xf numFmtId="0" fontId="32" fillId="0" borderId="2" xfId="0" applyFont="1" applyBorder="1" applyAlignment="1" quotePrefix="1">
      <alignment horizontal="left" vertical="center" wrapText="1"/>
    </xf>
    <xf numFmtId="0" fontId="14" fillId="0" borderId="0" xfId="0" applyFont="1" applyBorder="1" applyAlignment="1" applyProtection="1" quotePrefix="1">
      <alignment vertical="center" wrapText="1"/>
      <protection hidden="1"/>
    </xf>
    <xf numFmtId="0" fontId="2" fillId="5" borderId="1" xfId="0" applyFont="1" applyFill="1" applyBorder="1" applyAlignment="1" applyProtection="1" quotePrefix="1">
      <alignment horizontal="center" vertical="center"/>
      <protection hidden="1"/>
    </xf>
    <xf numFmtId="0" fontId="1" fillId="0" borderId="1" xfId="0" applyFont="1" applyBorder="1" applyAlignment="1" applyProtection="1" quotePrefix="1">
      <alignment vertical="center" wrapText="1"/>
      <protection hidden="1"/>
    </xf>
    <xf numFmtId="0" fontId="2" fillId="5" borderId="16" xfId="0" applyFont="1" applyFill="1" applyBorder="1" applyAlignment="1" applyProtection="1" quotePrefix="1">
      <alignment horizontal="center" vertical="center" wrapText="1"/>
      <protection hidden="1"/>
    </xf>
    <xf numFmtId="0" fontId="21" fillId="0" borderId="13" xfId="0" applyFont="1" applyBorder="1" applyAlignment="1" quotePrefix="1">
      <alignment vertical="center" wrapText="1"/>
    </xf>
  </cellXfs>
  <cellStyles count="49">
    <cellStyle name="Normal" xfId="0" builtinId="0"/>
    <cellStyle name="Koma" xfId="1" builtinId="3"/>
    <cellStyle name="Mata Uang" xfId="2" builtinId="4"/>
    <cellStyle name="Persen" xfId="3" builtinId="5"/>
    <cellStyle name="Koma [0]" xfId="4" builtinId="6"/>
    <cellStyle name="Mata Uang [0]" xfId="5" builtinId="7"/>
    <cellStyle name="Hyperlink" xfId="6" builtinId="8"/>
    <cellStyle name="Hyperlink yang Diikuti" xfId="7" builtinId="9"/>
    <cellStyle name="Catatan" xfId="8" builtinId="10"/>
    <cellStyle name="Teks Peringatan" xfId="9" builtinId="11"/>
    <cellStyle name="Judul" xfId="10" builtinId="15"/>
    <cellStyle name="Teks CExplanatory" xfId="11" builtinId="53"/>
    <cellStyle name="Kepala 1" xfId="12" builtinId="16"/>
    <cellStyle name="Kepala 2" xfId="13" builtinId="17"/>
    <cellStyle name="Kepala 3" xfId="14" builtinId="18"/>
    <cellStyle name="Kepala 4" xfId="15" builtinId="19"/>
    <cellStyle name="input" xfId="16" builtinId="20"/>
    <cellStyle name="Output" xfId="17" builtinId="21"/>
    <cellStyle name="Perhitungan" xfId="18" builtinId="22"/>
    <cellStyle name="Cek Sel" xfId="19" builtinId="23"/>
    <cellStyle name="Sel Ditautkan" xfId="20" builtinId="24"/>
    <cellStyle name="Total" xfId="21" builtinId="25"/>
    <cellStyle name="Baik" xfId="22" builtinId="26"/>
    <cellStyle name="Buruk" xfId="23" builtinId="27"/>
    <cellStyle name="Netral" xfId="24" builtinId="28"/>
    <cellStyle name="Aksen1" xfId="25" builtinId="29"/>
    <cellStyle name="20% - Aksen1" xfId="26" builtinId="30"/>
    <cellStyle name="40% - Aksen1" xfId="27" builtinId="31"/>
    <cellStyle name="60% - Aksen1" xfId="28" builtinId="32"/>
    <cellStyle name="Aksen2" xfId="29" builtinId="33"/>
    <cellStyle name="20% - Aksen2" xfId="30" builtinId="34"/>
    <cellStyle name="40% - Aksen2" xfId="31" builtinId="35"/>
    <cellStyle name="60% - Aksen2" xfId="32" builtinId="36"/>
    <cellStyle name="Aksen3" xfId="33" builtinId="37"/>
    <cellStyle name="20% - Aksen3" xfId="34" builtinId="38"/>
    <cellStyle name="40% - Aksen3" xfId="35" builtinId="39"/>
    <cellStyle name="60% - Aksen3" xfId="36" builtinId="40"/>
    <cellStyle name="Aksen4" xfId="37" builtinId="41"/>
    <cellStyle name="20% - Aksen4" xfId="38" builtinId="42"/>
    <cellStyle name="40% - Aksen4" xfId="39" builtinId="43"/>
    <cellStyle name="60% - Aksen4" xfId="40" builtinId="44"/>
    <cellStyle name="Aksen5" xfId="41" builtinId="45"/>
    <cellStyle name="20% - Aksen5" xfId="42" builtinId="46"/>
    <cellStyle name="40% - Aksen5" xfId="43" builtinId="47"/>
    <cellStyle name="60% - Aksen5" xfId="44" builtinId="48"/>
    <cellStyle name="Aksen6" xfId="45" builtinId="49"/>
    <cellStyle name="20% - Aksen6" xfId="46" builtinId="50"/>
    <cellStyle name="40% - Aksen6" xfId="47" builtinId="51"/>
    <cellStyle name="60% - Aksen6" xfId="48" builtinId="52"/>
  </cellStyles>
  <dxfs count="19">
    <dxf>
      <fill>
        <patternFill patternType="solid">
          <bgColor rgb="FFFFFF00"/>
        </patternFill>
      </fill>
    </dxf>
    <dxf>
      <fill>
        <patternFill patternType="solid">
          <bgColor rgb="FFCC66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CC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customXml" Target="../customXml/item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1-Stand Binamuda'!A1"/></Relationships>
</file>

<file path=xl/drawings/_rels/drawing10.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9" Type="http://schemas.openxmlformats.org/officeDocument/2006/relationships/hyperlink" Target="#'4.2-Standar Ormin'!A1"/><Relationship Id="rId8" Type="http://schemas.openxmlformats.org/officeDocument/2006/relationships/hyperlink" Target="#'3.2-Standar Sarpras'!A1"/><Relationship Id="rId7" Type="http://schemas.openxmlformats.org/officeDocument/2006/relationships/hyperlink" Target="#'2.2-Stand Binawasa'!A1"/><Relationship Id="rId6" Type="http://schemas.openxmlformats.org/officeDocument/2006/relationships/hyperlink" Target="#'1.2-Stand Binamuda'!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6" Type="http://schemas.openxmlformats.org/officeDocument/2006/relationships/hyperlink" Target="#HOME!A1"/><Relationship Id="rId15" Type="http://schemas.openxmlformats.org/officeDocument/2006/relationships/hyperlink" Target="#'Catatan dan Masukan'!A1"/><Relationship Id="rId14" Type="http://schemas.openxmlformats.org/officeDocument/2006/relationships/hyperlink" Target="#'Hasil  Akreditasi'!A1"/><Relationship Id="rId13" Type="http://schemas.openxmlformats.org/officeDocument/2006/relationships/hyperlink" Target="#'Nilai Akhir Akreditasi'!A1"/><Relationship Id="rId12" Type="http://schemas.openxmlformats.org/officeDocument/2006/relationships/hyperlink" Target="#'Skor Asesor 2'!A1"/><Relationship Id="rId11" Type="http://schemas.openxmlformats.org/officeDocument/2006/relationships/hyperlink" Target="#'Rekap Asesor 1 &amp; 2'!A1"/><Relationship Id="rId10" Type="http://schemas.openxmlformats.org/officeDocument/2006/relationships/hyperlink" Target="#'Skor Asesor 1'!A1"/><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9" Type="http://schemas.openxmlformats.org/officeDocument/2006/relationships/hyperlink" Target="#'4.2-Standar Ormin'!A1"/><Relationship Id="rId8" Type="http://schemas.openxmlformats.org/officeDocument/2006/relationships/hyperlink" Target="#'3.2-Standar Sarpras'!A1"/><Relationship Id="rId7" Type="http://schemas.openxmlformats.org/officeDocument/2006/relationships/hyperlink" Target="#'2.2-Stand Binawasa'!A1"/><Relationship Id="rId6" Type="http://schemas.openxmlformats.org/officeDocument/2006/relationships/hyperlink" Target="#'1.2-Stand Binamuda'!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6" Type="http://schemas.openxmlformats.org/officeDocument/2006/relationships/hyperlink" Target="#HOME!A1"/><Relationship Id="rId15" Type="http://schemas.openxmlformats.org/officeDocument/2006/relationships/hyperlink" Target="#'Catatan dan Masukan'!A1"/><Relationship Id="rId14" Type="http://schemas.openxmlformats.org/officeDocument/2006/relationships/hyperlink" Target="#'Hasil  Akreditasi'!A1"/><Relationship Id="rId13" Type="http://schemas.openxmlformats.org/officeDocument/2006/relationships/hyperlink" Target="#'Nilai Akhir Akreditasi'!A1"/><Relationship Id="rId12" Type="http://schemas.openxmlformats.org/officeDocument/2006/relationships/hyperlink" Target="#'Skor Asesor 2'!A1"/><Relationship Id="rId11" Type="http://schemas.openxmlformats.org/officeDocument/2006/relationships/hyperlink" Target="#'Rekap Asesor 1 &amp; 2'!A1"/><Relationship Id="rId10" Type="http://schemas.openxmlformats.org/officeDocument/2006/relationships/hyperlink" Target="#'Skor Asesor 1'!A1"/><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9" Type="http://schemas.openxmlformats.org/officeDocument/2006/relationships/hyperlink" Target="#'4.2-Standar Ormin'!A1"/><Relationship Id="rId8" Type="http://schemas.openxmlformats.org/officeDocument/2006/relationships/hyperlink" Target="#'3.2-Standar Sarpras'!A1"/><Relationship Id="rId7" Type="http://schemas.openxmlformats.org/officeDocument/2006/relationships/hyperlink" Target="#'2.2-Stand Binawasa'!A1"/><Relationship Id="rId6" Type="http://schemas.openxmlformats.org/officeDocument/2006/relationships/hyperlink" Target="#'1.2-Stand Binamuda'!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6" Type="http://schemas.openxmlformats.org/officeDocument/2006/relationships/hyperlink" Target="#HOME!A1"/><Relationship Id="rId15" Type="http://schemas.openxmlformats.org/officeDocument/2006/relationships/hyperlink" Target="#'Catatan dan Masukan'!A1"/><Relationship Id="rId14" Type="http://schemas.openxmlformats.org/officeDocument/2006/relationships/hyperlink" Target="#'Hasil  Akreditasi'!A1"/><Relationship Id="rId13" Type="http://schemas.openxmlformats.org/officeDocument/2006/relationships/hyperlink" Target="#'Nilai Akhir Akreditasi'!A1"/><Relationship Id="rId12" Type="http://schemas.openxmlformats.org/officeDocument/2006/relationships/hyperlink" Target="#'Skor Asesor 2'!A1"/><Relationship Id="rId11" Type="http://schemas.openxmlformats.org/officeDocument/2006/relationships/hyperlink" Target="#'Rekap Asesor 1 &amp; 2'!A1"/><Relationship Id="rId10" Type="http://schemas.openxmlformats.org/officeDocument/2006/relationships/hyperlink" Target="#'Skor Asesor 1'!A1"/><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9" Type="http://schemas.openxmlformats.org/officeDocument/2006/relationships/hyperlink" Target="#'4.2-Standar Ormin'!A1"/><Relationship Id="rId8" Type="http://schemas.openxmlformats.org/officeDocument/2006/relationships/hyperlink" Target="#'3.2-Standar Sarpras'!A1"/><Relationship Id="rId7" Type="http://schemas.openxmlformats.org/officeDocument/2006/relationships/hyperlink" Target="#'2.2-Stand Binawasa'!A1"/><Relationship Id="rId6" Type="http://schemas.openxmlformats.org/officeDocument/2006/relationships/hyperlink" Target="#'1.2-Stand Binamuda'!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6" Type="http://schemas.openxmlformats.org/officeDocument/2006/relationships/hyperlink" Target="#HOME!A1"/><Relationship Id="rId15" Type="http://schemas.openxmlformats.org/officeDocument/2006/relationships/hyperlink" Target="#'Catatan dan Masukan'!A1"/><Relationship Id="rId14" Type="http://schemas.openxmlformats.org/officeDocument/2006/relationships/hyperlink" Target="#'Hasil  Akreditasi'!A1"/><Relationship Id="rId13" Type="http://schemas.openxmlformats.org/officeDocument/2006/relationships/hyperlink" Target="#'Nilai Akhir Akreditasi'!A1"/><Relationship Id="rId12" Type="http://schemas.openxmlformats.org/officeDocument/2006/relationships/hyperlink" Target="#'Skor Asesor 2'!A1"/><Relationship Id="rId11" Type="http://schemas.openxmlformats.org/officeDocument/2006/relationships/hyperlink" Target="#'Rekap Asesor 1 &amp; 2'!A1"/><Relationship Id="rId10" Type="http://schemas.openxmlformats.org/officeDocument/2006/relationships/hyperlink" Target="#'Skor Asesor 1'!A1"/><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9" Type="http://schemas.openxmlformats.org/officeDocument/2006/relationships/hyperlink" Target="#'4.2-Standar Ormin'!A1"/><Relationship Id="rId8" Type="http://schemas.openxmlformats.org/officeDocument/2006/relationships/hyperlink" Target="#'3.2-Standar Sarpras'!A1"/><Relationship Id="rId7" Type="http://schemas.openxmlformats.org/officeDocument/2006/relationships/hyperlink" Target="#'2.2-Stand Binawasa'!A1"/><Relationship Id="rId6" Type="http://schemas.openxmlformats.org/officeDocument/2006/relationships/hyperlink" Target="#'1.2-Stand Binamuda'!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6" Type="http://schemas.openxmlformats.org/officeDocument/2006/relationships/hyperlink" Target="#HOME!A1"/><Relationship Id="rId15" Type="http://schemas.openxmlformats.org/officeDocument/2006/relationships/hyperlink" Target="#'Catatan dan Masukan'!A1"/><Relationship Id="rId14" Type="http://schemas.openxmlformats.org/officeDocument/2006/relationships/hyperlink" Target="#'Hasil  Akreditasi'!A1"/><Relationship Id="rId13" Type="http://schemas.openxmlformats.org/officeDocument/2006/relationships/hyperlink" Target="#'Nilai Akhir Akreditasi'!A1"/><Relationship Id="rId12" Type="http://schemas.openxmlformats.org/officeDocument/2006/relationships/hyperlink" Target="#'Skor Asesor 2'!A1"/><Relationship Id="rId11" Type="http://schemas.openxmlformats.org/officeDocument/2006/relationships/hyperlink" Target="#'Rekap Asesor 1 &amp; 2'!A1"/><Relationship Id="rId10" Type="http://schemas.openxmlformats.org/officeDocument/2006/relationships/hyperlink" Target="#'Skor Asesor 1'!A1"/><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9" Type="http://schemas.openxmlformats.org/officeDocument/2006/relationships/hyperlink" Target="#'4.2-Standar Ormin'!A1"/><Relationship Id="rId8" Type="http://schemas.openxmlformats.org/officeDocument/2006/relationships/hyperlink" Target="#'3.2-Standar Sarpras'!A1"/><Relationship Id="rId7" Type="http://schemas.openxmlformats.org/officeDocument/2006/relationships/hyperlink" Target="#'2.2-Stand Binawasa'!A1"/><Relationship Id="rId6" Type="http://schemas.openxmlformats.org/officeDocument/2006/relationships/hyperlink" Target="#'1.2-Stand Binamuda'!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6" Type="http://schemas.openxmlformats.org/officeDocument/2006/relationships/hyperlink" Target="#HOME!A1"/><Relationship Id="rId15" Type="http://schemas.openxmlformats.org/officeDocument/2006/relationships/hyperlink" Target="#'Catatan dan Masukan'!A1"/><Relationship Id="rId14" Type="http://schemas.openxmlformats.org/officeDocument/2006/relationships/hyperlink" Target="#'Hasil  Akreditasi'!A1"/><Relationship Id="rId13" Type="http://schemas.openxmlformats.org/officeDocument/2006/relationships/hyperlink" Target="#'Nilai Akhir Akreditasi'!A1"/><Relationship Id="rId12" Type="http://schemas.openxmlformats.org/officeDocument/2006/relationships/hyperlink" Target="#'Skor Asesor 2'!A1"/><Relationship Id="rId11" Type="http://schemas.openxmlformats.org/officeDocument/2006/relationships/hyperlink" Target="#'Rekap Asesor 1 &amp; 2'!A1"/><Relationship Id="rId10" Type="http://schemas.openxmlformats.org/officeDocument/2006/relationships/hyperlink" Target="#'Skor Asesor 1'!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9" Type="http://schemas.openxmlformats.org/officeDocument/2006/relationships/hyperlink" Target="#'4.2-Standar Ormin'!A1"/><Relationship Id="rId8" Type="http://schemas.openxmlformats.org/officeDocument/2006/relationships/hyperlink" Target="#'3.2-Standar Sarpras'!A1"/><Relationship Id="rId7" Type="http://schemas.openxmlformats.org/officeDocument/2006/relationships/hyperlink" Target="#'2.2-Stand Binawasa'!A1"/><Relationship Id="rId6" Type="http://schemas.openxmlformats.org/officeDocument/2006/relationships/hyperlink" Target="#'1.2-Stand Binamuda'!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6" Type="http://schemas.openxmlformats.org/officeDocument/2006/relationships/hyperlink" Target="#HOME!A1"/><Relationship Id="rId15" Type="http://schemas.openxmlformats.org/officeDocument/2006/relationships/hyperlink" Target="#'Catatan dan Masukan'!A1"/><Relationship Id="rId14" Type="http://schemas.openxmlformats.org/officeDocument/2006/relationships/hyperlink" Target="#'Hasil  Akreditasi'!A1"/><Relationship Id="rId13" Type="http://schemas.openxmlformats.org/officeDocument/2006/relationships/hyperlink" Target="#'Nilai Akhir Akreditasi'!A1"/><Relationship Id="rId12" Type="http://schemas.openxmlformats.org/officeDocument/2006/relationships/hyperlink" Target="#'Skor Asesor 2'!A1"/><Relationship Id="rId11" Type="http://schemas.openxmlformats.org/officeDocument/2006/relationships/hyperlink" Target="#'Rekap Asesor 1 &amp; 2'!A1"/><Relationship Id="rId10" Type="http://schemas.openxmlformats.org/officeDocument/2006/relationships/hyperlink" Target="#'Skor Asesor 1'!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9" Type="http://schemas.openxmlformats.org/officeDocument/2006/relationships/hyperlink" Target="#'4.2-Standar Ormin'!A1"/><Relationship Id="rId8" Type="http://schemas.openxmlformats.org/officeDocument/2006/relationships/hyperlink" Target="#'3.2-Standar Sarpras'!A1"/><Relationship Id="rId7" Type="http://schemas.openxmlformats.org/officeDocument/2006/relationships/hyperlink" Target="#'2.2-Stand Binawasa'!A1"/><Relationship Id="rId6" Type="http://schemas.openxmlformats.org/officeDocument/2006/relationships/hyperlink" Target="#'1.2-Stand Binamuda'!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6" Type="http://schemas.openxmlformats.org/officeDocument/2006/relationships/hyperlink" Target="#HOME!A1"/><Relationship Id="rId15" Type="http://schemas.openxmlformats.org/officeDocument/2006/relationships/hyperlink" Target="#'Catatan dan Masukan'!A1"/><Relationship Id="rId14" Type="http://schemas.openxmlformats.org/officeDocument/2006/relationships/hyperlink" Target="#'Hasil  Akreditasi'!A1"/><Relationship Id="rId13" Type="http://schemas.openxmlformats.org/officeDocument/2006/relationships/hyperlink" Target="#'Nilai Akhir Akreditasi'!A1"/><Relationship Id="rId12" Type="http://schemas.openxmlformats.org/officeDocument/2006/relationships/hyperlink" Target="#'Skor Asesor 2'!A1"/><Relationship Id="rId11" Type="http://schemas.openxmlformats.org/officeDocument/2006/relationships/hyperlink" Target="#'Rekap Asesor 1 &amp; 2'!A1"/><Relationship Id="rId10" Type="http://schemas.openxmlformats.org/officeDocument/2006/relationships/hyperlink" Target="#'Skor Asesor 1'!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9" Type="http://schemas.openxmlformats.org/officeDocument/2006/relationships/hyperlink" Target="#'4.2-Standar Ormin'!A1"/><Relationship Id="rId8" Type="http://schemas.openxmlformats.org/officeDocument/2006/relationships/hyperlink" Target="#'3.2-Standar Sarpras'!A1"/><Relationship Id="rId7" Type="http://schemas.openxmlformats.org/officeDocument/2006/relationships/hyperlink" Target="#'2.2-Stand Binawasa'!A1"/><Relationship Id="rId6" Type="http://schemas.openxmlformats.org/officeDocument/2006/relationships/hyperlink" Target="#'1.2-Stand Binamuda'!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6" Type="http://schemas.openxmlformats.org/officeDocument/2006/relationships/hyperlink" Target="#HOME!A1"/><Relationship Id="rId15" Type="http://schemas.openxmlformats.org/officeDocument/2006/relationships/hyperlink" Target="#'Catatan dan Masukan'!A1"/><Relationship Id="rId14" Type="http://schemas.openxmlformats.org/officeDocument/2006/relationships/hyperlink" Target="#'Hasil  Akreditasi'!A1"/><Relationship Id="rId13" Type="http://schemas.openxmlformats.org/officeDocument/2006/relationships/hyperlink" Target="#'Nilai Akhir Akreditasi'!A1"/><Relationship Id="rId12" Type="http://schemas.openxmlformats.org/officeDocument/2006/relationships/hyperlink" Target="#'Skor Asesor 2'!A1"/><Relationship Id="rId11" Type="http://schemas.openxmlformats.org/officeDocument/2006/relationships/hyperlink" Target="#'Rekap Asesor 1 &amp; 2'!A1"/><Relationship Id="rId10" Type="http://schemas.openxmlformats.org/officeDocument/2006/relationships/hyperlink" Target="#'Skor Asesor 1'!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9" Type="http://schemas.openxmlformats.org/officeDocument/2006/relationships/hyperlink" Target="#'4.2-Standar Ormin'!A1"/><Relationship Id="rId8" Type="http://schemas.openxmlformats.org/officeDocument/2006/relationships/hyperlink" Target="#'3.2-Standar Sarpras'!A1"/><Relationship Id="rId7" Type="http://schemas.openxmlformats.org/officeDocument/2006/relationships/hyperlink" Target="#'2.2-Stand Binawasa'!A1"/><Relationship Id="rId6" Type="http://schemas.openxmlformats.org/officeDocument/2006/relationships/hyperlink" Target="#'1.2-Stand Binamuda'!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6" Type="http://schemas.openxmlformats.org/officeDocument/2006/relationships/hyperlink" Target="#HOME!A1"/><Relationship Id="rId15" Type="http://schemas.openxmlformats.org/officeDocument/2006/relationships/hyperlink" Target="#'Catatan dan Masukan'!A1"/><Relationship Id="rId14" Type="http://schemas.openxmlformats.org/officeDocument/2006/relationships/hyperlink" Target="#'Hasil  Akreditasi'!A1"/><Relationship Id="rId13" Type="http://schemas.openxmlformats.org/officeDocument/2006/relationships/hyperlink" Target="#'Nilai Akhir Akreditasi'!A1"/><Relationship Id="rId12" Type="http://schemas.openxmlformats.org/officeDocument/2006/relationships/hyperlink" Target="#'Skor Asesor 2'!A1"/><Relationship Id="rId11" Type="http://schemas.openxmlformats.org/officeDocument/2006/relationships/hyperlink" Target="#'Rekap Asesor 1 &amp; 2'!A1"/><Relationship Id="rId10" Type="http://schemas.openxmlformats.org/officeDocument/2006/relationships/hyperlink" Target="#'Skor Asesor 1'!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9" Type="http://schemas.openxmlformats.org/officeDocument/2006/relationships/hyperlink" Target="#'Daftar Isi'!A1"/><Relationship Id="rId8" Type="http://schemas.openxmlformats.org/officeDocument/2006/relationships/hyperlink" Target="#'Kata Pengantar'!A1"/><Relationship Id="rId7" Type="http://schemas.openxmlformats.org/officeDocument/2006/relationships/hyperlink" Target="#'Sampul Depan'!A1"/><Relationship Id="rId6" Type="http://schemas.openxmlformats.org/officeDocument/2006/relationships/hyperlink" Target="#HOME!A1"/><Relationship Id="rId5" Type="http://schemas.openxmlformats.org/officeDocument/2006/relationships/hyperlink" Target="#'4.1-Standar Ormin'!A1"/><Relationship Id="rId4" Type="http://schemas.openxmlformats.org/officeDocument/2006/relationships/hyperlink" Target="#'3.1-Standar Sarpras'!A1"/><Relationship Id="rId3" Type="http://schemas.openxmlformats.org/officeDocument/2006/relationships/hyperlink" Target="#'2.1-Stand Binawasa'!A1"/><Relationship Id="rId2" Type="http://schemas.openxmlformats.org/officeDocument/2006/relationships/hyperlink" Target="#'1.1-Stand Binamuda'!A1"/><Relationship Id="rId11" Type="http://schemas.openxmlformats.org/officeDocument/2006/relationships/hyperlink" Target="#Penutup!A1"/><Relationship Id="rId10" Type="http://schemas.openxmlformats.org/officeDocument/2006/relationships/hyperlink" Target="#Identitas!A1"/><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479778</xdr:colOff>
      <xdr:row>15</xdr:row>
      <xdr:rowOff>169340</xdr:rowOff>
    </xdr:from>
    <xdr:to>
      <xdr:col>11</xdr:col>
      <xdr:colOff>176388</xdr:colOff>
      <xdr:row>18</xdr:row>
      <xdr:rowOff>28229</xdr:rowOff>
    </xdr:to>
    <xdr:sp>
      <xdr:nvSpPr>
        <xdr:cNvPr id="2" name="Rounded Rectangle 1">
          <a:hlinkClick xmlns:r="http://schemas.openxmlformats.org/officeDocument/2006/relationships" r:id="rId1"/>
        </xdr:cNvPr>
        <xdr:cNvSpPr/>
      </xdr:nvSpPr>
      <xdr:spPr>
        <a:xfrm>
          <a:off x="5953125" y="3604260"/>
          <a:ext cx="1525270" cy="392430"/>
        </a:xfrm>
        <a:prstGeom prst="roundRect">
          <a:avLst>
            <a:gd name="adj" fmla="val 28571"/>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US" sz="1400" b="1">
              <a:latin typeface="Bahnschrift SemiBold" panose="020B0502040204020203" pitchFamily="34" charset="0"/>
            </a:rPr>
            <a:t>MASUK</a:t>
          </a:r>
          <a:endParaRPr lang="en-US" sz="1400" b="1">
            <a:latin typeface="Bahnschrift SemiBold" panose="020B0502040204020203" pitchFamily="34" charset="0"/>
          </a:endParaRPr>
        </a:p>
      </xdr:txBody>
    </xdr:sp>
    <xdr:clientData/>
  </xdr:twoCellAnchor>
  <xdr:oneCellAnchor>
    <xdr:from>
      <xdr:col>9</xdr:col>
      <xdr:colOff>416278</xdr:colOff>
      <xdr:row>4</xdr:row>
      <xdr:rowOff>162277</xdr:rowOff>
    </xdr:from>
    <xdr:ext cx="323850" cy="552450"/>
    <xdr:pic>
      <xdr:nvPicPr>
        <xdr:cNvPr id="3" name="image1.png" descr="Lambang Pramuka - Wikipedia bahasa Indonesia, ensiklopedia bebas"/>
        <xdr:cNvPicPr preferRelativeResize="0"/>
      </xdr:nvPicPr>
      <xdr:blipFill>
        <a:blip r:embed="rId2" cstate="print"/>
        <a:stretch>
          <a:fillRect/>
        </a:stretch>
      </xdr:blipFill>
      <xdr:spPr>
        <a:xfrm>
          <a:off x="6499225" y="873125"/>
          <a:ext cx="323850" cy="552450"/>
        </a:xfrm>
        <a:prstGeom prst="rect">
          <a:avLst/>
        </a:prstGeom>
        <a:noFill/>
      </xdr:spPr>
    </xdr:pic>
    <xdr:clientData fLocksWithSheet="0"/>
  </xdr:oneCellAnchor>
</xdr:wsDr>
</file>

<file path=xl/drawings/drawing10.xml><?xml version="1.0" encoding="utf-8"?>
<xdr:wsDr xmlns:xdr="http://schemas.openxmlformats.org/drawingml/2006/spreadsheetDrawing" xmlns:r="http://schemas.openxmlformats.org/officeDocument/2006/relationships" xmlns:a="http://schemas.openxmlformats.org/drawingml/2006/main">
  <xdr:oneCellAnchor>
    <xdr:from>
      <xdr:col>6</xdr:col>
      <xdr:colOff>260350</xdr:colOff>
      <xdr:row>2</xdr:row>
      <xdr:rowOff>114299</xdr:rowOff>
    </xdr:from>
    <xdr:ext cx="292100" cy="619125"/>
    <xdr:pic>
      <xdr:nvPicPr>
        <xdr:cNvPr id="2" name="image1.png" descr="Lambang Pramuka - Wikipedia bahasa Indonesia, ensiklopedia bebas"/>
        <xdr:cNvPicPr preferRelativeResize="0"/>
      </xdr:nvPicPr>
      <xdr:blipFill>
        <a:blip r:embed="rId1" cstate="print"/>
        <a:stretch>
          <a:fillRect/>
        </a:stretch>
      </xdr:blipFill>
      <xdr:spPr>
        <a:xfrm>
          <a:off x="5080000" y="469265"/>
          <a:ext cx="292100" cy="619125"/>
        </a:xfrm>
        <a:prstGeom prst="rect">
          <a:avLst/>
        </a:prstGeom>
        <a:noFill/>
      </xdr:spPr>
    </xdr:pic>
    <xdr:clientData fLocksWithSheet="0"/>
  </xdr:oneCellAnchor>
  <xdr:twoCellAnchor>
    <xdr:from>
      <xdr:col>0</xdr:col>
      <xdr:colOff>0</xdr:colOff>
      <xdr:row>3</xdr:row>
      <xdr:rowOff>177793</xdr:rowOff>
    </xdr:from>
    <xdr:to>
      <xdr:col>0</xdr:col>
      <xdr:colOff>1174750</xdr:colOff>
      <xdr:row>6</xdr:row>
      <xdr:rowOff>67021</xdr:rowOff>
    </xdr:to>
    <xdr:sp>
      <xdr:nvSpPr>
        <xdr:cNvPr id="3" name="Rectangle: Rounded Corners 56">
          <a:hlinkClick xmlns:r="http://schemas.openxmlformats.org/officeDocument/2006/relationships" r:id="rId2"/>
        </xdr:cNvPr>
        <xdr:cNvSpPr/>
      </xdr:nvSpPr>
      <xdr:spPr>
        <a:xfrm>
          <a:off x="0" y="71056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117821</xdr:rowOff>
    </xdr:from>
    <xdr:to>
      <xdr:col>0</xdr:col>
      <xdr:colOff>1174750</xdr:colOff>
      <xdr:row>8</xdr:row>
      <xdr:rowOff>119937</xdr:rowOff>
    </xdr:to>
    <xdr:sp>
      <xdr:nvSpPr>
        <xdr:cNvPr id="4" name="Rectangle: Rounded Corners 57">
          <a:hlinkClick xmlns:r="http://schemas.openxmlformats.org/officeDocument/2006/relationships" r:id="rId3"/>
        </xdr:cNvPr>
        <xdr:cNvSpPr/>
      </xdr:nvSpPr>
      <xdr:spPr>
        <a:xfrm>
          <a:off x="0" y="1184275"/>
          <a:ext cx="1174750" cy="4083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171443</xdr:rowOff>
    </xdr:from>
    <xdr:to>
      <xdr:col>1</xdr:col>
      <xdr:colOff>0</xdr:colOff>
      <xdr:row>6</xdr:row>
      <xdr:rowOff>60671</xdr:rowOff>
    </xdr:to>
    <xdr:sp>
      <xdr:nvSpPr>
        <xdr:cNvPr id="5" name="Rectangle: Rounded Corners 58">
          <a:hlinkClick xmlns:r="http://schemas.openxmlformats.org/officeDocument/2006/relationships" r:id="rId4"/>
        </xdr:cNvPr>
        <xdr:cNvSpPr/>
      </xdr:nvSpPr>
      <xdr:spPr>
        <a:xfrm>
          <a:off x="1200150" y="70421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117821</xdr:rowOff>
    </xdr:from>
    <xdr:to>
      <xdr:col>1</xdr:col>
      <xdr:colOff>2822</xdr:colOff>
      <xdr:row>8</xdr:row>
      <xdr:rowOff>119937</xdr:rowOff>
    </xdr:to>
    <xdr:sp>
      <xdr:nvSpPr>
        <xdr:cNvPr id="6" name="Rectangle: Rounded Corners 59">
          <a:hlinkClick xmlns:r="http://schemas.openxmlformats.org/officeDocument/2006/relationships" r:id="rId5"/>
        </xdr:cNvPr>
        <xdr:cNvSpPr/>
      </xdr:nvSpPr>
      <xdr:spPr>
        <a:xfrm>
          <a:off x="1200150" y="1184275"/>
          <a:ext cx="1177290" cy="4083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3</xdr:row>
      <xdr:rowOff>103004</xdr:rowOff>
    </xdr:to>
    <xdr:sp>
      <xdr:nvSpPr>
        <xdr:cNvPr id="7"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8</xdr:row>
      <xdr:rowOff>215187</xdr:rowOff>
    </xdr:from>
    <xdr:to>
      <xdr:col>1</xdr:col>
      <xdr:colOff>2822</xdr:colOff>
      <xdr:row>10</xdr:row>
      <xdr:rowOff>50793</xdr:rowOff>
    </xdr:to>
    <xdr:sp>
      <xdr:nvSpPr>
        <xdr:cNvPr id="8" name="Rectangle: Rounded Corners 60"/>
        <xdr:cNvSpPr/>
      </xdr:nvSpPr>
      <xdr:spPr>
        <a:xfrm>
          <a:off x="0" y="1687830"/>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9" name="Rectangle: Rounded Corners 60">
          <a:hlinkClick xmlns:r="http://schemas.openxmlformats.org/officeDocument/2006/relationships" r:id="rId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10</xdr:row>
      <xdr:rowOff>136871</xdr:rowOff>
    </xdr:from>
    <xdr:to>
      <xdr:col>0</xdr:col>
      <xdr:colOff>1174750</xdr:colOff>
      <xdr:row>12</xdr:row>
      <xdr:rowOff>50995</xdr:rowOff>
    </xdr:to>
    <xdr:sp>
      <xdr:nvSpPr>
        <xdr:cNvPr id="10" name="Rectangle: Rounded Corners 56">
          <a:hlinkClick xmlns:r="http://schemas.openxmlformats.org/officeDocument/2006/relationships" r:id="rId7"/>
        </xdr:cNvPr>
        <xdr:cNvSpPr/>
      </xdr:nvSpPr>
      <xdr:spPr>
        <a:xfrm>
          <a:off x="0" y="2066925"/>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12</xdr:row>
      <xdr:rowOff>106523</xdr:rowOff>
    </xdr:from>
    <xdr:to>
      <xdr:col>0</xdr:col>
      <xdr:colOff>1174750</xdr:colOff>
      <xdr:row>14</xdr:row>
      <xdr:rowOff>19746</xdr:rowOff>
    </xdr:to>
    <xdr:sp>
      <xdr:nvSpPr>
        <xdr:cNvPr id="11" name="Rectangle: Rounded Corners 57">
          <a:hlinkClick xmlns:r="http://schemas.openxmlformats.org/officeDocument/2006/relationships" r:id="rId8"/>
        </xdr:cNvPr>
        <xdr:cNvSpPr/>
      </xdr:nvSpPr>
      <xdr:spPr>
        <a:xfrm>
          <a:off x="0" y="2392045"/>
          <a:ext cx="117475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10</xdr:row>
      <xdr:rowOff>144633</xdr:rowOff>
    </xdr:from>
    <xdr:to>
      <xdr:col>1</xdr:col>
      <xdr:colOff>0</xdr:colOff>
      <xdr:row>12</xdr:row>
      <xdr:rowOff>58757</xdr:rowOff>
    </xdr:to>
    <xdr:sp>
      <xdr:nvSpPr>
        <xdr:cNvPr id="12" name="Rectangle: Rounded Corners 58">
          <a:hlinkClick xmlns:r="http://schemas.openxmlformats.org/officeDocument/2006/relationships" r:id="rId9"/>
        </xdr:cNvPr>
        <xdr:cNvSpPr/>
      </xdr:nvSpPr>
      <xdr:spPr>
        <a:xfrm>
          <a:off x="1200150" y="2074545"/>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12</xdr:row>
      <xdr:rowOff>113579</xdr:rowOff>
    </xdr:from>
    <xdr:to>
      <xdr:col>1</xdr:col>
      <xdr:colOff>2822</xdr:colOff>
      <xdr:row>14</xdr:row>
      <xdr:rowOff>26802</xdr:rowOff>
    </xdr:to>
    <xdr:sp>
      <xdr:nvSpPr>
        <xdr:cNvPr id="13" name="Rectangle: Rounded Corners 59">
          <a:hlinkClick xmlns:r="http://schemas.openxmlformats.org/officeDocument/2006/relationships" r:id="rId10"/>
        </xdr:cNvPr>
        <xdr:cNvSpPr/>
      </xdr:nvSpPr>
      <xdr:spPr>
        <a:xfrm>
          <a:off x="1200150" y="2399030"/>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14</xdr:row>
      <xdr:rowOff>75469</xdr:rowOff>
    </xdr:from>
    <xdr:to>
      <xdr:col>0</xdr:col>
      <xdr:colOff>1770944</xdr:colOff>
      <xdr:row>15</xdr:row>
      <xdr:rowOff>166492</xdr:rowOff>
    </xdr:to>
    <xdr:sp>
      <xdr:nvSpPr>
        <xdr:cNvPr id="14" name="Rectangle: Rounded Corners 59">
          <a:hlinkClick xmlns:r="http://schemas.openxmlformats.org/officeDocument/2006/relationships" r:id="rId11"/>
        </xdr:cNvPr>
        <xdr:cNvSpPr/>
      </xdr:nvSpPr>
      <xdr:spPr>
        <a:xfrm>
          <a:off x="593090" y="2716530"/>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oneCellAnchor>
    <xdr:from>
      <xdr:col>8</xdr:col>
      <xdr:colOff>114300</xdr:colOff>
      <xdr:row>11</xdr:row>
      <xdr:rowOff>9525</xdr:rowOff>
    </xdr:from>
    <xdr:ext cx="174625" cy="171450"/>
    <xdr:sp>
      <xdr:nvSpPr>
        <xdr:cNvPr id="2" name="Shape 3"/>
        <xdr:cNvSpPr/>
      </xdr:nvSpPr>
      <xdr:spPr>
        <a:xfrm>
          <a:off x="4883150" y="2228850"/>
          <a:ext cx="174625" cy="1714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200"/>
            <a:buFont typeface="Arial" panose="020B0604020202020204"/>
            <a:buNone/>
          </a:pPr>
          <a:endParaRPr sz="1200">
            <a:solidFill>
              <a:srgbClr val="000000"/>
            </a:solidFill>
          </a:endParaRPr>
        </a:p>
      </xdr:txBody>
    </xdr:sp>
    <xdr:clientData fLocksWithSheet="0"/>
  </xdr:oneCellAnchor>
  <xdr:oneCellAnchor>
    <xdr:from>
      <xdr:col>8</xdr:col>
      <xdr:colOff>1990725</xdr:colOff>
      <xdr:row>11</xdr:row>
      <xdr:rowOff>0</xdr:rowOff>
    </xdr:from>
    <xdr:ext cx="174625" cy="171450"/>
    <xdr:sp>
      <xdr:nvSpPr>
        <xdr:cNvPr id="3" name="Shape 3"/>
        <xdr:cNvSpPr/>
      </xdr:nvSpPr>
      <xdr:spPr>
        <a:xfrm>
          <a:off x="6759575" y="2219325"/>
          <a:ext cx="174625" cy="1714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200"/>
            <a:buFont typeface="Arial" panose="020B0604020202020204"/>
            <a:buNone/>
          </a:pPr>
          <a:endParaRPr sz="1200">
            <a:solidFill>
              <a:srgbClr val="000000"/>
            </a:solidFill>
          </a:endParaRPr>
        </a:p>
      </xdr:txBody>
    </xdr:sp>
    <xdr:clientData fLocksWithSheet="0"/>
  </xdr:oneCellAnchor>
  <xdr:oneCellAnchor>
    <xdr:from>
      <xdr:col>8</xdr:col>
      <xdr:colOff>390525</xdr:colOff>
      <xdr:row>0</xdr:row>
      <xdr:rowOff>69850</xdr:rowOff>
    </xdr:from>
    <xdr:ext cx="304800" cy="542925"/>
    <xdr:pic>
      <xdr:nvPicPr>
        <xdr:cNvPr id="4" name="image1.png" descr="Lambang Pramuka - Wikipedia bahasa Indonesia, ensiklopedia bebas"/>
        <xdr:cNvPicPr preferRelativeResize="0"/>
      </xdr:nvPicPr>
      <xdr:blipFill>
        <a:blip r:embed="rId1" cstate="print"/>
        <a:stretch>
          <a:fillRect/>
        </a:stretch>
      </xdr:blipFill>
      <xdr:spPr>
        <a:xfrm>
          <a:off x="5159375" y="69850"/>
          <a:ext cx="304800" cy="542925"/>
        </a:xfrm>
        <a:prstGeom prst="rect">
          <a:avLst/>
        </a:prstGeom>
        <a:noFill/>
      </xdr:spPr>
    </xdr:pic>
    <xdr:clientData fLocksWithSheet="0"/>
  </xdr:oneCellAnchor>
  <xdr:twoCellAnchor>
    <xdr:from>
      <xdr:col>0</xdr:col>
      <xdr:colOff>0</xdr:colOff>
      <xdr:row>3</xdr:row>
      <xdr:rowOff>177793</xdr:rowOff>
    </xdr:from>
    <xdr:to>
      <xdr:col>0</xdr:col>
      <xdr:colOff>1174750</xdr:colOff>
      <xdr:row>6</xdr:row>
      <xdr:rowOff>22571</xdr:rowOff>
    </xdr:to>
    <xdr:sp>
      <xdr:nvSpPr>
        <xdr:cNvPr id="5" name="Rectangle: Rounded Corners 56">
          <a:hlinkClick xmlns:r="http://schemas.openxmlformats.org/officeDocument/2006/relationships" r:id="rId2"/>
        </xdr:cNvPr>
        <xdr:cNvSpPr/>
      </xdr:nvSpPr>
      <xdr:spPr>
        <a:xfrm>
          <a:off x="0" y="71056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73371</xdr:rowOff>
    </xdr:from>
    <xdr:to>
      <xdr:col>0</xdr:col>
      <xdr:colOff>1174750</xdr:colOff>
      <xdr:row>7</xdr:row>
      <xdr:rowOff>215187</xdr:rowOff>
    </xdr:to>
    <xdr:sp>
      <xdr:nvSpPr>
        <xdr:cNvPr id="6" name="Rectangle: Rounded Corners 57">
          <a:hlinkClick xmlns:r="http://schemas.openxmlformats.org/officeDocument/2006/relationships" r:id="rId3"/>
        </xdr:cNvPr>
        <xdr:cNvSpPr/>
      </xdr:nvSpPr>
      <xdr:spPr>
        <a:xfrm>
          <a:off x="0" y="1184275"/>
          <a:ext cx="1174750" cy="3956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171443</xdr:rowOff>
    </xdr:from>
    <xdr:to>
      <xdr:col>1</xdr:col>
      <xdr:colOff>0</xdr:colOff>
      <xdr:row>6</xdr:row>
      <xdr:rowOff>16221</xdr:rowOff>
    </xdr:to>
    <xdr:sp>
      <xdr:nvSpPr>
        <xdr:cNvPr id="7" name="Rectangle: Rounded Corners 58">
          <a:hlinkClick xmlns:r="http://schemas.openxmlformats.org/officeDocument/2006/relationships" r:id="rId4"/>
        </xdr:cNvPr>
        <xdr:cNvSpPr/>
      </xdr:nvSpPr>
      <xdr:spPr>
        <a:xfrm>
          <a:off x="1200150" y="70421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73371</xdr:rowOff>
    </xdr:from>
    <xdr:to>
      <xdr:col>1</xdr:col>
      <xdr:colOff>2822</xdr:colOff>
      <xdr:row>7</xdr:row>
      <xdr:rowOff>215187</xdr:rowOff>
    </xdr:to>
    <xdr:sp>
      <xdr:nvSpPr>
        <xdr:cNvPr id="8" name="Rectangle: Rounded Corners 59">
          <a:hlinkClick xmlns:r="http://schemas.openxmlformats.org/officeDocument/2006/relationships" r:id="rId5"/>
        </xdr:cNvPr>
        <xdr:cNvSpPr/>
      </xdr:nvSpPr>
      <xdr:spPr>
        <a:xfrm>
          <a:off x="1200150" y="1184275"/>
          <a:ext cx="1177290" cy="3956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3</xdr:row>
      <xdr:rowOff>103004</xdr:rowOff>
    </xdr:to>
    <xdr:sp>
      <xdr:nvSpPr>
        <xdr:cNvPr id="9"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8</xdr:row>
      <xdr:rowOff>37387</xdr:rowOff>
    </xdr:from>
    <xdr:to>
      <xdr:col>1</xdr:col>
      <xdr:colOff>2822</xdr:colOff>
      <xdr:row>9</xdr:row>
      <xdr:rowOff>133343</xdr:rowOff>
    </xdr:to>
    <xdr:sp>
      <xdr:nvSpPr>
        <xdr:cNvPr id="10" name="Rectangle: Rounded Corners 60"/>
        <xdr:cNvSpPr/>
      </xdr:nvSpPr>
      <xdr:spPr>
        <a:xfrm>
          <a:off x="0" y="1665605"/>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11" name="Rectangle: Rounded Corners 60">
          <a:hlinkClick xmlns:r="http://schemas.openxmlformats.org/officeDocument/2006/relationships" r:id="rId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10</xdr:row>
      <xdr:rowOff>22571</xdr:rowOff>
    </xdr:from>
    <xdr:to>
      <xdr:col>0</xdr:col>
      <xdr:colOff>1174750</xdr:colOff>
      <xdr:row>11</xdr:row>
      <xdr:rowOff>95445</xdr:rowOff>
    </xdr:to>
    <xdr:sp>
      <xdr:nvSpPr>
        <xdr:cNvPr id="12" name="Rectangle: Rounded Corners 56">
          <a:hlinkClick xmlns:r="http://schemas.openxmlformats.org/officeDocument/2006/relationships" r:id="rId7"/>
        </xdr:cNvPr>
        <xdr:cNvSpPr/>
      </xdr:nvSpPr>
      <xdr:spPr>
        <a:xfrm>
          <a:off x="0" y="2044700"/>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11</xdr:row>
      <xdr:rowOff>150973</xdr:rowOff>
    </xdr:from>
    <xdr:to>
      <xdr:col>0</xdr:col>
      <xdr:colOff>1174750</xdr:colOff>
      <xdr:row>13</xdr:row>
      <xdr:rowOff>26096</xdr:rowOff>
    </xdr:to>
    <xdr:sp>
      <xdr:nvSpPr>
        <xdr:cNvPr id="13" name="Rectangle: Rounded Corners 57">
          <a:hlinkClick xmlns:r="http://schemas.openxmlformats.org/officeDocument/2006/relationships" r:id="rId8"/>
        </xdr:cNvPr>
        <xdr:cNvSpPr/>
      </xdr:nvSpPr>
      <xdr:spPr>
        <a:xfrm>
          <a:off x="0" y="2369820"/>
          <a:ext cx="117475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10</xdr:row>
      <xdr:rowOff>30333</xdr:rowOff>
    </xdr:from>
    <xdr:to>
      <xdr:col>1</xdr:col>
      <xdr:colOff>0</xdr:colOff>
      <xdr:row>11</xdr:row>
      <xdr:rowOff>103207</xdr:rowOff>
    </xdr:to>
    <xdr:sp>
      <xdr:nvSpPr>
        <xdr:cNvPr id="14" name="Rectangle: Rounded Corners 58">
          <a:hlinkClick xmlns:r="http://schemas.openxmlformats.org/officeDocument/2006/relationships" r:id="rId9"/>
        </xdr:cNvPr>
        <xdr:cNvSpPr/>
      </xdr:nvSpPr>
      <xdr:spPr>
        <a:xfrm>
          <a:off x="1200150" y="2052320"/>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11</xdr:row>
      <xdr:rowOff>158029</xdr:rowOff>
    </xdr:from>
    <xdr:to>
      <xdr:col>1</xdr:col>
      <xdr:colOff>2822</xdr:colOff>
      <xdr:row>13</xdr:row>
      <xdr:rowOff>33152</xdr:rowOff>
    </xdr:to>
    <xdr:sp>
      <xdr:nvSpPr>
        <xdr:cNvPr id="15" name="Rectangle: Rounded Corners 59">
          <a:hlinkClick xmlns:r="http://schemas.openxmlformats.org/officeDocument/2006/relationships" r:id="rId10"/>
        </xdr:cNvPr>
        <xdr:cNvSpPr/>
      </xdr:nvSpPr>
      <xdr:spPr>
        <a:xfrm>
          <a:off x="1200150" y="2376805"/>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13</xdr:row>
      <xdr:rowOff>81819</xdr:rowOff>
    </xdr:from>
    <xdr:to>
      <xdr:col>0</xdr:col>
      <xdr:colOff>1770944</xdr:colOff>
      <xdr:row>14</xdr:row>
      <xdr:rowOff>153792</xdr:rowOff>
    </xdr:to>
    <xdr:sp>
      <xdr:nvSpPr>
        <xdr:cNvPr id="16" name="Rectangle: Rounded Corners 59">
          <a:hlinkClick xmlns:r="http://schemas.openxmlformats.org/officeDocument/2006/relationships" r:id="rId11"/>
        </xdr:cNvPr>
        <xdr:cNvSpPr/>
      </xdr:nvSpPr>
      <xdr:spPr>
        <a:xfrm>
          <a:off x="593090" y="2694305"/>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oneCellAnchor>
    <xdr:from>
      <xdr:col>5</xdr:col>
      <xdr:colOff>476250</xdr:colOff>
      <xdr:row>1</xdr:row>
      <xdr:rowOff>161925</xdr:rowOff>
    </xdr:from>
    <xdr:ext cx="400050" cy="809625"/>
    <xdr:pic>
      <xdr:nvPicPr>
        <xdr:cNvPr id="2" name="image1.png" descr="Lambang Pramuka - Wikipedia bahasa Indonesia, ensiklopedia bebas"/>
        <xdr:cNvPicPr preferRelativeResize="0"/>
      </xdr:nvPicPr>
      <xdr:blipFill>
        <a:blip r:embed="rId1" cstate="print"/>
        <a:stretch>
          <a:fillRect/>
        </a:stretch>
      </xdr:blipFill>
      <xdr:spPr>
        <a:xfrm>
          <a:off x="5010150" y="339725"/>
          <a:ext cx="400050" cy="809625"/>
        </a:xfrm>
        <a:prstGeom prst="rect">
          <a:avLst/>
        </a:prstGeom>
        <a:noFill/>
      </xdr:spPr>
    </xdr:pic>
    <xdr:clientData fLocksWithSheet="0"/>
  </xdr:oneCellAnchor>
  <xdr:twoCellAnchor>
    <xdr:from>
      <xdr:col>0</xdr:col>
      <xdr:colOff>0</xdr:colOff>
      <xdr:row>3</xdr:row>
      <xdr:rowOff>177793</xdr:rowOff>
    </xdr:from>
    <xdr:to>
      <xdr:col>0</xdr:col>
      <xdr:colOff>1174750</xdr:colOff>
      <xdr:row>6</xdr:row>
      <xdr:rowOff>67021</xdr:rowOff>
    </xdr:to>
    <xdr:sp>
      <xdr:nvSpPr>
        <xdr:cNvPr id="3" name="Rectangle: Rounded Corners 56">
          <a:hlinkClick xmlns:r="http://schemas.openxmlformats.org/officeDocument/2006/relationships" r:id="rId2"/>
        </xdr:cNvPr>
        <xdr:cNvSpPr/>
      </xdr:nvSpPr>
      <xdr:spPr>
        <a:xfrm>
          <a:off x="0" y="71056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117821</xdr:rowOff>
    </xdr:from>
    <xdr:to>
      <xdr:col>0</xdr:col>
      <xdr:colOff>1174750</xdr:colOff>
      <xdr:row>8</xdr:row>
      <xdr:rowOff>94537</xdr:rowOff>
    </xdr:to>
    <xdr:sp>
      <xdr:nvSpPr>
        <xdr:cNvPr id="4" name="Rectangle: Rounded Corners 57">
          <a:hlinkClick xmlns:r="http://schemas.openxmlformats.org/officeDocument/2006/relationships" r:id="rId3"/>
        </xdr:cNvPr>
        <xdr:cNvSpPr/>
      </xdr:nvSpPr>
      <xdr:spPr>
        <a:xfrm>
          <a:off x="0" y="1184275"/>
          <a:ext cx="1174750" cy="4083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171443</xdr:rowOff>
    </xdr:from>
    <xdr:to>
      <xdr:col>1</xdr:col>
      <xdr:colOff>0</xdr:colOff>
      <xdr:row>6</xdr:row>
      <xdr:rowOff>60671</xdr:rowOff>
    </xdr:to>
    <xdr:sp>
      <xdr:nvSpPr>
        <xdr:cNvPr id="5" name="Rectangle: Rounded Corners 58">
          <a:hlinkClick xmlns:r="http://schemas.openxmlformats.org/officeDocument/2006/relationships" r:id="rId4"/>
        </xdr:cNvPr>
        <xdr:cNvSpPr/>
      </xdr:nvSpPr>
      <xdr:spPr>
        <a:xfrm>
          <a:off x="1200150" y="70421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117821</xdr:rowOff>
    </xdr:from>
    <xdr:to>
      <xdr:col>1</xdr:col>
      <xdr:colOff>2822</xdr:colOff>
      <xdr:row>8</xdr:row>
      <xdr:rowOff>94537</xdr:rowOff>
    </xdr:to>
    <xdr:sp>
      <xdr:nvSpPr>
        <xdr:cNvPr id="6" name="Rectangle: Rounded Corners 59">
          <a:hlinkClick xmlns:r="http://schemas.openxmlformats.org/officeDocument/2006/relationships" r:id="rId5"/>
        </xdr:cNvPr>
        <xdr:cNvSpPr/>
      </xdr:nvSpPr>
      <xdr:spPr>
        <a:xfrm>
          <a:off x="1200150" y="1184275"/>
          <a:ext cx="1177290" cy="4083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3</xdr:row>
      <xdr:rowOff>103004</xdr:rowOff>
    </xdr:to>
    <xdr:sp>
      <xdr:nvSpPr>
        <xdr:cNvPr id="7"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9</xdr:row>
      <xdr:rowOff>11987</xdr:rowOff>
    </xdr:from>
    <xdr:to>
      <xdr:col>1</xdr:col>
      <xdr:colOff>2822</xdr:colOff>
      <xdr:row>10</xdr:row>
      <xdr:rowOff>126993</xdr:rowOff>
    </xdr:to>
    <xdr:sp>
      <xdr:nvSpPr>
        <xdr:cNvPr id="8" name="Rectangle: Rounded Corners 60"/>
        <xdr:cNvSpPr/>
      </xdr:nvSpPr>
      <xdr:spPr>
        <a:xfrm>
          <a:off x="0" y="1687830"/>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9" name="Rectangle: Rounded Corners 60">
          <a:hlinkClick xmlns:r="http://schemas.openxmlformats.org/officeDocument/2006/relationships" r:id="rId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11</xdr:row>
      <xdr:rowOff>16221</xdr:rowOff>
    </xdr:from>
    <xdr:to>
      <xdr:col>0</xdr:col>
      <xdr:colOff>1174750</xdr:colOff>
      <xdr:row>12</xdr:row>
      <xdr:rowOff>89095</xdr:rowOff>
    </xdr:to>
    <xdr:sp>
      <xdr:nvSpPr>
        <xdr:cNvPr id="10" name="Rectangle: Rounded Corners 56">
          <a:hlinkClick xmlns:r="http://schemas.openxmlformats.org/officeDocument/2006/relationships" r:id="rId7"/>
        </xdr:cNvPr>
        <xdr:cNvSpPr/>
      </xdr:nvSpPr>
      <xdr:spPr>
        <a:xfrm>
          <a:off x="0" y="2066925"/>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12</xdr:row>
      <xdr:rowOff>144623</xdr:rowOff>
    </xdr:from>
    <xdr:to>
      <xdr:col>0</xdr:col>
      <xdr:colOff>1174750</xdr:colOff>
      <xdr:row>14</xdr:row>
      <xdr:rowOff>19746</xdr:rowOff>
    </xdr:to>
    <xdr:sp>
      <xdr:nvSpPr>
        <xdr:cNvPr id="11" name="Rectangle: Rounded Corners 57">
          <a:hlinkClick xmlns:r="http://schemas.openxmlformats.org/officeDocument/2006/relationships" r:id="rId8"/>
        </xdr:cNvPr>
        <xdr:cNvSpPr/>
      </xdr:nvSpPr>
      <xdr:spPr>
        <a:xfrm>
          <a:off x="0" y="2392045"/>
          <a:ext cx="117475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11</xdr:row>
      <xdr:rowOff>23983</xdr:rowOff>
    </xdr:from>
    <xdr:to>
      <xdr:col>1</xdr:col>
      <xdr:colOff>0</xdr:colOff>
      <xdr:row>12</xdr:row>
      <xdr:rowOff>96857</xdr:rowOff>
    </xdr:to>
    <xdr:sp>
      <xdr:nvSpPr>
        <xdr:cNvPr id="12" name="Rectangle: Rounded Corners 58">
          <a:hlinkClick xmlns:r="http://schemas.openxmlformats.org/officeDocument/2006/relationships" r:id="rId9"/>
        </xdr:cNvPr>
        <xdr:cNvSpPr/>
      </xdr:nvSpPr>
      <xdr:spPr>
        <a:xfrm>
          <a:off x="1200150" y="2074545"/>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12</xdr:row>
      <xdr:rowOff>151679</xdr:rowOff>
    </xdr:from>
    <xdr:to>
      <xdr:col>1</xdr:col>
      <xdr:colOff>2822</xdr:colOff>
      <xdr:row>14</xdr:row>
      <xdr:rowOff>26802</xdr:rowOff>
    </xdr:to>
    <xdr:sp>
      <xdr:nvSpPr>
        <xdr:cNvPr id="13" name="Rectangle: Rounded Corners 59">
          <a:hlinkClick xmlns:r="http://schemas.openxmlformats.org/officeDocument/2006/relationships" r:id="rId10"/>
        </xdr:cNvPr>
        <xdr:cNvSpPr/>
      </xdr:nvSpPr>
      <xdr:spPr>
        <a:xfrm>
          <a:off x="1200150" y="2399030"/>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14</xdr:row>
      <xdr:rowOff>75469</xdr:rowOff>
    </xdr:from>
    <xdr:to>
      <xdr:col>0</xdr:col>
      <xdr:colOff>1770944</xdr:colOff>
      <xdr:row>15</xdr:row>
      <xdr:rowOff>147442</xdr:rowOff>
    </xdr:to>
    <xdr:sp>
      <xdr:nvSpPr>
        <xdr:cNvPr id="14" name="Rectangle: Rounded Corners 59">
          <a:hlinkClick xmlns:r="http://schemas.openxmlformats.org/officeDocument/2006/relationships" r:id="rId11"/>
        </xdr:cNvPr>
        <xdr:cNvSpPr/>
      </xdr:nvSpPr>
      <xdr:spPr>
        <a:xfrm>
          <a:off x="593090" y="2716530"/>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oneCellAnchor>
    <xdr:from>
      <xdr:col>8</xdr:col>
      <xdr:colOff>63500</xdr:colOff>
      <xdr:row>0</xdr:row>
      <xdr:rowOff>117475</xdr:rowOff>
    </xdr:from>
    <xdr:ext cx="266700" cy="542925"/>
    <xdr:pic>
      <xdr:nvPicPr>
        <xdr:cNvPr id="2" name="image1.png" descr="Lambang Pramuka - Wikipedia bahasa Indonesia, ensiklopedia bebas"/>
        <xdr:cNvPicPr preferRelativeResize="0"/>
      </xdr:nvPicPr>
      <xdr:blipFill>
        <a:blip r:embed="rId1" cstate="print"/>
        <a:stretch>
          <a:fillRect/>
        </a:stretch>
      </xdr:blipFill>
      <xdr:spPr>
        <a:xfrm>
          <a:off x="7334250" y="117475"/>
          <a:ext cx="266700" cy="542925"/>
        </a:xfrm>
        <a:prstGeom prst="rect">
          <a:avLst/>
        </a:prstGeom>
        <a:noFill/>
      </xdr:spPr>
    </xdr:pic>
    <xdr:clientData fLocksWithSheet="0"/>
  </xdr:oneCellAnchor>
  <xdr:twoCellAnchor>
    <xdr:from>
      <xdr:col>0</xdr:col>
      <xdr:colOff>0</xdr:colOff>
      <xdr:row>3</xdr:row>
      <xdr:rowOff>153804</xdr:rowOff>
    </xdr:from>
    <xdr:to>
      <xdr:col>0</xdr:col>
      <xdr:colOff>1174750</xdr:colOff>
      <xdr:row>6</xdr:row>
      <xdr:rowOff>110765</xdr:rowOff>
    </xdr:to>
    <xdr:sp>
      <xdr:nvSpPr>
        <xdr:cNvPr id="29" name="Rectangle: Rounded Corners 56">
          <a:hlinkClick xmlns:r="http://schemas.openxmlformats.org/officeDocument/2006/relationships" r:id="rId2"/>
        </xdr:cNvPr>
        <xdr:cNvSpPr/>
      </xdr:nvSpPr>
      <xdr:spPr>
        <a:xfrm>
          <a:off x="0" y="718820"/>
          <a:ext cx="1174750" cy="42354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161565</xdr:rowOff>
    </xdr:from>
    <xdr:to>
      <xdr:col>0</xdr:col>
      <xdr:colOff>1174750</xdr:colOff>
      <xdr:row>9</xdr:row>
      <xdr:rowOff>69137</xdr:rowOff>
    </xdr:to>
    <xdr:sp>
      <xdr:nvSpPr>
        <xdr:cNvPr id="30" name="Rectangle: Rounded Corners 57">
          <a:hlinkClick xmlns:r="http://schemas.openxmlformats.org/officeDocument/2006/relationships" r:id="rId3"/>
        </xdr:cNvPr>
        <xdr:cNvSpPr/>
      </xdr:nvSpPr>
      <xdr:spPr>
        <a:xfrm>
          <a:off x="0" y="1193165"/>
          <a:ext cx="1174750" cy="41211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147454</xdr:rowOff>
    </xdr:from>
    <xdr:to>
      <xdr:col>0</xdr:col>
      <xdr:colOff>2374900</xdr:colOff>
      <xdr:row>6</xdr:row>
      <xdr:rowOff>104415</xdr:rowOff>
    </xdr:to>
    <xdr:sp>
      <xdr:nvSpPr>
        <xdr:cNvPr id="31" name="Rectangle: Rounded Corners 58">
          <a:hlinkClick xmlns:r="http://schemas.openxmlformats.org/officeDocument/2006/relationships" r:id="rId4"/>
        </xdr:cNvPr>
        <xdr:cNvSpPr/>
      </xdr:nvSpPr>
      <xdr:spPr>
        <a:xfrm>
          <a:off x="1200150" y="712470"/>
          <a:ext cx="1174750" cy="42354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161565</xdr:rowOff>
    </xdr:from>
    <xdr:to>
      <xdr:col>1</xdr:col>
      <xdr:colOff>0</xdr:colOff>
      <xdr:row>9</xdr:row>
      <xdr:rowOff>69137</xdr:rowOff>
    </xdr:to>
    <xdr:sp>
      <xdr:nvSpPr>
        <xdr:cNvPr id="32" name="Rectangle: Rounded Corners 59">
          <a:hlinkClick xmlns:r="http://schemas.openxmlformats.org/officeDocument/2006/relationships" r:id="rId5"/>
        </xdr:cNvPr>
        <xdr:cNvSpPr/>
      </xdr:nvSpPr>
      <xdr:spPr>
        <a:xfrm>
          <a:off x="1200150" y="1193165"/>
          <a:ext cx="1174750" cy="41211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141104</xdr:rowOff>
    </xdr:from>
    <xdr:to>
      <xdr:col>0</xdr:col>
      <xdr:colOff>2374900</xdr:colOff>
      <xdr:row>3</xdr:row>
      <xdr:rowOff>79015</xdr:rowOff>
    </xdr:to>
    <xdr:sp>
      <xdr:nvSpPr>
        <xdr:cNvPr id="33" name="Rectangle: Rounded Corners 60"/>
        <xdr:cNvSpPr/>
      </xdr:nvSpPr>
      <xdr:spPr>
        <a:xfrm>
          <a:off x="0" y="344170"/>
          <a:ext cx="2374900" cy="29972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9</xdr:row>
      <xdr:rowOff>164387</xdr:rowOff>
    </xdr:from>
    <xdr:to>
      <xdr:col>1</xdr:col>
      <xdr:colOff>0</xdr:colOff>
      <xdr:row>11</xdr:row>
      <xdr:rowOff>55026</xdr:rowOff>
    </xdr:to>
    <xdr:sp>
      <xdr:nvSpPr>
        <xdr:cNvPr id="34" name="Rectangle: Rounded Corners 60"/>
        <xdr:cNvSpPr/>
      </xdr:nvSpPr>
      <xdr:spPr>
        <a:xfrm>
          <a:off x="0" y="1700530"/>
          <a:ext cx="2374900" cy="29400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0</xdr:col>
      <xdr:colOff>2374900</xdr:colOff>
      <xdr:row>1</xdr:row>
      <xdr:rowOff>86078</xdr:rowOff>
    </xdr:to>
    <xdr:sp>
      <xdr:nvSpPr>
        <xdr:cNvPr id="35" name="Rectangle: Rounded Corners 60">
          <a:hlinkClick xmlns:r="http://schemas.openxmlformats.org/officeDocument/2006/relationships" r:id="rId6"/>
        </xdr:cNvPr>
        <xdr:cNvSpPr/>
      </xdr:nvSpPr>
      <xdr:spPr>
        <a:xfrm>
          <a:off x="0" y="0"/>
          <a:ext cx="2374900" cy="28892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11</xdr:row>
      <xdr:rowOff>141104</xdr:rowOff>
    </xdr:from>
    <xdr:to>
      <xdr:col>0</xdr:col>
      <xdr:colOff>1174750</xdr:colOff>
      <xdr:row>13</xdr:row>
      <xdr:rowOff>58051</xdr:rowOff>
    </xdr:to>
    <xdr:sp>
      <xdr:nvSpPr>
        <xdr:cNvPr id="36" name="Rectangle: Rounded Corners 56">
          <a:hlinkClick xmlns:r="http://schemas.openxmlformats.org/officeDocument/2006/relationships" r:id="rId7"/>
        </xdr:cNvPr>
        <xdr:cNvSpPr/>
      </xdr:nvSpPr>
      <xdr:spPr>
        <a:xfrm>
          <a:off x="0" y="2080895"/>
          <a:ext cx="1174750" cy="27876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13</xdr:row>
      <xdr:rowOff>113579</xdr:rowOff>
    </xdr:from>
    <xdr:to>
      <xdr:col>0</xdr:col>
      <xdr:colOff>1174750</xdr:colOff>
      <xdr:row>15</xdr:row>
      <xdr:rowOff>79013</xdr:rowOff>
    </xdr:to>
    <xdr:sp>
      <xdr:nvSpPr>
        <xdr:cNvPr id="37" name="Rectangle: Rounded Corners 57">
          <a:hlinkClick xmlns:r="http://schemas.openxmlformats.org/officeDocument/2006/relationships" r:id="rId8"/>
        </xdr:cNvPr>
        <xdr:cNvSpPr/>
      </xdr:nvSpPr>
      <xdr:spPr>
        <a:xfrm>
          <a:off x="0" y="2414905"/>
          <a:ext cx="1174750" cy="27368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11</xdr:row>
      <xdr:rowOff>148866</xdr:rowOff>
    </xdr:from>
    <xdr:to>
      <xdr:col>0</xdr:col>
      <xdr:colOff>2374900</xdr:colOff>
      <xdr:row>13</xdr:row>
      <xdr:rowOff>65813</xdr:rowOff>
    </xdr:to>
    <xdr:sp>
      <xdr:nvSpPr>
        <xdr:cNvPr id="38" name="Rectangle: Rounded Corners 58">
          <a:hlinkClick xmlns:r="http://schemas.openxmlformats.org/officeDocument/2006/relationships" r:id="rId9"/>
        </xdr:cNvPr>
        <xdr:cNvSpPr/>
      </xdr:nvSpPr>
      <xdr:spPr>
        <a:xfrm>
          <a:off x="1200150" y="2088515"/>
          <a:ext cx="1174750" cy="27876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13</xdr:row>
      <xdr:rowOff>120635</xdr:rowOff>
    </xdr:from>
    <xdr:to>
      <xdr:col>1</xdr:col>
      <xdr:colOff>0</xdr:colOff>
      <xdr:row>15</xdr:row>
      <xdr:rowOff>86069</xdr:rowOff>
    </xdr:to>
    <xdr:sp>
      <xdr:nvSpPr>
        <xdr:cNvPr id="57" name="Rectangle: Rounded Corners 59">
          <a:hlinkClick xmlns:r="http://schemas.openxmlformats.org/officeDocument/2006/relationships" r:id="rId10"/>
        </xdr:cNvPr>
        <xdr:cNvSpPr/>
      </xdr:nvSpPr>
      <xdr:spPr>
        <a:xfrm>
          <a:off x="1200150" y="2421890"/>
          <a:ext cx="1174750" cy="27368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15</xdr:row>
      <xdr:rowOff>134736</xdr:rowOff>
    </xdr:from>
    <xdr:to>
      <xdr:col>0</xdr:col>
      <xdr:colOff>1770944</xdr:colOff>
      <xdr:row>17</xdr:row>
      <xdr:rowOff>1392</xdr:rowOff>
    </xdr:to>
    <xdr:sp>
      <xdr:nvSpPr>
        <xdr:cNvPr id="58" name="Rectangle: Rounded Corners 59">
          <a:hlinkClick xmlns:r="http://schemas.openxmlformats.org/officeDocument/2006/relationships" r:id="rId11"/>
        </xdr:cNvPr>
        <xdr:cNvSpPr/>
      </xdr:nvSpPr>
      <xdr:spPr>
        <a:xfrm>
          <a:off x="593090" y="2744470"/>
          <a:ext cx="1177290" cy="27305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oneCellAnchor>
    <xdr:from>
      <xdr:col>3</xdr:col>
      <xdr:colOff>2190750</xdr:colOff>
      <xdr:row>2</xdr:row>
      <xdr:rowOff>9525</xdr:rowOff>
    </xdr:from>
    <xdr:ext cx="266700" cy="523875"/>
    <xdr:pic>
      <xdr:nvPicPr>
        <xdr:cNvPr id="2" name="image1.png" descr="Lambang Pramuka - Wikipedia bahasa Indonesia, ensiklopedia bebas"/>
        <xdr:cNvPicPr preferRelativeResize="0"/>
      </xdr:nvPicPr>
      <xdr:blipFill>
        <a:blip r:embed="rId1" cstate="print"/>
        <a:stretch>
          <a:fillRect/>
        </a:stretch>
      </xdr:blipFill>
      <xdr:spPr>
        <a:xfrm>
          <a:off x="4019550" y="352425"/>
          <a:ext cx="266700" cy="523875"/>
        </a:xfrm>
        <a:prstGeom prst="rect">
          <a:avLst/>
        </a:prstGeom>
        <a:noFill/>
      </xdr:spPr>
    </xdr:pic>
    <xdr:clientData fLocksWithSheet="0"/>
  </xdr:oneCellAnchor>
</xdr:wsDr>
</file>

<file path=xl/drawings/drawing15.xml><?xml version="1.0" encoding="utf-8"?>
<xdr:wsDr xmlns:xdr="http://schemas.openxmlformats.org/drawingml/2006/spreadsheetDrawing" xmlns:r="http://schemas.openxmlformats.org/officeDocument/2006/relationships" xmlns:a="http://schemas.openxmlformats.org/drawingml/2006/main">
  <xdr:oneCellAnchor>
    <xdr:from>
      <xdr:col>7</xdr:col>
      <xdr:colOff>555625</xdr:colOff>
      <xdr:row>1</xdr:row>
      <xdr:rowOff>79375</xdr:rowOff>
    </xdr:from>
    <xdr:ext cx="304800" cy="628650"/>
    <xdr:pic>
      <xdr:nvPicPr>
        <xdr:cNvPr id="3" name="image1.png" descr="Lambang Pramuka - Wikipedia bahasa Indonesia, ensiklopedia bebas"/>
        <xdr:cNvPicPr preferRelativeResize="0"/>
      </xdr:nvPicPr>
      <xdr:blipFill>
        <a:blip r:embed="rId1" cstate="print"/>
        <a:stretch>
          <a:fillRect/>
        </a:stretch>
      </xdr:blipFill>
      <xdr:spPr>
        <a:xfrm>
          <a:off x="7394575" y="260350"/>
          <a:ext cx="304800" cy="628650"/>
        </a:xfrm>
        <a:prstGeom prst="rect">
          <a:avLst/>
        </a:prstGeom>
        <a:noFill/>
      </xdr:spPr>
    </xdr:pic>
    <xdr:clientData fLocksWithSheet="0"/>
  </xdr:oneCellAnchor>
  <xdr:twoCellAnchor>
    <xdr:from>
      <xdr:col>0</xdr:col>
      <xdr:colOff>0</xdr:colOff>
      <xdr:row>3</xdr:row>
      <xdr:rowOff>125582</xdr:rowOff>
    </xdr:from>
    <xdr:to>
      <xdr:col>0</xdr:col>
      <xdr:colOff>1174750</xdr:colOff>
      <xdr:row>6</xdr:row>
      <xdr:rowOff>19043</xdr:rowOff>
    </xdr:to>
    <xdr:sp>
      <xdr:nvSpPr>
        <xdr:cNvPr id="22" name="Rectangle: Rounded Corners 56">
          <a:hlinkClick xmlns:r="http://schemas.openxmlformats.org/officeDocument/2006/relationships" r:id="rId2"/>
        </xdr:cNvPr>
        <xdr:cNvSpPr/>
      </xdr:nvSpPr>
      <xdr:spPr>
        <a:xfrm>
          <a:off x="0" y="725170"/>
          <a:ext cx="1174750" cy="43624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69843</xdr:rowOff>
    </xdr:from>
    <xdr:to>
      <xdr:col>0</xdr:col>
      <xdr:colOff>1174750</xdr:colOff>
      <xdr:row>8</xdr:row>
      <xdr:rowOff>90304</xdr:rowOff>
    </xdr:to>
    <xdr:sp>
      <xdr:nvSpPr>
        <xdr:cNvPr id="23" name="Rectangle: Rounded Corners 57">
          <a:hlinkClick xmlns:r="http://schemas.openxmlformats.org/officeDocument/2006/relationships" r:id="rId3"/>
        </xdr:cNvPr>
        <xdr:cNvSpPr/>
      </xdr:nvSpPr>
      <xdr:spPr>
        <a:xfrm>
          <a:off x="0" y="1212215"/>
          <a:ext cx="1174750" cy="41148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119232</xdr:rowOff>
    </xdr:from>
    <xdr:to>
      <xdr:col>0</xdr:col>
      <xdr:colOff>2374900</xdr:colOff>
      <xdr:row>6</xdr:row>
      <xdr:rowOff>12693</xdr:rowOff>
    </xdr:to>
    <xdr:sp>
      <xdr:nvSpPr>
        <xdr:cNvPr id="24" name="Rectangle: Rounded Corners 58">
          <a:hlinkClick xmlns:r="http://schemas.openxmlformats.org/officeDocument/2006/relationships" r:id="rId4"/>
        </xdr:cNvPr>
        <xdr:cNvSpPr/>
      </xdr:nvSpPr>
      <xdr:spPr>
        <a:xfrm>
          <a:off x="1200150" y="718820"/>
          <a:ext cx="1174750" cy="43624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69843</xdr:rowOff>
    </xdr:from>
    <xdr:to>
      <xdr:col>1</xdr:col>
      <xdr:colOff>0</xdr:colOff>
      <xdr:row>8</xdr:row>
      <xdr:rowOff>90304</xdr:rowOff>
    </xdr:to>
    <xdr:sp>
      <xdr:nvSpPr>
        <xdr:cNvPr id="25" name="Rectangle: Rounded Corners 59">
          <a:hlinkClick xmlns:r="http://schemas.openxmlformats.org/officeDocument/2006/relationships" r:id="rId5"/>
        </xdr:cNvPr>
        <xdr:cNvSpPr/>
      </xdr:nvSpPr>
      <xdr:spPr>
        <a:xfrm>
          <a:off x="1200150" y="1212215"/>
          <a:ext cx="1174750" cy="41148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169326</xdr:rowOff>
    </xdr:from>
    <xdr:to>
      <xdr:col>0</xdr:col>
      <xdr:colOff>2374900</xdr:colOff>
      <xdr:row>3</xdr:row>
      <xdr:rowOff>50793</xdr:rowOff>
    </xdr:to>
    <xdr:sp>
      <xdr:nvSpPr>
        <xdr:cNvPr id="26" name="Rectangle: Rounded Corners 60"/>
        <xdr:cNvSpPr/>
      </xdr:nvSpPr>
      <xdr:spPr>
        <a:xfrm>
          <a:off x="0" y="349885"/>
          <a:ext cx="2374900" cy="30035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9</xdr:row>
      <xdr:rowOff>9165</xdr:rowOff>
    </xdr:from>
    <xdr:to>
      <xdr:col>1</xdr:col>
      <xdr:colOff>0</xdr:colOff>
      <xdr:row>10</xdr:row>
      <xdr:rowOff>125582</xdr:rowOff>
    </xdr:to>
    <xdr:sp>
      <xdr:nvSpPr>
        <xdr:cNvPr id="27" name="Rectangle: Rounded Corners 60"/>
        <xdr:cNvSpPr/>
      </xdr:nvSpPr>
      <xdr:spPr>
        <a:xfrm>
          <a:off x="0" y="1723390"/>
          <a:ext cx="2374900" cy="29718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0</xdr:col>
      <xdr:colOff>2374900</xdr:colOff>
      <xdr:row>1</xdr:row>
      <xdr:rowOff>114300</xdr:rowOff>
    </xdr:to>
    <xdr:sp>
      <xdr:nvSpPr>
        <xdr:cNvPr id="28" name="Rectangle: Rounded Corners 60">
          <a:hlinkClick xmlns:r="http://schemas.openxmlformats.org/officeDocument/2006/relationships" r:id="rId6"/>
        </xdr:cNvPr>
        <xdr:cNvSpPr/>
      </xdr:nvSpPr>
      <xdr:spPr>
        <a:xfrm>
          <a:off x="0" y="0"/>
          <a:ext cx="2374900" cy="29527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10</xdr:row>
      <xdr:rowOff>211660</xdr:rowOff>
    </xdr:from>
    <xdr:to>
      <xdr:col>0</xdr:col>
      <xdr:colOff>1174750</xdr:colOff>
      <xdr:row>12</xdr:row>
      <xdr:rowOff>15717</xdr:rowOff>
    </xdr:to>
    <xdr:sp>
      <xdr:nvSpPr>
        <xdr:cNvPr id="29" name="Rectangle: Rounded Corners 56">
          <a:hlinkClick xmlns:r="http://schemas.openxmlformats.org/officeDocument/2006/relationships" r:id="rId7"/>
        </xdr:cNvPr>
        <xdr:cNvSpPr/>
      </xdr:nvSpPr>
      <xdr:spPr>
        <a:xfrm>
          <a:off x="0" y="2106930"/>
          <a:ext cx="1174750" cy="27051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12</xdr:row>
      <xdr:rowOff>71245</xdr:rowOff>
    </xdr:from>
    <xdr:to>
      <xdr:col>0</xdr:col>
      <xdr:colOff>1174750</xdr:colOff>
      <xdr:row>13</xdr:row>
      <xdr:rowOff>149568</xdr:rowOff>
    </xdr:to>
    <xdr:sp>
      <xdr:nvSpPr>
        <xdr:cNvPr id="30" name="Rectangle: Rounded Corners 57">
          <a:hlinkClick xmlns:r="http://schemas.openxmlformats.org/officeDocument/2006/relationships" r:id="rId8"/>
        </xdr:cNvPr>
        <xdr:cNvSpPr/>
      </xdr:nvSpPr>
      <xdr:spPr>
        <a:xfrm>
          <a:off x="0" y="2433320"/>
          <a:ext cx="1174750" cy="26860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10</xdr:row>
      <xdr:rowOff>219422</xdr:rowOff>
    </xdr:from>
    <xdr:to>
      <xdr:col>0</xdr:col>
      <xdr:colOff>2374900</xdr:colOff>
      <xdr:row>12</xdr:row>
      <xdr:rowOff>23479</xdr:rowOff>
    </xdr:to>
    <xdr:sp>
      <xdr:nvSpPr>
        <xdr:cNvPr id="31" name="Rectangle: Rounded Corners 58">
          <a:hlinkClick xmlns:r="http://schemas.openxmlformats.org/officeDocument/2006/relationships" r:id="rId9"/>
        </xdr:cNvPr>
        <xdr:cNvSpPr/>
      </xdr:nvSpPr>
      <xdr:spPr>
        <a:xfrm>
          <a:off x="1200150" y="2114550"/>
          <a:ext cx="1174750" cy="27051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12</xdr:row>
      <xdr:rowOff>78301</xdr:rowOff>
    </xdr:from>
    <xdr:to>
      <xdr:col>1</xdr:col>
      <xdr:colOff>0</xdr:colOff>
      <xdr:row>13</xdr:row>
      <xdr:rowOff>156624</xdr:rowOff>
    </xdr:to>
    <xdr:sp>
      <xdr:nvSpPr>
        <xdr:cNvPr id="32" name="Rectangle: Rounded Corners 59">
          <a:hlinkClick xmlns:r="http://schemas.openxmlformats.org/officeDocument/2006/relationships" r:id="rId10"/>
        </xdr:cNvPr>
        <xdr:cNvSpPr/>
      </xdr:nvSpPr>
      <xdr:spPr>
        <a:xfrm>
          <a:off x="1200150" y="2440305"/>
          <a:ext cx="1174750" cy="26860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13</xdr:row>
      <xdr:rowOff>205291</xdr:rowOff>
    </xdr:from>
    <xdr:to>
      <xdr:col>0</xdr:col>
      <xdr:colOff>1770944</xdr:colOff>
      <xdr:row>14</xdr:row>
      <xdr:rowOff>114281</xdr:rowOff>
    </xdr:to>
    <xdr:sp>
      <xdr:nvSpPr>
        <xdr:cNvPr id="33" name="Rectangle: Rounded Corners 59">
          <a:hlinkClick xmlns:r="http://schemas.openxmlformats.org/officeDocument/2006/relationships" r:id="rId11"/>
        </xdr:cNvPr>
        <xdr:cNvSpPr/>
      </xdr:nvSpPr>
      <xdr:spPr>
        <a:xfrm>
          <a:off x="593090" y="2757805"/>
          <a:ext cx="1177290" cy="27051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oneCellAnchor>
    <xdr:from>
      <xdr:col>3</xdr:col>
      <xdr:colOff>2962275</xdr:colOff>
      <xdr:row>1</xdr:row>
      <xdr:rowOff>9525</xdr:rowOff>
    </xdr:from>
    <xdr:ext cx="295275" cy="647700"/>
    <xdr:pic>
      <xdr:nvPicPr>
        <xdr:cNvPr id="2" name="image1.png" descr="Lambang Pramuka - Wikipedia bahasa Indonesia, ensiklopedia bebas" title="Image"/>
        <xdr:cNvPicPr preferRelativeResize="0"/>
      </xdr:nvPicPr>
      <xdr:blipFill>
        <a:blip r:embed="rId1" cstate="print"/>
        <a:stretch>
          <a:fillRect/>
        </a:stretch>
      </xdr:blipFill>
      <xdr:spPr>
        <a:xfrm>
          <a:off x="4968875" y="180975"/>
          <a:ext cx="295275" cy="647700"/>
        </a:xfrm>
        <a:prstGeom prst="rect">
          <a:avLst/>
        </a:prstGeom>
        <a:noFill/>
      </xdr:spPr>
    </xdr:pic>
    <xdr:clientData fLocksWithSheet="0"/>
  </xdr:oneCellAnchor>
</xdr:wsDr>
</file>

<file path=xl/drawings/drawing17.xml><?xml version="1.0" encoding="utf-8"?>
<xdr:wsDr xmlns:xdr="http://schemas.openxmlformats.org/drawingml/2006/spreadsheetDrawing" xmlns:r="http://schemas.openxmlformats.org/officeDocument/2006/relationships" xmlns:a="http://schemas.openxmlformats.org/drawingml/2006/main">
  <xdr:oneCellAnchor>
    <xdr:from>
      <xdr:col>7</xdr:col>
      <xdr:colOff>266700</xdr:colOff>
      <xdr:row>0</xdr:row>
      <xdr:rowOff>133350</xdr:rowOff>
    </xdr:from>
    <xdr:ext cx="266700" cy="542925"/>
    <xdr:pic>
      <xdr:nvPicPr>
        <xdr:cNvPr id="3" name="image1.png" descr="Lambang Pramuka - Wikipedia bahasa Indonesia, ensiklopedia bebas"/>
        <xdr:cNvPicPr preferRelativeResize="0"/>
      </xdr:nvPicPr>
      <xdr:blipFill>
        <a:blip r:embed="rId1" cstate="print"/>
        <a:stretch>
          <a:fillRect/>
        </a:stretch>
      </xdr:blipFill>
      <xdr:spPr>
        <a:xfrm>
          <a:off x="7162800" y="133350"/>
          <a:ext cx="266700" cy="542925"/>
        </a:xfrm>
        <a:prstGeom prst="rect">
          <a:avLst/>
        </a:prstGeom>
        <a:noFill/>
      </xdr:spPr>
    </xdr:pic>
    <xdr:clientData fLocksWithSheet="0"/>
  </xdr:oneCellAnchor>
  <xdr:twoCellAnchor>
    <xdr:from>
      <xdr:col>0</xdr:col>
      <xdr:colOff>0</xdr:colOff>
      <xdr:row>5</xdr:row>
      <xdr:rowOff>5637</xdr:rowOff>
    </xdr:from>
    <xdr:to>
      <xdr:col>0</xdr:col>
      <xdr:colOff>1174750</xdr:colOff>
      <xdr:row>7</xdr:row>
      <xdr:rowOff>4932</xdr:rowOff>
    </xdr:to>
    <xdr:sp>
      <xdr:nvSpPr>
        <xdr:cNvPr id="22" name="Rectangle: Rounded Corners 56">
          <a:hlinkClick xmlns:r="http://schemas.openxmlformats.org/officeDocument/2006/relationships" r:id="rId2"/>
        </xdr:cNvPr>
        <xdr:cNvSpPr/>
      </xdr:nvSpPr>
      <xdr:spPr>
        <a:xfrm>
          <a:off x="0" y="728980"/>
          <a:ext cx="1174750" cy="41846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7</xdr:row>
      <xdr:rowOff>55732</xdr:rowOff>
    </xdr:from>
    <xdr:to>
      <xdr:col>0</xdr:col>
      <xdr:colOff>1174750</xdr:colOff>
      <xdr:row>9</xdr:row>
      <xdr:rowOff>118526</xdr:rowOff>
    </xdr:to>
    <xdr:sp>
      <xdr:nvSpPr>
        <xdr:cNvPr id="23" name="Rectangle: Rounded Corners 57">
          <a:hlinkClick xmlns:r="http://schemas.openxmlformats.org/officeDocument/2006/relationships" r:id="rId3"/>
        </xdr:cNvPr>
        <xdr:cNvSpPr/>
      </xdr:nvSpPr>
      <xdr:spPr>
        <a:xfrm>
          <a:off x="0" y="1198245"/>
          <a:ext cx="1174750" cy="40576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4</xdr:row>
      <xdr:rowOff>41621</xdr:rowOff>
    </xdr:from>
    <xdr:to>
      <xdr:col>0</xdr:col>
      <xdr:colOff>2374900</xdr:colOff>
      <xdr:row>6</xdr:row>
      <xdr:rowOff>210249</xdr:rowOff>
    </xdr:to>
    <xdr:sp>
      <xdr:nvSpPr>
        <xdr:cNvPr id="24" name="Rectangle: Rounded Corners 58">
          <a:hlinkClick xmlns:r="http://schemas.openxmlformats.org/officeDocument/2006/relationships" r:id="rId4"/>
        </xdr:cNvPr>
        <xdr:cNvSpPr/>
      </xdr:nvSpPr>
      <xdr:spPr>
        <a:xfrm>
          <a:off x="1200150" y="717550"/>
          <a:ext cx="1174750" cy="42545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7</xdr:row>
      <xdr:rowOff>55732</xdr:rowOff>
    </xdr:from>
    <xdr:to>
      <xdr:col>1</xdr:col>
      <xdr:colOff>0</xdr:colOff>
      <xdr:row>9</xdr:row>
      <xdr:rowOff>118526</xdr:rowOff>
    </xdr:to>
    <xdr:sp>
      <xdr:nvSpPr>
        <xdr:cNvPr id="25" name="Rectangle: Rounded Corners 59">
          <a:hlinkClick xmlns:r="http://schemas.openxmlformats.org/officeDocument/2006/relationships" r:id="rId5"/>
        </xdr:cNvPr>
        <xdr:cNvSpPr/>
      </xdr:nvSpPr>
      <xdr:spPr>
        <a:xfrm>
          <a:off x="1200150" y="1198245"/>
          <a:ext cx="1174750" cy="40576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2</xdr:row>
      <xdr:rowOff>35271</xdr:rowOff>
    </xdr:from>
    <xdr:to>
      <xdr:col>0</xdr:col>
      <xdr:colOff>2374900</xdr:colOff>
      <xdr:row>3</xdr:row>
      <xdr:rowOff>149571</xdr:rowOff>
    </xdr:to>
    <xdr:sp>
      <xdr:nvSpPr>
        <xdr:cNvPr id="26" name="Rectangle: Rounded Corners 60"/>
        <xdr:cNvSpPr/>
      </xdr:nvSpPr>
      <xdr:spPr>
        <a:xfrm>
          <a:off x="0" y="349250"/>
          <a:ext cx="2374900" cy="29527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9</xdr:row>
      <xdr:rowOff>213776</xdr:rowOff>
    </xdr:from>
    <xdr:to>
      <xdr:col>1</xdr:col>
      <xdr:colOff>0</xdr:colOff>
      <xdr:row>11</xdr:row>
      <xdr:rowOff>62082</xdr:rowOff>
    </xdr:to>
    <xdr:sp>
      <xdr:nvSpPr>
        <xdr:cNvPr id="27" name="Rectangle: Rounded Corners 60"/>
        <xdr:cNvSpPr/>
      </xdr:nvSpPr>
      <xdr:spPr>
        <a:xfrm>
          <a:off x="0" y="1699260"/>
          <a:ext cx="2374900" cy="29591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0</xdr:col>
      <xdr:colOff>2374900</xdr:colOff>
      <xdr:row>1</xdr:row>
      <xdr:rowOff>156633</xdr:rowOff>
    </xdr:to>
    <xdr:sp>
      <xdr:nvSpPr>
        <xdr:cNvPr id="28" name="Rectangle: Rounded Corners 60">
          <a:hlinkClick xmlns:r="http://schemas.openxmlformats.org/officeDocument/2006/relationships" r:id="rId6"/>
        </xdr:cNvPr>
        <xdr:cNvSpPr/>
      </xdr:nvSpPr>
      <xdr:spPr>
        <a:xfrm>
          <a:off x="0" y="0"/>
          <a:ext cx="2374900" cy="289560"/>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11</xdr:row>
      <xdr:rowOff>148160</xdr:rowOff>
    </xdr:from>
    <xdr:to>
      <xdr:col>0</xdr:col>
      <xdr:colOff>1174750</xdr:colOff>
      <xdr:row>12</xdr:row>
      <xdr:rowOff>192106</xdr:rowOff>
    </xdr:to>
    <xdr:sp>
      <xdr:nvSpPr>
        <xdr:cNvPr id="29" name="Rectangle: Rounded Corners 56">
          <a:hlinkClick xmlns:r="http://schemas.openxmlformats.org/officeDocument/2006/relationships" r:id="rId7"/>
        </xdr:cNvPr>
        <xdr:cNvSpPr/>
      </xdr:nvSpPr>
      <xdr:spPr>
        <a:xfrm>
          <a:off x="0" y="2081530"/>
          <a:ext cx="1174750" cy="27241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13</xdr:row>
      <xdr:rowOff>28912</xdr:rowOff>
    </xdr:from>
    <xdr:to>
      <xdr:col>0</xdr:col>
      <xdr:colOff>1174750</xdr:colOff>
      <xdr:row>14</xdr:row>
      <xdr:rowOff>79013</xdr:rowOff>
    </xdr:to>
    <xdr:sp>
      <xdr:nvSpPr>
        <xdr:cNvPr id="30" name="Rectangle: Rounded Corners 57">
          <a:hlinkClick xmlns:r="http://schemas.openxmlformats.org/officeDocument/2006/relationships" r:id="rId8"/>
        </xdr:cNvPr>
        <xdr:cNvSpPr/>
      </xdr:nvSpPr>
      <xdr:spPr>
        <a:xfrm>
          <a:off x="0" y="2409825"/>
          <a:ext cx="117475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11</xdr:row>
      <xdr:rowOff>155922</xdr:rowOff>
    </xdr:from>
    <xdr:to>
      <xdr:col>0</xdr:col>
      <xdr:colOff>2374900</xdr:colOff>
      <xdr:row>12</xdr:row>
      <xdr:rowOff>199868</xdr:rowOff>
    </xdr:to>
    <xdr:sp>
      <xdr:nvSpPr>
        <xdr:cNvPr id="31" name="Rectangle: Rounded Corners 58">
          <a:hlinkClick xmlns:r="http://schemas.openxmlformats.org/officeDocument/2006/relationships" r:id="rId9"/>
        </xdr:cNvPr>
        <xdr:cNvSpPr/>
      </xdr:nvSpPr>
      <xdr:spPr>
        <a:xfrm>
          <a:off x="1200150" y="2089150"/>
          <a:ext cx="1174750" cy="27241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13</xdr:row>
      <xdr:rowOff>35968</xdr:rowOff>
    </xdr:from>
    <xdr:to>
      <xdr:col>1</xdr:col>
      <xdr:colOff>0</xdr:colOff>
      <xdr:row>14</xdr:row>
      <xdr:rowOff>86069</xdr:rowOff>
    </xdr:to>
    <xdr:sp>
      <xdr:nvSpPr>
        <xdr:cNvPr id="32" name="Rectangle: Rounded Corners 59">
          <a:hlinkClick xmlns:r="http://schemas.openxmlformats.org/officeDocument/2006/relationships" r:id="rId10"/>
        </xdr:cNvPr>
        <xdr:cNvSpPr/>
      </xdr:nvSpPr>
      <xdr:spPr>
        <a:xfrm>
          <a:off x="1200150" y="2416810"/>
          <a:ext cx="117475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14</xdr:row>
      <xdr:rowOff>134736</xdr:rowOff>
    </xdr:from>
    <xdr:to>
      <xdr:col>0</xdr:col>
      <xdr:colOff>1770944</xdr:colOff>
      <xdr:row>16</xdr:row>
      <xdr:rowOff>50781</xdr:rowOff>
    </xdr:to>
    <xdr:sp>
      <xdr:nvSpPr>
        <xdr:cNvPr id="33" name="Rectangle: Rounded Corners 59">
          <a:hlinkClick xmlns:r="http://schemas.openxmlformats.org/officeDocument/2006/relationships" r:id="rId11"/>
        </xdr:cNvPr>
        <xdr:cNvSpPr/>
      </xdr:nvSpPr>
      <xdr:spPr>
        <a:xfrm>
          <a:off x="593090" y="2734945"/>
          <a:ext cx="1177290" cy="27114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oneCellAnchor>
    <xdr:from>
      <xdr:col>4</xdr:col>
      <xdr:colOff>1381125</xdr:colOff>
      <xdr:row>1</xdr:row>
      <xdr:rowOff>171450</xdr:rowOff>
    </xdr:from>
    <xdr:ext cx="276225" cy="552450"/>
    <xdr:pic>
      <xdr:nvPicPr>
        <xdr:cNvPr id="2" name="image1.png" descr="Lambang Pramuka - Wikipedia bahasa Indonesia, ensiklopedia bebas" title="Image"/>
        <xdr:cNvPicPr preferRelativeResize="0"/>
      </xdr:nvPicPr>
      <xdr:blipFill>
        <a:blip r:embed="rId1" cstate="print"/>
        <a:stretch>
          <a:fillRect/>
        </a:stretch>
      </xdr:blipFill>
      <xdr:spPr>
        <a:xfrm>
          <a:off x="4575175" y="352425"/>
          <a:ext cx="276225" cy="552450"/>
        </a:xfrm>
        <a:prstGeom prst="rect">
          <a:avLst/>
        </a:prstGeom>
        <a:noFill/>
      </xdr:spPr>
    </xdr:pic>
    <xdr:clientData fLocksWithSheet="0"/>
  </xdr:oneCellAnchor>
</xdr:wsDr>
</file>

<file path=xl/drawings/drawing19.xml><?xml version="1.0" encoding="utf-8"?>
<xdr:wsDr xmlns:xdr="http://schemas.openxmlformats.org/drawingml/2006/spreadsheetDrawing" xmlns:r="http://schemas.openxmlformats.org/officeDocument/2006/relationships" xmlns:a="http://schemas.openxmlformats.org/drawingml/2006/main">
  <xdr:oneCellAnchor>
    <xdr:from>
      <xdr:col>6</xdr:col>
      <xdr:colOff>269875</xdr:colOff>
      <xdr:row>1</xdr:row>
      <xdr:rowOff>31750</xdr:rowOff>
    </xdr:from>
    <xdr:ext cx="352425" cy="590550"/>
    <xdr:pic>
      <xdr:nvPicPr>
        <xdr:cNvPr id="3" name="image2.jpg" descr="Lambang Pramuka - Wikipedia bahasa Indonesia, ensiklopedia bebas" title="Image"/>
        <xdr:cNvPicPr preferRelativeResize="0"/>
      </xdr:nvPicPr>
      <xdr:blipFill>
        <a:blip r:embed="rId1" cstate="print"/>
        <a:stretch>
          <a:fillRect/>
        </a:stretch>
      </xdr:blipFill>
      <xdr:spPr>
        <a:xfrm>
          <a:off x="7153275" y="212725"/>
          <a:ext cx="352425" cy="590550"/>
        </a:xfrm>
        <a:prstGeom prst="rect">
          <a:avLst/>
        </a:prstGeom>
        <a:noFill/>
      </xdr:spPr>
    </xdr:pic>
    <xdr:clientData fLocksWithSheet="0"/>
  </xdr:oneCellAnchor>
  <xdr:twoCellAnchor>
    <xdr:from>
      <xdr:col>0</xdr:col>
      <xdr:colOff>0</xdr:colOff>
      <xdr:row>4</xdr:row>
      <xdr:rowOff>5637</xdr:rowOff>
    </xdr:from>
    <xdr:to>
      <xdr:col>0</xdr:col>
      <xdr:colOff>1174750</xdr:colOff>
      <xdr:row>6</xdr:row>
      <xdr:rowOff>75488</xdr:rowOff>
    </xdr:to>
    <xdr:sp>
      <xdr:nvSpPr>
        <xdr:cNvPr id="21" name="Rectangle: Rounded Corners 56">
          <a:hlinkClick xmlns:r="http://schemas.openxmlformats.org/officeDocument/2006/relationships" r:id="rId2"/>
        </xdr:cNvPr>
        <xdr:cNvSpPr/>
      </xdr:nvSpPr>
      <xdr:spPr>
        <a:xfrm>
          <a:off x="0" y="728980"/>
          <a:ext cx="1174750" cy="43180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126288</xdr:rowOff>
    </xdr:from>
    <xdr:to>
      <xdr:col>0</xdr:col>
      <xdr:colOff>1174750</xdr:colOff>
      <xdr:row>8</xdr:row>
      <xdr:rowOff>182026</xdr:rowOff>
    </xdr:to>
    <xdr:sp>
      <xdr:nvSpPr>
        <xdr:cNvPr id="22" name="Rectangle: Rounded Corners 57">
          <a:hlinkClick xmlns:r="http://schemas.openxmlformats.org/officeDocument/2006/relationships" r:id="rId3"/>
        </xdr:cNvPr>
        <xdr:cNvSpPr/>
      </xdr:nvSpPr>
      <xdr:spPr>
        <a:xfrm>
          <a:off x="0" y="1211580"/>
          <a:ext cx="1174750" cy="41783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175676</xdr:rowOff>
    </xdr:from>
    <xdr:to>
      <xdr:col>0</xdr:col>
      <xdr:colOff>2374900</xdr:colOff>
      <xdr:row>6</xdr:row>
      <xdr:rowOff>69138</xdr:rowOff>
    </xdr:to>
    <xdr:sp>
      <xdr:nvSpPr>
        <xdr:cNvPr id="23" name="Rectangle: Rounded Corners 58">
          <a:hlinkClick xmlns:r="http://schemas.openxmlformats.org/officeDocument/2006/relationships" r:id="rId4"/>
        </xdr:cNvPr>
        <xdr:cNvSpPr/>
      </xdr:nvSpPr>
      <xdr:spPr>
        <a:xfrm>
          <a:off x="1200150" y="718185"/>
          <a:ext cx="1174750" cy="43624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126288</xdr:rowOff>
    </xdr:from>
    <xdr:to>
      <xdr:col>1</xdr:col>
      <xdr:colOff>0</xdr:colOff>
      <xdr:row>8</xdr:row>
      <xdr:rowOff>182026</xdr:rowOff>
    </xdr:to>
    <xdr:sp>
      <xdr:nvSpPr>
        <xdr:cNvPr id="24" name="Rectangle: Rounded Corners 59">
          <a:hlinkClick xmlns:r="http://schemas.openxmlformats.org/officeDocument/2006/relationships" r:id="rId5"/>
        </xdr:cNvPr>
        <xdr:cNvSpPr/>
      </xdr:nvSpPr>
      <xdr:spPr>
        <a:xfrm>
          <a:off x="1200150" y="1211580"/>
          <a:ext cx="1174750" cy="41783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169326</xdr:rowOff>
    </xdr:from>
    <xdr:to>
      <xdr:col>0</xdr:col>
      <xdr:colOff>2374900</xdr:colOff>
      <xdr:row>3</xdr:row>
      <xdr:rowOff>107237</xdr:rowOff>
    </xdr:to>
    <xdr:sp>
      <xdr:nvSpPr>
        <xdr:cNvPr id="25" name="Rectangle: Rounded Corners 60"/>
        <xdr:cNvSpPr/>
      </xdr:nvSpPr>
      <xdr:spPr>
        <a:xfrm>
          <a:off x="0" y="349885"/>
          <a:ext cx="2374900" cy="29972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9</xdr:row>
      <xdr:rowOff>79720</xdr:rowOff>
    </xdr:from>
    <xdr:to>
      <xdr:col>1</xdr:col>
      <xdr:colOff>0</xdr:colOff>
      <xdr:row>10</xdr:row>
      <xdr:rowOff>139693</xdr:rowOff>
    </xdr:to>
    <xdr:sp>
      <xdr:nvSpPr>
        <xdr:cNvPr id="26" name="Rectangle: Rounded Corners 60"/>
        <xdr:cNvSpPr/>
      </xdr:nvSpPr>
      <xdr:spPr>
        <a:xfrm>
          <a:off x="0" y="1724025"/>
          <a:ext cx="2374900" cy="29781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0</xdr:col>
      <xdr:colOff>2374900</xdr:colOff>
      <xdr:row>1</xdr:row>
      <xdr:rowOff>114300</xdr:rowOff>
    </xdr:to>
    <xdr:sp>
      <xdr:nvSpPr>
        <xdr:cNvPr id="27" name="Rectangle: Rounded Corners 60">
          <a:hlinkClick xmlns:r="http://schemas.openxmlformats.org/officeDocument/2006/relationships" r:id="rId6"/>
        </xdr:cNvPr>
        <xdr:cNvSpPr/>
      </xdr:nvSpPr>
      <xdr:spPr>
        <a:xfrm>
          <a:off x="0" y="0"/>
          <a:ext cx="2374900" cy="29527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11</xdr:row>
      <xdr:rowOff>49382</xdr:rowOff>
    </xdr:from>
    <xdr:to>
      <xdr:col>0</xdr:col>
      <xdr:colOff>1174750</xdr:colOff>
      <xdr:row>12</xdr:row>
      <xdr:rowOff>142717</xdr:rowOff>
    </xdr:to>
    <xdr:sp>
      <xdr:nvSpPr>
        <xdr:cNvPr id="28" name="Rectangle: Rounded Corners 56">
          <a:hlinkClick xmlns:r="http://schemas.openxmlformats.org/officeDocument/2006/relationships" r:id="rId7"/>
        </xdr:cNvPr>
        <xdr:cNvSpPr/>
      </xdr:nvSpPr>
      <xdr:spPr>
        <a:xfrm>
          <a:off x="0" y="2112645"/>
          <a:ext cx="1174750" cy="27432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13</xdr:row>
      <xdr:rowOff>21856</xdr:rowOff>
    </xdr:from>
    <xdr:to>
      <xdr:col>0</xdr:col>
      <xdr:colOff>1174750</xdr:colOff>
      <xdr:row>14</xdr:row>
      <xdr:rowOff>114290</xdr:rowOff>
    </xdr:to>
    <xdr:sp>
      <xdr:nvSpPr>
        <xdr:cNvPr id="29" name="Rectangle: Rounded Corners 57">
          <a:hlinkClick xmlns:r="http://schemas.openxmlformats.org/officeDocument/2006/relationships" r:id="rId8"/>
        </xdr:cNvPr>
        <xdr:cNvSpPr/>
      </xdr:nvSpPr>
      <xdr:spPr>
        <a:xfrm>
          <a:off x="0" y="2447290"/>
          <a:ext cx="1174750" cy="27305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11</xdr:row>
      <xdr:rowOff>57144</xdr:rowOff>
    </xdr:from>
    <xdr:to>
      <xdr:col>0</xdr:col>
      <xdr:colOff>2374900</xdr:colOff>
      <xdr:row>12</xdr:row>
      <xdr:rowOff>150479</xdr:rowOff>
    </xdr:to>
    <xdr:sp>
      <xdr:nvSpPr>
        <xdr:cNvPr id="30" name="Rectangle: Rounded Corners 58">
          <a:hlinkClick xmlns:r="http://schemas.openxmlformats.org/officeDocument/2006/relationships" r:id="rId9"/>
        </xdr:cNvPr>
        <xdr:cNvSpPr/>
      </xdr:nvSpPr>
      <xdr:spPr>
        <a:xfrm>
          <a:off x="1200150" y="2120265"/>
          <a:ext cx="1174750" cy="27432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13</xdr:row>
      <xdr:rowOff>28912</xdr:rowOff>
    </xdr:from>
    <xdr:to>
      <xdr:col>1</xdr:col>
      <xdr:colOff>0</xdr:colOff>
      <xdr:row>14</xdr:row>
      <xdr:rowOff>121346</xdr:rowOff>
    </xdr:to>
    <xdr:sp>
      <xdr:nvSpPr>
        <xdr:cNvPr id="31" name="Rectangle: Rounded Corners 59">
          <a:hlinkClick xmlns:r="http://schemas.openxmlformats.org/officeDocument/2006/relationships" r:id="rId10"/>
        </xdr:cNvPr>
        <xdr:cNvSpPr/>
      </xdr:nvSpPr>
      <xdr:spPr>
        <a:xfrm>
          <a:off x="1200150" y="2454275"/>
          <a:ext cx="1174750" cy="27368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14</xdr:row>
      <xdr:rowOff>170013</xdr:rowOff>
    </xdr:from>
    <xdr:to>
      <xdr:col>0</xdr:col>
      <xdr:colOff>1770944</xdr:colOff>
      <xdr:row>16</xdr:row>
      <xdr:rowOff>86059</xdr:rowOff>
    </xdr:to>
    <xdr:sp>
      <xdr:nvSpPr>
        <xdr:cNvPr id="32" name="Rectangle: Rounded Corners 59">
          <a:hlinkClick xmlns:r="http://schemas.openxmlformats.org/officeDocument/2006/relationships" r:id="rId11"/>
        </xdr:cNvPr>
        <xdr:cNvSpPr/>
      </xdr:nvSpPr>
      <xdr:spPr>
        <a:xfrm>
          <a:off x="593090" y="2776220"/>
          <a:ext cx="1177290" cy="27813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4</xdr:col>
      <xdr:colOff>650875</xdr:colOff>
      <xdr:row>5</xdr:row>
      <xdr:rowOff>31750</xdr:rowOff>
    </xdr:from>
    <xdr:ext cx="352425" cy="682625"/>
    <xdr:pic>
      <xdr:nvPicPr>
        <xdr:cNvPr id="3" name="image1.png" descr="Lambang Pramuka - Wikipedia bahasa Indonesia, ensiklopedia bebas"/>
        <xdr:cNvPicPr preferRelativeResize="0"/>
      </xdr:nvPicPr>
      <xdr:blipFill>
        <a:blip r:embed="rId1" cstate="print"/>
        <a:stretch>
          <a:fillRect/>
        </a:stretch>
      </xdr:blipFill>
      <xdr:spPr>
        <a:xfrm>
          <a:off x="5470525" y="936625"/>
          <a:ext cx="352425" cy="682625"/>
        </a:xfrm>
        <a:prstGeom prst="rect">
          <a:avLst/>
        </a:prstGeom>
        <a:noFill/>
      </xdr:spPr>
    </xdr:pic>
    <xdr:clientData fLocksWithSheet="0"/>
  </xdr:oneCellAnchor>
  <xdr:twoCellAnchor>
    <xdr:from>
      <xdr:col>0</xdr:col>
      <xdr:colOff>0</xdr:colOff>
      <xdr:row>3</xdr:row>
      <xdr:rowOff>177793</xdr:rowOff>
    </xdr:from>
    <xdr:to>
      <xdr:col>0</xdr:col>
      <xdr:colOff>1174750</xdr:colOff>
      <xdr:row>6</xdr:row>
      <xdr:rowOff>67021</xdr:rowOff>
    </xdr:to>
    <xdr:sp>
      <xdr:nvSpPr>
        <xdr:cNvPr id="37" name="Rectangle: Rounded Corners 56">
          <a:hlinkClick xmlns:r="http://schemas.openxmlformats.org/officeDocument/2006/relationships" r:id="rId2"/>
        </xdr:cNvPr>
        <xdr:cNvSpPr/>
      </xdr:nvSpPr>
      <xdr:spPr>
        <a:xfrm>
          <a:off x="0" y="720090"/>
          <a:ext cx="1174750" cy="43243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117821</xdr:rowOff>
    </xdr:from>
    <xdr:to>
      <xdr:col>0</xdr:col>
      <xdr:colOff>1174750</xdr:colOff>
      <xdr:row>9</xdr:row>
      <xdr:rowOff>5637</xdr:rowOff>
    </xdr:to>
    <xdr:sp>
      <xdr:nvSpPr>
        <xdr:cNvPr id="38" name="Rectangle: Rounded Corners 57">
          <a:hlinkClick xmlns:r="http://schemas.openxmlformats.org/officeDocument/2006/relationships" r:id="rId3"/>
        </xdr:cNvPr>
        <xdr:cNvSpPr/>
      </xdr:nvSpPr>
      <xdr:spPr>
        <a:xfrm>
          <a:off x="0" y="1203325"/>
          <a:ext cx="1174750" cy="43053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2.1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171443</xdr:rowOff>
    </xdr:from>
    <xdr:to>
      <xdr:col>1</xdr:col>
      <xdr:colOff>0</xdr:colOff>
      <xdr:row>6</xdr:row>
      <xdr:rowOff>60671</xdr:rowOff>
    </xdr:to>
    <xdr:sp>
      <xdr:nvSpPr>
        <xdr:cNvPr id="39" name="Rectangle: Rounded Corners 58">
          <a:hlinkClick xmlns:r="http://schemas.openxmlformats.org/officeDocument/2006/relationships" r:id="rId4"/>
        </xdr:cNvPr>
        <xdr:cNvSpPr/>
      </xdr:nvSpPr>
      <xdr:spPr>
        <a:xfrm>
          <a:off x="1200150" y="713740"/>
          <a:ext cx="1174750" cy="43243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3.1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117821</xdr:rowOff>
    </xdr:from>
    <xdr:to>
      <xdr:col>1</xdr:col>
      <xdr:colOff>2822</xdr:colOff>
      <xdr:row>9</xdr:row>
      <xdr:rowOff>5637</xdr:rowOff>
    </xdr:to>
    <xdr:sp>
      <xdr:nvSpPr>
        <xdr:cNvPr id="40" name="Rectangle: Rounded Corners 59">
          <a:hlinkClick xmlns:r="http://schemas.openxmlformats.org/officeDocument/2006/relationships" r:id="rId5"/>
        </xdr:cNvPr>
        <xdr:cNvSpPr/>
      </xdr:nvSpPr>
      <xdr:spPr>
        <a:xfrm>
          <a:off x="1200150" y="1203325"/>
          <a:ext cx="1177290" cy="43053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4.1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3</xdr:row>
      <xdr:rowOff>103004</xdr:rowOff>
    </xdr:to>
    <xdr:sp>
      <xdr:nvSpPr>
        <xdr:cNvPr id="41" name="Rectangle: Rounded Corners 60"/>
        <xdr:cNvSpPr/>
      </xdr:nvSpPr>
      <xdr:spPr>
        <a:xfrm>
          <a:off x="0" y="348615"/>
          <a:ext cx="2374900" cy="29718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1</a:t>
          </a:r>
          <a:endParaRPr lang="en-ID" sz="900" b="1">
            <a:latin typeface="Arial Narrow" panose="020B0606020202030204" pitchFamily="34" charset="0"/>
          </a:endParaRPr>
        </a:p>
      </xdr:txBody>
    </xdr:sp>
    <xdr:clientData/>
  </xdr:twoCellAnchor>
  <xdr:twoCellAnchor>
    <xdr:from>
      <xdr:col>0</xdr:col>
      <xdr:colOff>0</xdr:colOff>
      <xdr:row>11</xdr:row>
      <xdr:rowOff>114293</xdr:rowOff>
    </xdr:from>
    <xdr:to>
      <xdr:col>0</xdr:col>
      <xdr:colOff>1174750</xdr:colOff>
      <xdr:row>13</xdr:row>
      <xdr:rowOff>33859</xdr:rowOff>
    </xdr:to>
    <xdr:sp>
      <xdr:nvSpPr>
        <xdr:cNvPr id="42" name="Rectangle: Rounded Corners 56">
          <a:hlinkClick xmlns:r="http://schemas.openxmlformats.org/officeDocument/2006/relationships" r:id="rId6"/>
        </xdr:cNvPr>
        <xdr:cNvSpPr/>
      </xdr:nvSpPr>
      <xdr:spPr>
        <a:xfrm>
          <a:off x="0" y="2104390"/>
          <a:ext cx="1174750" cy="42481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1.2 Pembinaan </a:t>
          </a:r>
          <a:endParaRPr lang="en-ID" sz="900" b="1">
            <a:latin typeface="Arial Narrow" panose="020B0606020202030204" pitchFamily="34" charset="0"/>
          </a:endParaRPr>
        </a:p>
        <a:p>
          <a:pPr algn="l"/>
          <a:r>
            <a:rPr lang="en-ID" sz="900" b="1">
              <a:latin typeface="Arial Narrow" panose="020B0606020202030204" pitchFamily="34" charset="0"/>
            </a:rPr>
            <a:t>      Anggota Muda</a:t>
          </a:r>
          <a:endParaRPr lang="en-ID" sz="900" b="1">
            <a:latin typeface="Arial Narrow" panose="020B0606020202030204" pitchFamily="34" charset="0"/>
          </a:endParaRPr>
        </a:p>
      </xdr:txBody>
    </xdr:sp>
    <xdr:clientData/>
  </xdr:twoCellAnchor>
  <xdr:twoCellAnchor>
    <xdr:from>
      <xdr:col>0</xdr:col>
      <xdr:colOff>0</xdr:colOff>
      <xdr:row>13</xdr:row>
      <xdr:rowOff>84659</xdr:rowOff>
    </xdr:from>
    <xdr:to>
      <xdr:col>0</xdr:col>
      <xdr:colOff>1174750</xdr:colOff>
      <xdr:row>15</xdr:row>
      <xdr:rowOff>151687</xdr:rowOff>
    </xdr:to>
    <xdr:sp>
      <xdr:nvSpPr>
        <xdr:cNvPr id="43" name="Rectangle: Rounded Corners 57">
          <a:hlinkClick xmlns:r="http://schemas.openxmlformats.org/officeDocument/2006/relationships" r:id="rId7"/>
        </xdr:cNvPr>
        <xdr:cNvSpPr/>
      </xdr:nvSpPr>
      <xdr:spPr>
        <a:xfrm>
          <a:off x="0" y="2580005"/>
          <a:ext cx="1174750" cy="42862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2.2 Pengelolaan   </a:t>
          </a:r>
          <a:endParaRPr lang="en-ID" sz="900" b="1">
            <a:latin typeface="Arial Narrow" panose="020B0606020202030204" pitchFamily="34" charset="0"/>
          </a:endParaRPr>
        </a:p>
        <a:p>
          <a:pPr algn="l"/>
          <a:r>
            <a:rPr lang="en-ID" sz="900" b="1">
              <a:latin typeface="Arial Narrow" panose="020B0606020202030204" pitchFamily="34" charset="0"/>
            </a:rPr>
            <a:t>      Anggota Dewasa</a:t>
          </a:r>
          <a:endParaRPr lang="en-ID" sz="900" b="1">
            <a:latin typeface="Arial Narrow" panose="020B0606020202030204" pitchFamily="34" charset="0"/>
          </a:endParaRPr>
        </a:p>
      </xdr:txBody>
    </xdr:sp>
    <xdr:clientData/>
  </xdr:twoCellAnchor>
  <xdr:twoCellAnchor>
    <xdr:from>
      <xdr:col>0</xdr:col>
      <xdr:colOff>1200150</xdr:colOff>
      <xdr:row>11</xdr:row>
      <xdr:rowOff>107943</xdr:rowOff>
    </xdr:from>
    <xdr:to>
      <xdr:col>1</xdr:col>
      <xdr:colOff>2822</xdr:colOff>
      <xdr:row>13</xdr:row>
      <xdr:rowOff>27509</xdr:rowOff>
    </xdr:to>
    <xdr:sp>
      <xdr:nvSpPr>
        <xdr:cNvPr id="44" name="Rectangle: Rounded Corners 58">
          <a:hlinkClick xmlns:r="http://schemas.openxmlformats.org/officeDocument/2006/relationships" r:id="rId8"/>
        </xdr:cNvPr>
        <xdr:cNvSpPr/>
      </xdr:nvSpPr>
      <xdr:spPr>
        <a:xfrm>
          <a:off x="1200150" y="2098040"/>
          <a:ext cx="1177290" cy="42481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3.2 Sarana Prasarana</a:t>
          </a:r>
          <a:endParaRPr lang="en-ID" sz="900" b="1">
            <a:latin typeface="Arial Narrow" panose="020B0606020202030204" pitchFamily="34" charset="0"/>
          </a:endParaRPr>
        </a:p>
      </xdr:txBody>
    </xdr:sp>
    <xdr:clientData/>
  </xdr:twoCellAnchor>
  <xdr:twoCellAnchor>
    <xdr:from>
      <xdr:col>0</xdr:col>
      <xdr:colOff>1200150</xdr:colOff>
      <xdr:row>13</xdr:row>
      <xdr:rowOff>84659</xdr:rowOff>
    </xdr:from>
    <xdr:to>
      <xdr:col>1</xdr:col>
      <xdr:colOff>2822</xdr:colOff>
      <xdr:row>15</xdr:row>
      <xdr:rowOff>151687</xdr:rowOff>
    </xdr:to>
    <xdr:sp>
      <xdr:nvSpPr>
        <xdr:cNvPr id="45" name="Rectangle: Rounded Corners 59">
          <a:hlinkClick xmlns:r="http://schemas.openxmlformats.org/officeDocument/2006/relationships" r:id="rId9"/>
        </xdr:cNvPr>
        <xdr:cNvSpPr/>
      </xdr:nvSpPr>
      <xdr:spPr>
        <a:xfrm>
          <a:off x="1200150" y="2580005"/>
          <a:ext cx="1177290" cy="42862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4.2 Organisasi, </a:t>
          </a:r>
          <a:endParaRPr lang="en-ID" sz="900" b="1">
            <a:latin typeface="Arial Narrow" panose="020B0606020202030204" pitchFamily="34" charset="0"/>
          </a:endParaRPr>
        </a:p>
        <a:p>
          <a:pPr algn="l"/>
          <a:r>
            <a:rPr lang="en-ID" sz="900" b="1">
              <a:latin typeface="Arial Narrow" panose="020B0606020202030204" pitchFamily="34" charset="0"/>
            </a:rPr>
            <a:t>      Administrasi</a:t>
          </a:r>
          <a:endParaRPr lang="en-ID" sz="900" b="1">
            <a:latin typeface="Arial Narrow" panose="020B0606020202030204" pitchFamily="34" charset="0"/>
          </a:endParaRPr>
        </a:p>
      </xdr:txBody>
    </xdr:sp>
    <xdr:clientData/>
  </xdr:twoCellAnchor>
  <xdr:twoCellAnchor>
    <xdr:from>
      <xdr:col>0</xdr:col>
      <xdr:colOff>0</xdr:colOff>
      <xdr:row>9</xdr:row>
      <xdr:rowOff>100887</xdr:rowOff>
    </xdr:from>
    <xdr:to>
      <xdr:col>1</xdr:col>
      <xdr:colOff>2822</xdr:colOff>
      <xdr:row>11</xdr:row>
      <xdr:rowOff>38093</xdr:rowOff>
    </xdr:to>
    <xdr:sp>
      <xdr:nvSpPr>
        <xdr:cNvPr id="46" name="Rectangle: Rounded Corners 60"/>
        <xdr:cNvSpPr/>
      </xdr:nvSpPr>
      <xdr:spPr>
        <a:xfrm>
          <a:off x="0" y="1729105"/>
          <a:ext cx="2377440" cy="29908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2</a:t>
          </a:r>
          <a:endParaRPr lang="en-ID" sz="900" b="1">
            <a:latin typeface="Arial Narrow" panose="020B0606020202030204" pitchFamily="34" charset="0"/>
          </a:endParaRPr>
        </a:p>
      </xdr:txBody>
    </xdr:sp>
    <xdr:clientData/>
  </xdr:twoCellAnchor>
  <xdr:twoCellAnchor>
    <xdr:from>
      <xdr:col>0</xdr:col>
      <xdr:colOff>0</xdr:colOff>
      <xdr:row>17</xdr:row>
      <xdr:rowOff>124171</xdr:rowOff>
    </xdr:from>
    <xdr:to>
      <xdr:col>0</xdr:col>
      <xdr:colOff>1174750</xdr:colOff>
      <xdr:row>18</xdr:row>
      <xdr:rowOff>158037</xdr:rowOff>
    </xdr:to>
    <xdr:sp>
      <xdr:nvSpPr>
        <xdr:cNvPr id="47" name="Rectangle: Rounded Corners 56">
          <a:hlinkClick xmlns:r="http://schemas.openxmlformats.org/officeDocument/2006/relationships" r:id="rId10"/>
        </xdr:cNvPr>
        <xdr:cNvSpPr/>
      </xdr:nvSpPr>
      <xdr:spPr>
        <a:xfrm>
          <a:off x="0" y="3457575"/>
          <a:ext cx="1174750" cy="30988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a:t>
          </a:r>
          <a:r>
            <a:rPr lang="en-ID" sz="900" b="1" baseline="0">
              <a:solidFill>
                <a:schemeClr val="tx1"/>
              </a:solidFill>
              <a:latin typeface="Arial Narrow" panose="020B0606020202030204" pitchFamily="34" charset="0"/>
            </a:rPr>
            <a:t> 1</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18</xdr:row>
      <xdr:rowOff>202487</xdr:rowOff>
    </xdr:from>
    <xdr:to>
      <xdr:col>0</xdr:col>
      <xdr:colOff>1174750</xdr:colOff>
      <xdr:row>19</xdr:row>
      <xdr:rowOff>234943</xdr:rowOff>
    </xdr:to>
    <xdr:sp>
      <xdr:nvSpPr>
        <xdr:cNvPr id="48" name="Rectangle: Rounded Corners 57">
          <a:hlinkClick xmlns:r="http://schemas.openxmlformats.org/officeDocument/2006/relationships" r:id="rId11"/>
        </xdr:cNvPr>
        <xdr:cNvSpPr/>
      </xdr:nvSpPr>
      <xdr:spPr>
        <a:xfrm>
          <a:off x="0" y="3811905"/>
          <a:ext cx="1174750" cy="3086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Rekap Asesor 1&amp;2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17</xdr:row>
      <xdr:rowOff>117821</xdr:rowOff>
    </xdr:from>
    <xdr:to>
      <xdr:col>1</xdr:col>
      <xdr:colOff>2822</xdr:colOff>
      <xdr:row>18</xdr:row>
      <xdr:rowOff>151687</xdr:rowOff>
    </xdr:to>
    <xdr:sp>
      <xdr:nvSpPr>
        <xdr:cNvPr id="49" name="Rectangle: Rounded Corners 58">
          <a:hlinkClick xmlns:r="http://schemas.openxmlformats.org/officeDocument/2006/relationships" r:id="rId12"/>
        </xdr:cNvPr>
        <xdr:cNvSpPr/>
      </xdr:nvSpPr>
      <xdr:spPr>
        <a:xfrm>
          <a:off x="1200150" y="3451225"/>
          <a:ext cx="1177290" cy="30988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 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18</xdr:row>
      <xdr:rowOff>208837</xdr:rowOff>
    </xdr:from>
    <xdr:to>
      <xdr:col>1</xdr:col>
      <xdr:colOff>2822</xdr:colOff>
      <xdr:row>19</xdr:row>
      <xdr:rowOff>241293</xdr:rowOff>
    </xdr:to>
    <xdr:sp>
      <xdr:nvSpPr>
        <xdr:cNvPr id="50" name="Rectangle: Rounded Corners 59">
          <a:hlinkClick xmlns:r="http://schemas.openxmlformats.org/officeDocument/2006/relationships" r:id="rId13"/>
        </xdr:cNvPr>
        <xdr:cNvSpPr/>
      </xdr:nvSpPr>
      <xdr:spPr>
        <a:xfrm>
          <a:off x="1200150" y="3818255"/>
          <a:ext cx="1177290" cy="3086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Nilai</a:t>
          </a:r>
          <a:r>
            <a:rPr lang="en-ID" sz="900" b="1" baseline="0">
              <a:solidFill>
                <a:schemeClr val="tx1"/>
              </a:solidFill>
              <a:latin typeface="Arial Narrow" panose="020B0606020202030204" pitchFamily="34" charset="0"/>
            </a:rPr>
            <a:t> Akhir Akreditasi</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16</xdr:row>
      <xdr:rowOff>45854</xdr:rowOff>
    </xdr:from>
    <xdr:to>
      <xdr:col>1</xdr:col>
      <xdr:colOff>2822</xdr:colOff>
      <xdr:row>17</xdr:row>
      <xdr:rowOff>47971</xdr:rowOff>
    </xdr:to>
    <xdr:sp>
      <xdr:nvSpPr>
        <xdr:cNvPr id="51" name="Rectangle: Rounded Corners 60"/>
        <xdr:cNvSpPr/>
      </xdr:nvSpPr>
      <xdr:spPr>
        <a:xfrm>
          <a:off x="0" y="3084195"/>
          <a:ext cx="2377440" cy="29718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OUT</a:t>
          </a:r>
          <a:r>
            <a:rPr lang="en-ID" sz="900" b="1" baseline="0">
              <a:latin typeface="Arial Narrow" panose="020B0606020202030204" pitchFamily="34" charset="0"/>
            </a:rPr>
            <a:t> PUT</a:t>
          </a:r>
          <a:endParaRPr lang="en-ID" sz="900" b="1">
            <a:latin typeface="Arial Narrow" panose="020B0606020202030204" pitchFamily="34" charset="0"/>
          </a:endParaRPr>
        </a:p>
      </xdr:txBody>
    </xdr:sp>
    <xdr:clientData/>
  </xdr:twoCellAnchor>
  <xdr:twoCellAnchor>
    <xdr:from>
      <xdr:col>0</xdr:col>
      <xdr:colOff>0</xdr:colOff>
      <xdr:row>20</xdr:row>
      <xdr:rowOff>12693</xdr:rowOff>
    </xdr:from>
    <xdr:to>
      <xdr:col>0</xdr:col>
      <xdr:colOff>1174750</xdr:colOff>
      <xdr:row>21</xdr:row>
      <xdr:rowOff>41621</xdr:rowOff>
    </xdr:to>
    <xdr:sp>
      <xdr:nvSpPr>
        <xdr:cNvPr id="52" name="Rectangle: Rounded Corners 57">
          <a:hlinkClick xmlns:r="http://schemas.openxmlformats.org/officeDocument/2006/relationships" r:id="rId14"/>
        </xdr:cNvPr>
        <xdr:cNvSpPr/>
      </xdr:nvSpPr>
      <xdr:spPr>
        <a:xfrm>
          <a:off x="0" y="4174490"/>
          <a:ext cx="117475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Hasil Akhir</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20</xdr:row>
      <xdr:rowOff>19043</xdr:rowOff>
    </xdr:from>
    <xdr:to>
      <xdr:col>1</xdr:col>
      <xdr:colOff>2822</xdr:colOff>
      <xdr:row>21</xdr:row>
      <xdr:rowOff>47971</xdr:rowOff>
    </xdr:to>
    <xdr:sp>
      <xdr:nvSpPr>
        <xdr:cNvPr id="53" name="Rectangle: Rounded Corners 59">
          <a:hlinkClick xmlns:r="http://schemas.openxmlformats.org/officeDocument/2006/relationships" r:id="rId15"/>
        </xdr:cNvPr>
        <xdr:cNvSpPr/>
      </xdr:nvSpPr>
      <xdr:spPr>
        <a:xfrm>
          <a:off x="1200150" y="4180840"/>
          <a:ext cx="117729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Catatan &amp; Masukan</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54" name="Rectangle: Rounded Corners 60">
          <a:hlinkClick xmlns:r="http://schemas.openxmlformats.org/officeDocument/2006/relationships" r:id="rId16"/>
        </xdr:cNvPr>
        <xdr:cNvSpPr/>
      </xdr:nvSpPr>
      <xdr:spPr>
        <a:xfrm>
          <a:off x="0" y="0"/>
          <a:ext cx="2374900" cy="293370"/>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oneCellAnchor>
    <xdr:from>
      <xdr:col>3</xdr:col>
      <xdr:colOff>2990850</xdr:colOff>
      <xdr:row>1</xdr:row>
      <xdr:rowOff>63500</xdr:rowOff>
    </xdr:from>
    <xdr:ext cx="304800" cy="600075"/>
    <xdr:pic>
      <xdr:nvPicPr>
        <xdr:cNvPr id="2" name="image1.png" descr="Lambang Pramuka - Wikipedia bahasa Indonesia, ensiklopedia bebas" title="Image"/>
        <xdr:cNvPicPr preferRelativeResize="0"/>
      </xdr:nvPicPr>
      <xdr:blipFill>
        <a:blip r:embed="rId1" cstate="print"/>
        <a:stretch>
          <a:fillRect/>
        </a:stretch>
      </xdr:blipFill>
      <xdr:spPr>
        <a:xfrm>
          <a:off x="4819650" y="234950"/>
          <a:ext cx="304800" cy="600075"/>
        </a:xfrm>
        <a:prstGeom prst="rect">
          <a:avLst/>
        </a:prstGeom>
        <a:noFill/>
      </xdr:spPr>
    </xdr:pic>
    <xdr:clientData fLocksWithSheet="0"/>
  </xdr:oneCellAnchor>
  <xdr:oneCellAnchor>
    <xdr:from>
      <xdr:col>3</xdr:col>
      <xdr:colOff>2828925</xdr:colOff>
      <xdr:row>1</xdr:row>
      <xdr:rowOff>9525</xdr:rowOff>
    </xdr:from>
    <xdr:ext cx="304800" cy="600075"/>
    <xdr:pic>
      <xdr:nvPicPr>
        <xdr:cNvPr id="3" name="image1.png" descr="Lambang Pramuka - Wikipedia bahasa Indonesia, ensiklopedia bebas"/>
        <xdr:cNvPicPr preferRelativeResize="0"/>
      </xdr:nvPicPr>
      <xdr:blipFill>
        <a:blip r:embed="rId1" cstate="print"/>
        <a:stretch>
          <a:fillRect/>
        </a:stretch>
      </xdr:blipFill>
      <xdr:spPr>
        <a:xfrm>
          <a:off x="4657725" y="180975"/>
          <a:ext cx="304800" cy="600075"/>
        </a:xfrm>
        <a:prstGeom prst="rect">
          <a:avLst/>
        </a:prstGeom>
        <a:noFill/>
      </xdr:spPr>
    </xdr:pic>
    <xdr:clientData fLocksWithSheet="0"/>
  </xdr:oneCellAnchor>
</xdr:wsDr>
</file>

<file path=xl/drawings/drawing21.xml><?xml version="1.0" encoding="utf-8"?>
<xdr:wsDr xmlns:xdr="http://schemas.openxmlformats.org/drawingml/2006/spreadsheetDrawing" xmlns:r="http://schemas.openxmlformats.org/officeDocument/2006/relationships" xmlns:a="http://schemas.openxmlformats.org/drawingml/2006/main">
  <xdr:oneCellAnchor>
    <xdr:from>
      <xdr:col>8</xdr:col>
      <xdr:colOff>63500</xdr:colOff>
      <xdr:row>0</xdr:row>
      <xdr:rowOff>117475</xdr:rowOff>
    </xdr:from>
    <xdr:ext cx="266700" cy="542925"/>
    <xdr:pic>
      <xdr:nvPicPr>
        <xdr:cNvPr id="2" name="image1.png" descr="Lambang Pramuka - Wikipedia bahasa Indonesia, ensiklopedia bebas"/>
        <xdr:cNvPicPr preferRelativeResize="0"/>
      </xdr:nvPicPr>
      <xdr:blipFill>
        <a:blip r:embed="rId1" cstate="print"/>
        <a:stretch>
          <a:fillRect/>
        </a:stretch>
      </xdr:blipFill>
      <xdr:spPr>
        <a:xfrm>
          <a:off x="7334250" y="117475"/>
          <a:ext cx="266700" cy="542925"/>
        </a:xfrm>
        <a:prstGeom prst="rect">
          <a:avLst/>
        </a:prstGeom>
        <a:noFill/>
      </xdr:spPr>
    </xdr:pic>
    <xdr:clientData fLocksWithSheet="0"/>
  </xdr:oneCellAnchor>
  <xdr:twoCellAnchor>
    <xdr:from>
      <xdr:col>0</xdr:col>
      <xdr:colOff>0</xdr:colOff>
      <xdr:row>3</xdr:row>
      <xdr:rowOff>152393</xdr:rowOff>
    </xdr:from>
    <xdr:to>
      <xdr:col>0</xdr:col>
      <xdr:colOff>1174750</xdr:colOff>
      <xdr:row>6</xdr:row>
      <xdr:rowOff>111471</xdr:rowOff>
    </xdr:to>
    <xdr:sp>
      <xdr:nvSpPr>
        <xdr:cNvPr id="3" name="Rectangle: Rounded Corners 56">
          <a:hlinkClick xmlns:r="http://schemas.openxmlformats.org/officeDocument/2006/relationships" r:id="rId2"/>
        </xdr:cNvPr>
        <xdr:cNvSpPr/>
      </xdr:nvSpPr>
      <xdr:spPr>
        <a:xfrm>
          <a:off x="0" y="716915"/>
          <a:ext cx="1174750" cy="42608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162271</xdr:rowOff>
    </xdr:from>
    <xdr:to>
      <xdr:col>0</xdr:col>
      <xdr:colOff>1174750</xdr:colOff>
      <xdr:row>9</xdr:row>
      <xdr:rowOff>81837</xdr:rowOff>
    </xdr:to>
    <xdr:sp>
      <xdr:nvSpPr>
        <xdr:cNvPr id="4" name="Rectangle: Rounded Corners 57">
          <a:hlinkClick xmlns:r="http://schemas.openxmlformats.org/officeDocument/2006/relationships" r:id="rId3"/>
        </xdr:cNvPr>
        <xdr:cNvSpPr/>
      </xdr:nvSpPr>
      <xdr:spPr>
        <a:xfrm>
          <a:off x="0" y="1193800"/>
          <a:ext cx="1174750" cy="42418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2.1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146043</xdr:rowOff>
    </xdr:from>
    <xdr:to>
      <xdr:col>1</xdr:col>
      <xdr:colOff>0</xdr:colOff>
      <xdr:row>6</xdr:row>
      <xdr:rowOff>105121</xdr:rowOff>
    </xdr:to>
    <xdr:sp>
      <xdr:nvSpPr>
        <xdr:cNvPr id="5" name="Rectangle: Rounded Corners 58">
          <a:hlinkClick xmlns:r="http://schemas.openxmlformats.org/officeDocument/2006/relationships" r:id="rId4"/>
        </xdr:cNvPr>
        <xdr:cNvSpPr/>
      </xdr:nvSpPr>
      <xdr:spPr>
        <a:xfrm>
          <a:off x="1200150" y="710565"/>
          <a:ext cx="1174750" cy="42608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3.1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162271</xdr:rowOff>
    </xdr:from>
    <xdr:to>
      <xdr:col>1</xdr:col>
      <xdr:colOff>2822</xdr:colOff>
      <xdr:row>9</xdr:row>
      <xdr:rowOff>81837</xdr:rowOff>
    </xdr:to>
    <xdr:sp>
      <xdr:nvSpPr>
        <xdr:cNvPr id="6" name="Rectangle: Rounded Corners 59">
          <a:hlinkClick xmlns:r="http://schemas.openxmlformats.org/officeDocument/2006/relationships" r:id="rId5"/>
        </xdr:cNvPr>
        <xdr:cNvSpPr/>
      </xdr:nvSpPr>
      <xdr:spPr>
        <a:xfrm>
          <a:off x="1200150" y="1193800"/>
          <a:ext cx="1177290" cy="42418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4.1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142515</xdr:rowOff>
    </xdr:from>
    <xdr:to>
      <xdr:col>1</xdr:col>
      <xdr:colOff>0</xdr:colOff>
      <xdr:row>3</xdr:row>
      <xdr:rowOff>77604</xdr:rowOff>
    </xdr:to>
    <xdr:sp>
      <xdr:nvSpPr>
        <xdr:cNvPr id="7" name="Rectangle: Rounded Corners 60"/>
        <xdr:cNvSpPr/>
      </xdr:nvSpPr>
      <xdr:spPr>
        <a:xfrm>
          <a:off x="0" y="345440"/>
          <a:ext cx="2374900" cy="29718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1</a:t>
          </a:r>
          <a:endParaRPr lang="en-ID" sz="900" b="1">
            <a:latin typeface="Arial Narrow" panose="020B0606020202030204" pitchFamily="34" charset="0"/>
          </a:endParaRPr>
        </a:p>
      </xdr:txBody>
    </xdr:sp>
    <xdr:clientData/>
  </xdr:twoCellAnchor>
  <xdr:twoCellAnchor>
    <xdr:from>
      <xdr:col>0</xdr:col>
      <xdr:colOff>0</xdr:colOff>
      <xdr:row>11</xdr:row>
      <xdr:rowOff>146043</xdr:rowOff>
    </xdr:from>
    <xdr:to>
      <xdr:col>0</xdr:col>
      <xdr:colOff>1174750</xdr:colOff>
      <xdr:row>14</xdr:row>
      <xdr:rowOff>33859</xdr:rowOff>
    </xdr:to>
    <xdr:sp>
      <xdr:nvSpPr>
        <xdr:cNvPr id="8" name="Rectangle: Rounded Corners 56">
          <a:hlinkClick xmlns:r="http://schemas.openxmlformats.org/officeDocument/2006/relationships" r:id="rId6"/>
        </xdr:cNvPr>
        <xdr:cNvSpPr/>
      </xdr:nvSpPr>
      <xdr:spPr>
        <a:xfrm>
          <a:off x="0" y="2085340"/>
          <a:ext cx="1174750" cy="43116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1.2 Pembinaan </a:t>
          </a:r>
          <a:endParaRPr lang="en-ID" sz="900" b="1">
            <a:latin typeface="Arial Narrow" panose="020B0606020202030204" pitchFamily="34" charset="0"/>
          </a:endParaRPr>
        </a:p>
        <a:p>
          <a:pPr algn="l"/>
          <a:r>
            <a:rPr lang="en-ID" sz="900" b="1">
              <a:latin typeface="Arial Narrow" panose="020B0606020202030204" pitchFamily="34" charset="0"/>
            </a:rPr>
            <a:t>      Anggota Muda</a:t>
          </a:r>
          <a:endParaRPr lang="en-ID" sz="900" b="1">
            <a:latin typeface="Arial Narrow" panose="020B0606020202030204" pitchFamily="34" charset="0"/>
          </a:endParaRPr>
        </a:p>
      </xdr:txBody>
    </xdr:sp>
    <xdr:clientData/>
  </xdr:twoCellAnchor>
  <xdr:twoCellAnchor>
    <xdr:from>
      <xdr:col>0</xdr:col>
      <xdr:colOff>0</xdr:colOff>
      <xdr:row>14</xdr:row>
      <xdr:rowOff>84659</xdr:rowOff>
    </xdr:from>
    <xdr:to>
      <xdr:col>0</xdr:col>
      <xdr:colOff>1174750</xdr:colOff>
      <xdr:row>16</xdr:row>
      <xdr:rowOff>151687</xdr:rowOff>
    </xdr:to>
    <xdr:sp>
      <xdr:nvSpPr>
        <xdr:cNvPr id="9" name="Rectangle: Rounded Corners 57">
          <a:hlinkClick xmlns:r="http://schemas.openxmlformats.org/officeDocument/2006/relationships" r:id="rId7"/>
        </xdr:cNvPr>
        <xdr:cNvSpPr/>
      </xdr:nvSpPr>
      <xdr:spPr>
        <a:xfrm>
          <a:off x="0" y="2567305"/>
          <a:ext cx="117475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2.2 Pengelolaan   </a:t>
          </a:r>
          <a:endParaRPr lang="en-ID" sz="900" b="1">
            <a:latin typeface="Arial Narrow" panose="020B0606020202030204" pitchFamily="34" charset="0"/>
          </a:endParaRPr>
        </a:p>
        <a:p>
          <a:pPr algn="l"/>
          <a:r>
            <a:rPr lang="en-ID" sz="900" b="1">
              <a:latin typeface="Arial Narrow" panose="020B0606020202030204" pitchFamily="34" charset="0"/>
            </a:rPr>
            <a:t>      Anggota Dewasa</a:t>
          </a:r>
          <a:endParaRPr lang="en-ID" sz="900" b="1">
            <a:latin typeface="Arial Narrow" panose="020B0606020202030204" pitchFamily="34" charset="0"/>
          </a:endParaRPr>
        </a:p>
      </xdr:txBody>
    </xdr:sp>
    <xdr:clientData/>
  </xdr:twoCellAnchor>
  <xdr:twoCellAnchor>
    <xdr:from>
      <xdr:col>0</xdr:col>
      <xdr:colOff>1200150</xdr:colOff>
      <xdr:row>11</xdr:row>
      <xdr:rowOff>139693</xdr:rowOff>
    </xdr:from>
    <xdr:to>
      <xdr:col>1</xdr:col>
      <xdr:colOff>2822</xdr:colOff>
      <xdr:row>14</xdr:row>
      <xdr:rowOff>27509</xdr:rowOff>
    </xdr:to>
    <xdr:sp>
      <xdr:nvSpPr>
        <xdr:cNvPr id="10" name="Rectangle: Rounded Corners 58">
          <a:hlinkClick xmlns:r="http://schemas.openxmlformats.org/officeDocument/2006/relationships" r:id="rId8"/>
        </xdr:cNvPr>
        <xdr:cNvSpPr/>
      </xdr:nvSpPr>
      <xdr:spPr>
        <a:xfrm>
          <a:off x="1200150" y="2078990"/>
          <a:ext cx="1177290" cy="43116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3.2 Sarana Prasarana</a:t>
          </a:r>
          <a:endParaRPr lang="en-ID" sz="900" b="1">
            <a:latin typeface="Arial Narrow" panose="020B0606020202030204" pitchFamily="34" charset="0"/>
          </a:endParaRPr>
        </a:p>
      </xdr:txBody>
    </xdr:sp>
    <xdr:clientData/>
  </xdr:twoCellAnchor>
  <xdr:twoCellAnchor>
    <xdr:from>
      <xdr:col>0</xdr:col>
      <xdr:colOff>1200150</xdr:colOff>
      <xdr:row>14</xdr:row>
      <xdr:rowOff>84659</xdr:rowOff>
    </xdr:from>
    <xdr:to>
      <xdr:col>1</xdr:col>
      <xdr:colOff>2822</xdr:colOff>
      <xdr:row>16</xdr:row>
      <xdr:rowOff>151687</xdr:rowOff>
    </xdr:to>
    <xdr:sp>
      <xdr:nvSpPr>
        <xdr:cNvPr id="11" name="Rectangle: Rounded Corners 59">
          <a:hlinkClick xmlns:r="http://schemas.openxmlformats.org/officeDocument/2006/relationships" r:id="rId9"/>
        </xdr:cNvPr>
        <xdr:cNvSpPr/>
      </xdr:nvSpPr>
      <xdr:spPr>
        <a:xfrm>
          <a:off x="1200150" y="2567305"/>
          <a:ext cx="117729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4.2 Organisasi, </a:t>
          </a:r>
          <a:endParaRPr lang="en-ID" sz="900" b="1">
            <a:latin typeface="Arial Narrow" panose="020B0606020202030204" pitchFamily="34" charset="0"/>
          </a:endParaRPr>
        </a:p>
        <a:p>
          <a:pPr algn="l"/>
          <a:r>
            <a:rPr lang="en-ID" sz="900" b="1">
              <a:latin typeface="Arial Narrow" panose="020B0606020202030204" pitchFamily="34" charset="0"/>
            </a:rPr>
            <a:t>      Administrasi</a:t>
          </a:r>
          <a:endParaRPr lang="en-ID" sz="900" b="1">
            <a:latin typeface="Arial Narrow" panose="020B0606020202030204" pitchFamily="34" charset="0"/>
          </a:endParaRPr>
        </a:p>
      </xdr:txBody>
    </xdr:sp>
    <xdr:clientData/>
  </xdr:twoCellAnchor>
  <xdr:twoCellAnchor>
    <xdr:from>
      <xdr:col>0</xdr:col>
      <xdr:colOff>0</xdr:colOff>
      <xdr:row>9</xdr:row>
      <xdr:rowOff>177087</xdr:rowOff>
    </xdr:from>
    <xdr:to>
      <xdr:col>1</xdr:col>
      <xdr:colOff>2822</xdr:colOff>
      <xdr:row>11</xdr:row>
      <xdr:rowOff>69843</xdr:rowOff>
    </xdr:to>
    <xdr:sp>
      <xdr:nvSpPr>
        <xdr:cNvPr id="12" name="Rectangle: Rounded Corners 60"/>
        <xdr:cNvSpPr/>
      </xdr:nvSpPr>
      <xdr:spPr>
        <a:xfrm>
          <a:off x="0" y="1713230"/>
          <a:ext cx="2377440" cy="29591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2</a:t>
          </a:r>
          <a:endParaRPr lang="en-ID" sz="900" b="1">
            <a:latin typeface="Arial Narrow" panose="020B0606020202030204" pitchFamily="34" charset="0"/>
          </a:endParaRPr>
        </a:p>
      </xdr:txBody>
    </xdr:sp>
    <xdr:clientData/>
  </xdr:twoCellAnchor>
  <xdr:twoCellAnchor>
    <xdr:from>
      <xdr:col>0</xdr:col>
      <xdr:colOff>0</xdr:colOff>
      <xdr:row>18</xdr:row>
      <xdr:rowOff>200371</xdr:rowOff>
    </xdr:from>
    <xdr:to>
      <xdr:col>0</xdr:col>
      <xdr:colOff>1174750</xdr:colOff>
      <xdr:row>19</xdr:row>
      <xdr:rowOff>31037</xdr:rowOff>
    </xdr:to>
    <xdr:sp>
      <xdr:nvSpPr>
        <xdr:cNvPr id="13" name="Rectangle: Rounded Corners 56">
          <a:hlinkClick xmlns:r="http://schemas.openxmlformats.org/officeDocument/2006/relationships" r:id="rId10"/>
        </xdr:cNvPr>
        <xdr:cNvSpPr/>
      </xdr:nvSpPr>
      <xdr:spPr>
        <a:xfrm>
          <a:off x="0" y="3435350"/>
          <a:ext cx="1174750" cy="30670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a:t>
          </a:r>
          <a:r>
            <a:rPr lang="en-ID" sz="900" b="1" baseline="0">
              <a:solidFill>
                <a:schemeClr val="tx1"/>
              </a:solidFill>
              <a:latin typeface="Arial Narrow" panose="020B0606020202030204" pitchFamily="34" charset="0"/>
            </a:rPr>
            <a:t> 1</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19</xdr:row>
      <xdr:rowOff>75487</xdr:rowOff>
    </xdr:from>
    <xdr:to>
      <xdr:col>0</xdr:col>
      <xdr:colOff>1174750</xdr:colOff>
      <xdr:row>20</xdr:row>
      <xdr:rowOff>25393</xdr:rowOff>
    </xdr:to>
    <xdr:sp>
      <xdr:nvSpPr>
        <xdr:cNvPr id="14" name="Rectangle: Rounded Corners 57">
          <a:hlinkClick xmlns:r="http://schemas.openxmlformats.org/officeDocument/2006/relationships" r:id="rId11"/>
        </xdr:cNvPr>
        <xdr:cNvSpPr/>
      </xdr:nvSpPr>
      <xdr:spPr>
        <a:xfrm>
          <a:off x="0" y="3786505"/>
          <a:ext cx="117475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Rekap Asesor 1&amp;2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18</xdr:row>
      <xdr:rowOff>194021</xdr:rowOff>
    </xdr:from>
    <xdr:to>
      <xdr:col>1</xdr:col>
      <xdr:colOff>2822</xdr:colOff>
      <xdr:row>19</xdr:row>
      <xdr:rowOff>24687</xdr:rowOff>
    </xdr:to>
    <xdr:sp>
      <xdr:nvSpPr>
        <xdr:cNvPr id="15" name="Rectangle: Rounded Corners 58">
          <a:hlinkClick xmlns:r="http://schemas.openxmlformats.org/officeDocument/2006/relationships" r:id="rId12"/>
        </xdr:cNvPr>
        <xdr:cNvSpPr/>
      </xdr:nvSpPr>
      <xdr:spPr>
        <a:xfrm>
          <a:off x="1200150" y="3429000"/>
          <a:ext cx="1177290" cy="30670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 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19</xdr:row>
      <xdr:rowOff>81837</xdr:rowOff>
    </xdr:from>
    <xdr:to>
      <xdr:col>1</xdr:col>
      <xdr:colOff>2822</xdr:colOff>
      <xdr:row>20</xdr:row>
      <xdr:rowOff>31743</xdr:rowOff>
    </xdr:to>
    <xdr:sp>
      <xdr:nvSpPr>
        <xdr:cNvPr id="16" name="Rectangle: Rounded Corners 59">
          <a:hlinkClick xmlns:r="http://schemas.openxmlformats.org/officeDocument/2006/relationships" r:id="rId13"/>
        </xdr:cNvPr>
        <xdr:cNvSpPr/>
      </xdr:nvSpPr>
      <xdr:spPr>
        <a:xfrm>
          <a:off x="1200150" y="3792855"/>
          <a:ext cx="117729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Nilai</a:t>
          </a:r>
          <a:r>
            <a:rPr lang="en-ID" sz="900" b="1" baseline="0">
              <a:solidFill>
                <a:schemeClr val="tx1"/>
              </a:solidFill>
              <a:latin typeface="Arial Narrow" panose="020B0606020202030204" pitchFamily="34" charset="0"/>
            </a:rPr>
            <a:t> Akhir Akreditasi</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17</xdr:row>
      <xdr:rowOff>45854</xdr:rowOff>
    </xdr:from>
    <xdr:to>
      <xdr:col>1</xdr:col>
      <xdr:colOff>2822</xdr:colOff>
      <xdr:row>18</xdr:row>
      <xdr:rowOff>124171</xdr:rowOff>
    </xdr:to>
    <xdr:sp>
      <xdr:nvSpPr>
        <xdr:cNvPr id="17" name="Rectangle: Rounded Corners 60"/>
        <xdr:cNvSpPr/>
      </xdr:nvSpPr>
      <xdr:spPr>
        <a:xfrm>
          <a:off x="0" y="3061970"/>
          <a:ext cx="2377440" cy="29718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OUT</a:t>
          </a:r>
          <a:r>
            <a:rPr lang="en-ID" sz="900" b="1" baseline="0">
              <a:latin typeface="Arial Narrow" panose="020B0606020202030204" pitchFamily="34" charset="0"/>
            </a:rPr>
            <a:t> PUT</a:t>
          </a:r>
          <a:endParaRPr lang="en-ID" sz="900" b="1">
            <a:latin typeface="Arial Narrow" panose="020B0606020202030204" pitchFamily="34" charset="0"/>
          </a:endParaRPr>
        </a:p>
      </xdr:txBody>
    </xdr:sp>
    <xdr:clientData/>
  </xdr:twoCellAnchor>
  <xdr:twoCellAnchor>
    <xdr:from>
      <xdr:col>0</xdr:col>
      <xdr:colOff>0</xdr:colOff>
      <xdr:row>20</xdr:row>
      <xdr:rowOff>76193</xdr:rowOff>
    </xdr:from>
    <xdr:to>
      <xdr:col>0</xdr:col>
      <xdr:colOff>1174750</xdr:colOff>
      <xdr:row>22</xdr:row>
      <xdr:rowOff>22571</xdr:rowOff>
    </xdr:to>
    <xdr:sp>
      <xdr:nvSpPr>
        <xdr:cNvPr id="18" name="Rectangle: Rounded Corners 57">
          <a:hlinkClick xmlns:r="http://schemas.openxmlformats.org/officeDocument/2006/relationships" r:id="rId14"/>
        </xdr:cNvPr>
        <xdr:cNvSpPr/>
      </xdr:nvSpPr>
      <xdr:spPr>
        <a:xfrm>
          <a:off x="0" y="4142740"/>
          <a:ext cx="1174750" cy="30226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Hasil Akhir</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20</xdr:row>
      <xdr:rowOff>82543</xdr:rowOff>
    </xdr:from>
    <xdr:to>
      <xdr:col>1</xdr:col>
      <xdr:colOff>2822</xdr:colOff>
      <xdr:row>22</xdr:row>
      <xdr:rowOff>28921</xdr:rowOff>
    </xdr:to>
    <xdr:sp>
      <xdr:nvSpPr>
        <xdr:cNvPr id="19" name="Rectangle: Rounded Corners 59">
          <a:hlinkClick xmlns:r="http://schemas.openxmlformats.org/officeDocument/2006/relationships" r:id="rId15"/>
        </xdr:cNvPr>
        <xdr:cNvSpPr/>
      </xdr:nvSpPr>
      <xdr:spPr>
        <a:xfrm>
          <a:off x="1200150" y="4149090"/>
          <a:ext cx="1177290" cy="30226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Catatan &amp; Masukan</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87489</xdr:rowOff>
    </xdr:to>
    <xdr:sp>
      <xdr:nvSpPr>
        <xdr:cNvPr id="20" name="Rectangle: Rounded Corners 60">
          <a:hlinkClick xmlns:r="http://schemas.openxmlformats.org/officeDocument/2006/relationships" r:id="rId1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oneCellAnchor>
    <xdr:from>
      <xdr:col>8</xdr:col>
      <xdr:colOff>63500</xdr:colOff>
      <xdr:row>0</xdr:row>
      <xdr:rowOff>117475</xdr:rowOff>
    </xdr:from>
    <xdr:ext cx="266700" cy="542925"/>
    <xdr:pic>
      <xdr:nvPicPr>
        <xdr:cNvPr id="21" name="image1.png" descr="Lambang Pramuka - Wikipedia bahasa Indonesia, ensiklopedia bebas"/>
        <xdr:cNvPicPr preferRelativeResize="0"/>
      </xdr:nvPicPr>
      <xdr:blipFill>
        <a:blip r:embed="rId1" cstate="print"/>
        <a:stretch>
          <a:fillRect/>
        </a:stretch>
      </xdr:blipFill>
      <xdr:spPr>
        <a:xfrm>
          <a:off x="7334250" y="117475"/>
          <a:ext cx="266700" cy="542925"/>
        </a:xfrm>
        <a:prstGeom prst="rect">
          <a:avLst/>
        </a:prstGeom>
        <a:noFill/>
      </xdr:spPr>
    </xdr:pic>
    <xdr:clientData fLocksWithSheet="0"/>
  </xdr:oneCellAnchor>
  <xdr:oneCellAnchor>
    <xdr:from>
      <xdr:col>8</xdr:col>
      <xdr:colOff>63500</xdr:colOff>
      <xdr:row>0</xdr:row>
      <xdr:rowOff>117475</xdr:rowOff>
    </xdr:from>
    <xdr:ext cx="266700" cy="542925"/>
    <xdr:pic>
      <xdr:nvPicPr>
        <xdr:cNvPr id="22" name="image1.png" descr="Lambang Pramuka - Wikipedia bahasa Indonesia, ensiklopedia bebas"/>
        <xdr:cNvPicPr preferRelativeResize="0"/>
      </xdr:nvPicPr>
      <xdr:blipFill>
        <a:blip r:embed="rId1" cstate="print"/>
        <a:stretch>
          <a:fillRect/>
        </a:stretch>
      </xdr:blipFill>
      <xdr:spPr>
        <a:xfrm>
          <a:off x="7334250" y="117475"/>
          <a:ext cx="266700" cy="542925"/>
        </a:xfrm>
        <a:prstGeom prst="rect">
          <a:avLst/>
        </a:prstGeom>
        <a:noFill/>
      </xdr:spPr>
    </xdr:pic>
    <xdr:clientData fLocksWithSheet="0"/>
  </xdr:oneCellAnchor>
</xdr:wsDr>
</file>

<file path=xl/drawings/drawing22.xml><?xml version="1.0" encoding="utf-8"?>
<xdr:wsDr xmlns:xdr="http://schemas.openxmlformats.org/drawingml/2006/spreadsheetDrawing" xmlns:r="http://schemas.openxmlformats.org/officeDocument/2006/relationships" xmlns:a="http://schemas.openxmlformats.org/drawingml/2006/main">
  <xdr:oneCellAnchor>
    <xdr:from>
      <xdr:col>7</xdr:col>
      <xdr:colOff>555625</xdr:colOff>
      <xdr:row>1</xdr:row>
      <xdr:rowOff>79375</xdr:rowOff>
    </xdr:from>
    <xdr:ext cx="304800" cy="628650"/>
    <xdr:pic>
      <xdr:nvPicPr>
        <xdr:cNvPr id="2" name="image1.png" descr="Lambang Pramuka - Wikipedia bahasa Indonesia, ensiklopedia bebas"/>
        <xdr:cNvPicPr preferRelativeResize="0"/>
      </xdr:nvPicPr>
      <xdr:blipFill>
        <a:blip r:embed="rId1" cstate="print"/>
        <a:stretch>
          <a:fillRect/>
        </a:stretch>
      </xdr:blipFill>
      <xdr:spPr>
        <a:xfrm>
          <a:off x="7394575" y="260350"/>
          <a:ext cx="304800" cy="628650"/>
        </a:xfrm>
        <a:prstGeom prst="rect">
          <a:avLst/>
        </a:prstGeom>
        <a:noFill/>
      </xdr:spPr>
    </xdr:pic>
    <xdr:clientData fLocksWithSheet="0"/>
  </xdr:oneCellAnchor>
  <xdr:twoCellAnchor>
    <xdr:from>
      <xdr:col>0</xdr:col>
      <xdr:colOff>0</xdr:colOff>
      <xdr:row>3</xdr:row>
      <xdr:rowOff>120643</xdr:rowOff>
    </xdr:from>
    <xdr:to>
      <xdr:col>0</xdr:col>
      <xdr:colOff>1174750</xdr:colOff>
      <xdr:row>6</xdr:row>
      <xdr:rowOff>9871</xdr:rowOff>
    </xdr:to>
    <xdr:sp>
      <xdr:nvSpPr>
        <xdr:cNvPr id="3" name="Rectangle: Rounded Corners 56">
          <a:hlinkClick xmlns:r="http://schemas.openxmlformats.org/officeDocument/2006/relationships" r:id="rId2"/>
        </xdr:cNvPr>
        <xdr:cNvSpPr/>
      </xdr:nvSpPr>
      <xdr:spPr>
        <a:xfrm>
          <a:off x="0" y="720090"/>
          <a:ext cx="1174750" cy="43243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60671</xdr:rowOff>
    </xdr:from>
    <xdr:to>
      <xdr:col>0</xdr:col>
      <xdr:colOff>1174750</xdr:colOff>
      <xdr:row>8</xdr:row>
      <xdr:rowOff>94537</xdr:rowOff>
    </xdr:to>
    <xdr:sp>
      <xdr:nvSpPr>
        <xdr:cNvPr id="4" name="Rectangle: Rounded Corners 57">
          <a:hlinkClick xmlns:r="http://schemas.openxmlformats.org/officeDocument/2006/relationships" r:id="rId3"/>
        </xdr:cNvPr>
        <xdr:cNvSpPr/>
      </xdr:nvSpPr>
      <xdr:spPr>
        <a:xfrm>
          <a:off x="0" y="1203325"/>
          <a:ext cx="1174750" cy="42418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2.1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114293</xdr:rowOff>
    </xdr:from>
    <xdr:to>
      <xdr:col>1</xdr:col>
      <xdr:colOff>0</xdr:colOff>
      <xdr:row>6</xdr:row>
      <xdr:rowOff>3521</xdr:rowOff>
    </xdr:to>
    <xdr:sp>
      <xdr:nvSpPr>
        <xdr:cNvPr id="5" name="Rectangle: Rounded Corners 58">
          <a:hlinkClick xmlns:r="http://schemas.openxmlformats.org/officeDocument/2006/relationships" r:id="rId4"/>
        </xdr:cNvPr>
        <xdr:cNvSpPr/>
      </xdr:nvSpPr>
      <xdr:spPr>
        <a:xfrm>
          <a:off x="1200150" y="713740"/>
          <a:ext cx="1174750" cy="43243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3.1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60671</xdr:rowOff>
    </xdr:from>
    <xdr:to>
      <xdr:col>1</xdr:col>
      <xdr:colOff>2822</xdr:colOff>
      <xdr:row>8</xdr:row>
      <xdr:rowOff>94537</xdr:rowOff>
    </xdr:to>
    <xdr:sp>
      <xdr:nvSpPr>
        <xdr:cNvPr id="6" name="Rectangle: Rounded Corners 59">
          <a:hlinkClick xmlns:r="http://schemas.openxmlformats.org/officeDocument/2006/relationships" r:id="rId5"/>
        </xdr:cNvPr>
        <xdr:cNvSpPr/>
      </xdr:nvSpPr>
      <xdr:spPr>
        <a:xfrm>
          <a:off x="1200150" y="1203325"/>
          <a:ext cx="1177290" cy="42418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4.1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3</xdr:row>
      <xdr:rowOff>45854</xdr:rowOff>
    </xdr:to>
    <xdr:sp>
      <xdr:nvSpPr>
        <xdr:cNvPr id="7" name="Rectangle: Rounded Corners 60"/>
        <xdr:cNvSpPr/>
      </xdr:nvSpPr>
      <xdr:spPr>
        <a:xfrm>
          <a:off x="0" y="348615"/>
          <a:ext cx="2374900" cy="29718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1</a:t>
          </a:r>
          <a:endParaRPr lang="en-ID" sz="900" b="1">
            <a:latin typeface="Arial Narrow" panose="020B0606020202030204" pitchFamily="34" charset="0"/>
          </a:endParaRPr>
        </a:p>
      </xdr:txBody>
    </xdr:sp>
    <xdr:clientData/>
  </xdr:twoCellAnchor>
  <xdr:twoCellAnchor>
    <xdr:from>
      <xdr:col>0</xdr:col>
      <xdr:colOff>0</xdr:colOff>
      <xdr:row>10</xdr:row>
      <xdr:rowOff>203193</xdr:rowOff>
    </xdr:from>
    <xdr:to>
      <xdr:col>0</xdr:col>
      <xdr:colOff>1174750</xdr:colOff>
      <xdr:row>12</xdr:row>
      <xdr:rowOff>160859</xdr:rowOff>
    </xdr:to>
    <xdr:sp>
      <xdr:nvSpPr>
        <xdr:cNvPr id="8" name="Rectangle: Rounded Corners 56">
          <a:hlinkClick xmlns:r="http://schemas.openxmlformats.org/officeDocument/2006/relationships" r:id="rId6"/>
        </xdr:cNvPr>
        <xdr:cNvSpPr/>
      </xdr:nvSpPr>
      <xdr:spPr>
        <a:xfrm>
          <a:off x="0" y="2098040"/>
          <a:ext cx="1174750" cy="42481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1.2 Pembinaan </a:t>
          </a:r>
          <a:endParaRPr lang="en-ID" sz="900" b="1">
            <a:latin typeface="Arial Narrow" panose="020B0606020202030204" pitchFamily="34" charset="0"/>
          </a:endParaRPr>
        </a:p>
        <a:p>
          <a:pPr algn="l"/>
          <a:r>
            <a:rPr lang="en-ID" sz="900" b="1">
              <a:latin typeface="Arial Narrow" panose="020B0606020202030204" pitchFamily="34" charset="0"/>
            </a:rPr>
            <a:t>      Anggota Muda</a:t>
          </a:r>
          <a:endParaRPr lang="en-ID" sz="900" b="1">
            <a:latin typeface="Arial Narrow" panose="020B0606020202030204" pitchFamily="34" charset="0"/>
          </a:endParaRPr>
        </a:p>
      </xdr:txBody>
    </xdr:sp>
    <xdr:clientData/>
  </xdr:twoCellAnchor>
  <xdr:twoCellAnchor>
    <xdr:from>
      <xdr:col>0</xdr:col>
      <xdr:colOff>0</xdr:colOff>
      <xdr:row>13</xdr:row>
      <xdr:rowOff>21159</xdr:rowOff>
    </xdr:from>
    <xdr:to>
      <xdr:col>0</xdr:col>
      <xdr:colOff>1174750</xdr:colOff>
      <xdr:row>14</xdr:row>
      <xdr:rowOff>81837</xdr:rowOff>
    </xdr:to>
    <xdr:sp>
      <xdr:nvSpPr>
        <xdr:cNvPr id="9" name="Rectangle: Rounded Corners 57">
          <a:hlinkClick xmlns:r="http://schemas.openxmlformats.org/officeDocument/2006/relationships" r:id="rId7"/>
        </xdr:cNvPr>
        <xdr:cNvSpPr/>
      </xdr:nvSpPr>
      <xdr:spPr>
        <a:xfrm>
          <a:off x="0" y="2573655"/>
          <a:ext cx="117475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2.2 Pengelolaan   </a:t>
          </a:r>
          <a:endParaRPr lang="en-ID" sz="900" b="1">
            <a:latin typeface="Arial Narrow" panose="020B0606020202030204" pitchFamily="34" charset="0"/>
          </a:endParaRPr>
        </a:p>
        <a:p>
          <a:pPr algn="l"/>
          <a:r>
            <a:rPr lang="en-ID" sz="900" b="1">
              <a:latin typeface="Arial Narrow" panose="020B0606020202030204" pitchFamily="34" charset="0"/>
            </a:rPr>
            <a:t>      Anggota Dewasa</a:t>
          </a:r>
          <a:endParaRPr lang="en-ID" sz="900" b="1">
            <a:latin typeface="Arial Narrow" panose="020B0606020202030204" pitchFamily="34" charset="0"/>
          </a:endParaRPr>
        </a:p>
      </xdr:txBody>
    </xdr:sp>
    <xdr:clientData/>
  </xdr:twoCellAnchor>
  <xdr:twoCellAnchor>
    <xdr:from>
      <xdr:col>0</xdr:col>
      <xdr:colOff>1200150</xdr:colOff>
      <xdr:row>10</xdr:row>
      <xdr:rowOff>196843</xdr:rowOff>
    </xdr:from>
    <xdr:to>
      <xdr:col>1</xdr:col>
      <xdr:colOff>2822</xdr:colOff>
      <xdr:row>12</xdr:row>
      <xdr:rowOff>154509</xdr:rowOff>
    </xdr:to>
    <xdr:sp>
      <xdr:nvSpPr>
        <xdr:cNvPr id="10" name="Rectangle: Rounded Corners 58">
          <a:hlinkClick xmlns:r="http://schemas.openxmlformats.org/officeDocument/2006/relationships" r:id="rId8"/>
        </xdr:cNvPr>
        <xdr:cNvSpPr/>
      </xdr:nvSpPr>
      <xdr:spPr>
        <a:xfrm>
          <a:off x="1200150" y="2091690"/>
          <a:ext cx="1177290" cy="42481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3.2 Sarana Prasarana</a:t>
          </a:r>
          <a:endParaRPr lang="en-ID" sz="900" b="1">
            <a:latin typeface="Arial Narrow" panose="020B0606020202030204" pitchFamily="34" charset="0"/>
          </a:endParaRPr>
        </a:p>
      </xdr:txBody>
    </xdr:sp>
    <xdr:clientData/>
  </xdr:twoCellAnchor>
  <xdr:twoCellAnchor>
    <xdr:from>
      <xdr:col>0</xdr:col>
      <xdr:colOff>1200150</xdr:colOff>
      <xdr:row>13</xdr:row>
      <xdr:rowOff>21159</xdr:rowOff>
    </xdr:from>
    <xdr:to>
      <xdr:col>1</xdr:col>
      <xdr:colOff>2822</xdr:colOff>
      <xdr:row>14</xdr:row>
      <xdr:rowOff>81837</xdr:rowOff>
    </xdr:to>
    <xdr:sp>
      <xdr:nvSpPr>
        <xdr:cNvPr id="11" name="Rectangle: Rounded Corners 59">
          <a:hlinkClick xmlns:r="http://schemas.openxmlformats.org/officeDocument/2006/relationships" r:id="rId9"/>
        </xdr:cNvPr>
        <xdr:cNvSpPr/>
      </xdr:nvSpPr>
      <xdr:spPr>
        <a:xfrm>
          <a:off x="1200150" y="2573655"/>
          <a:ext cx="117729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4.2 Organisasi, </a:t>
          </a:r>
          <a:endParaRPr lang="en-ID" sz="900" b="1">
            <a:latin typeface="Arial Narrow" panose="020B0606020202030204" pitchFamily="34" charset="0"/>
          </a:endParaRPr>
        </a:p>
        <a:p>
          <a:pPr algn="l"/>
          <a:r>
            <a:rPr lang="en-ID" sz="900" b="1">
              <a:latin typeface="Arial Narrow" panose="020B0606020202030204" pitchFamily="34" charset="0"/>
            </a:rPr>
            <a:t>      Administrasi</a:t>
          </a:r>
          <a:endParaRPr lang="en-ID" sz="900" b="1">
            <a:latin typeface="Arial Narrow" panose="020B0606020202030204" pitchFamily="34" charset="0"/>
          </a:endParaRPr>
        </a:p>
      </xdr:txBody>
    </xdr:sp>
    <xdr:clientData/>
  </xdr:twoCellAnchor>
  <xdr:twoCellAnchor>
    <xdr:from>
      <xdr:col>0</xdr:col>
      <xdr:colOff>0</xdr:colOff>
      <xdr:row>9</xdr:row>
      <xdr:rowOff>11987</xdr:rowOff>
    </xdr:from>
    <xdr:to>
      <xdr:col>1</xdr:col>
      <xdr:colOff>2822</xdr:colOff>
      <xdr:row>10</xdr:row>
      <xdr:rowOff>126993</xdr:rowOff>
    </xdr:to>
    <xdr:sp>
      <xdr:nvSpPr>
        <xdr:cNvPr id="12" name="Rectangle: Rounded Corners 60"/>
        <xdr:cNvSpPr/>
      </xdr:nvSpPr>
      <xdr:spPr>
        <a:xfrm>
          <a:off x="0" y="1725930"/>
          <a:ext cx="2377440" cy="29591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2</a:t>
          </a:r>
          <a:endParaRPr lang="en-ID" sz="900" b="1">
            <a:latin typeface="Arial Narrow" panose="020B0606020202030204" pitchFamily="34" charset="0"/>
          </a:endParaRPr>
        </a:p>
      </xdr:txBody>
    </xdr:sp>
    <xdr:clientData/>
  </xdr:twoCellAnchor>
  <xdr:twoCellAnchor>
    <xdr:from>
      <xdr:col>0</xdr:col>
      <xdr:colOff>0</xdr:colOff>
      <xdr:row>16</xdr:row>
      <xdr:rowOff>143221</xdr:rowOff>
    </xdr:from>
    <xdr:to>
      <xdr:col>0</xdr:col>
      <xdr:colOff>1174750</xdr:colOff>
      <xdr:row>16</xdr:row>
      <xdr:rowOff>450137</xdr:rowOff>
    </xdr:to>
    <xdr:sp>
      <xdr:nvSpPr>
        <xdr:cNvPr id="13" name="Rectangle: Rounded Corners 56">
          <a:hlinkClick xmlns:r="http://schemas.openxmlformats.org/officeDocument/2006/relationships" r:id="rId10"/>
        </xdr:cNvPr>
        <xdr:cNvSpPr/>
      </xdr:nvSpPr>
      <xdr:spPr>
        <a:xfrm>
          <a:off x="0" y="3438525"/>
          <a:ext cx="1174750" cy="30670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a:t>
          </a:r>
          <a:r>
            <a:rPr lang="en-ID" sz="900" b="1" baseline="0">
              <a:solidFill>
                <a:schemeClr val="tx1"/>
              </a:solidFill>
              <a:latin typeface="Arial Narrow" panose="020B0606020202030204" pitchFamily="34" charset="0"/>
            </a:rPr>
            <a:t> 1</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16</xdr:row>
      <xdr:rowOff>494587</xdr:rowOff>
    </xdr:from>
    <xdr:to>
      <xdr:col>0</xdr:col>
      <xdr:colOff>1174750</xdr:colOff>
      <xdr:row>17</xdr:row>
      <xdr:rowOff>152393</xdr:rowOff>
    </xdr:to>
    <xdr:sp>
      <xdr:nvSpPr>
        <xdr:cNvPr id="14" name="Rectangle: Rounded Corners 57">
          <a:hlinkClick xmlns:r="http://schemas.openxmlformats.org/officeDocument/2006/relationships" r:id="rId11"/>
        </xdr:cNvPr>
        <xdr:cNvSpPr/>
      </xdr:nvSpPr>
      <xdr:spPr>
        <a:xfrm>
          <a:off x="0" y="3789680"/>
          <a:ext cx="117475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Rekap Asesor 1&amp;2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16</xdr:row>
      <xdr:rowOff>136871</xdr:rowOff>
    </xdr:from>
    <xdr:to>
      <xdr:col>1</xdr:col>
      <xdr:colOff>2822</xdr:colOff>
      <xdr:row>16</xdr:row>
      <xdr:rowOff>443787</xdr:rowOff>
    </xdr:to>
    <xdr:sp>
      <xdr:nvSpPr>
        <xdr:cNvPr id="15" name="Rectangle: Rounded Corners 58">
          <a:hlinkClick xmlns:r="http://schemas.openxmlformats.org/officeDocument/2006/relationships" r:id="rId12"/>
        </xdr:cNvPr>
        <xdr:cNvSpPr/>
      </xdr:nvSpPr>
      <xdr:spPr>
        <a:xfrm>
          <a:off x="1200150" y="3432175"/>
          <a:ext cx="1177290" cy="30670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 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16</xdr:row>
      <xdr:rowOff>500937</xdr:rowOff>
    </xdr:from>
    <xdr:to>
      <xdr:col>1</xdr:col>
      <xdr:colOff>2822</xdr:colOff>
      <xdr:row>17</xdr:row>
      <xdr:rowOff>158743</xdr:rowOff>
    </xdr:to>
    <xdr:sp>
      <xdr:nvSpPr>
        <xdr:cNvPr id="16" name="Rectangle: Rounded Corners 59">
          <a:hlinkClick xmlns:r="http://schemas.openxmlformats.org/officeDocument/2006/relationships" r:id="rId13"/>
        </xdr:cNvPr>
        <xdr:cNvSpPr/>
      </xdr:nvSpPr>
      <xdr:spPr>
        <a:xfrm>
          <a:off x="1200150" y="3796030"/>
          <a:ext cx="117729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Nilai</a:t>
          </a:r>
          <a:r>
            <a:rPr lang="en-ID" sz="900" b="1" baseline="0">
              <a:solidFill>
                <a:schemeClr val="tx1"/>
              </a:solidFill>
              <a:latin typeface="Arial Narrow" panose="020B0606020202030204" pitchFamily="34" charset="0"/>
            </a:rPr>
            <a:t> Akhir Akreditasi</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14</xdr:row>
      <xdr:rowOff>153804</xdr:rowOff>
    </xdr:from>
    <xdr:to>
      <xdr:col>1</xdr:col>
      <xdr:colOff>2822</xdr:colOff>
      <xdr:row>16</xdr:row>
      <xdr:rowOff>67021</xdr:rowOff>
    </xdr:to>
    <xdr:sp>
      <xdr:nvSpPr>
        <xdr:cNvPr id="17" name="Rectangle: Rounded Corners 60"/>
        <xdr:cNvSpPr/>
      </xdr:nvSpPr>
      <xdr:spPr>
        <a:xfrm>
          <a:off x="0" y="3068320"/>
          <a:ext cx="2377440" cy="29400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OUT</a:t>
          </a:r>
          <a:r>
            <a:rPr lang="en-ID" sz="900" b="1" baseline="0">
              <a:latin typeface="Arial Narrow" panose="020B0606020202030204" pitchFamily="34" charset="0"/>
            </a:rPr>
            <a:t> PUT</a:t>
          </a:r>
          <a:endParaRPr lang="en-ID" sz="900" b="1">
            <a:latin typeface="Arial Narrow" panose="020B0606020202030204" pitchFamily="34" charset="0"/>
          </a:endParaRPr>
        </a:p>
      </xdr:txBody>
    </xdr:sp>
    <xdr:clientData/>
  </xdr:twoCellAnchor>
  <xdr:twoCellAnchor>
    <xdr:from>
      <xdr:col>0</xdr:col>
      <xdr:colOff>0</xdr:colOff>
      <xdr:row>17</xdr:row>
      <xdr:rowOff>203193</xdr:rowOff>
    </xdr:from>
    <xdr:to>
      <xdr:col>0</xdr:col>
      <xdr:colOff>1174750</xdr:colOff>
      <xdr:row>19</xdr:row>
      <xdr:rowOff>60671</xdr:rowOff>
    </xdr:to>
    <xdr:sp>
      <xdr:nvSpPr>
        <xdr:cNvPr id="18" name="Rectangle: Rounded Corners 57">
          <a:hlinkClick xmlns:r="http://schemas.openxmlformats.org/officeDocument/2006/relationships" r:id="rId14"/>
        </xdr:cNvPr>
        <xdr:cNvSpPr/>
      </xdr:nvSpPr>
      <xdr:spPr>
        <a:xfrm>
          <a:off x="0" y="4145915"/>
          <a:ext cx="1174750" cy="30226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Hasil Akhir</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17</xdr:row>
      <xdr:rowOff>209543</xdr:rowOff>
    </xdr:from>
    <xdr:to>
      <xdr:col>1</xdr:col>
      <xdr:colOff>2822</xdr:colOff>
      <xdr:row>19</xdr:row>
      <xdr:rowOff>67021</xdr:rowOff>
    </xdr:to>
    <xdr:sp>
      <xdr:nvSpPr>
        <xdr:cNvPr id="19" name="Rectangle: Rounded Corners 59">
          <a:hlinkClick xmlns:r="http://schemas.openxmlformats.org/officeDocument/2006/relationships" r:id="rId15"/>
        </xdr:cNvPr>
        <xdr:cNvSpPr/>
      </xdr:nvSpPr>
      <xdr:spPr>
        <a:xfrm>
          <a:off x="1200150" y="4152265"/>
          <a:ext cx="1177290" cy="30226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Catatan &amp; Masukan</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20" name="Rectangle: Rounded Corners 60">
          <a:hlinkClick xmlns:r="http://schemas.openxmlformats.org/officeDocument/2006/relationships" r:id="rId16"/>
        </xdr:cNvPr>
        <xdr:cNvSpPr/>
      </xdr:nvSpPr>
      <xdr:spPr>
        <a:xfrm>
          <a:off x="0" y="0"/>
          <a:ext cx="2374900" cy="293370"/>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oneCellAnchor>
    <xdr:from>
      <xdr:col>7</xdr:col>
      <xdr:colOff>555625</xdr:colOff>
      <xdr:row>1</xdr:row>
      <xdr:rowOff>79375</xdr:rowOff>
    </xdr:from>
    <xdr:ext cx="304800" cy="628650"/>
    <xdr:pic>
      <xdr:nvPicPr>
        <xdr:cNvPr id="21" name="image1.png" descr="Lambang Pramuka - Wikipedia bahasa Indonesia, ensiklopedia bebas"/>
        <xdr:cNvPicPr preferRelativeResize="0"/>
      </xdr:nvPicPr>
      <xdr:blipFill>
        <a:blip r:embed="rId1" cstate="print"/>
        <a:stretch>
          <a:fillRect/>
        </a:stretch>
      </xdr:blipFill>
      <xdr:spPr>
        <a:xfrm>
          <a:off x="7394575" y="260350"/>
          <a:ext cx="304800" cy="628650"/>
        </a:xfrm>
        <a:prstGeom prst="rect">
          <a:avLst/>
        </a:prstGeom>
        <a:noFill/>
      </xdr:spPr>
    </xdr:pic>
    <xdr:clientData fLocksWithSheet="0"/>
  </xdr:oneCellAnchor>
  <xdr:oneCellAnchor>
    <xdr:from>
      <xdr:col>7</xdr:col>
      <xdr:colOff>555625</xdr:colOff>
      <xdr:row>1</xdr:row>
      <xdr:rowOff>79375</xdr:rowOff>
    </xdr:from>
    <xdr:ext cx="304800" cy="628650"/>
    <xdr:pic>
      <xdr:nvPicPr>
        <xdr:cNvPr id="22" name="image1.png" descr="Lambang Pramuka - Wikipedia bahasa Indonesia, ensiklopedia bebas"/>
        <xdr:cNvPicPr preferRelativeResize="0"/>
      </xdr:nvPicPr>
      <xdr:blipFill>
        <a:blip r:embed="rId1" cstate="print"/>
        <a:stretch>
          <a:fillRect/>
        </a:stretch>
      </xdr:blipFill>
      <xdr:spPr>
        <a:xfrm>
          <a:off x="7394575" y="260350"/>
          <a:ext cx="304800" cy="628650"/>
        </a:xfrm>
        <a:prstGeom prst="rect">
          <a:avLst/>
        </a:prstGeom>
        <a:noFill/>
      </xdr:spPr>
    </xdr:pic>
    <xdr:clientData fLocksWithSheet="0"/>
  </xdr:oneCellAnchor>
</xdr:wsDr>
</file>

<file path=xl/drawings/drawing23.xml><?xml version="1.0" encoding="utf-8"?>
<xdr:wsDr xmlns:xdr="http://schemas.openxmlformats.org/drawingml/2006/spreadsheetDrawing" xmlns:r="http://schemas.openxmlformats.org/officeDocument/2006/relationships" xmlns:a="http://schemas.openxmlformats.org/drawingml/2006/main">
  <xdr:oneCellAnchor>
    <xdr:from>
      <xdr:col>7</xdr:col>
      <xdr:colOff>266700</xdr:colOff>
      <xdr:row>0</xdr:row>
      <xdr:rowOff>133350</xdr:rowOff>
    </xdr:from>
    <xdr:ext cx="266700" cy="542925"/>
    <xdr:pic>
      <xdr:nvPicPr>
        <xdr:cNvPr id="2" name="image1.png" descr="Lambang Pramuka - Wikipedia bahasa Indonesia, ensiklopedia bebas"/>
        <xdr:cNvPicPr preferRelativeResize="0"/>
      </xdr:nvPicPr>
      <xdr:blipFill>
        <a:blip r:embed="rId1" cstate="print"/>
        <a:stretch>
          <a:fillRect/>
        </a:stretch>
      </xdr:blipFill>
      <xdr:spPr>
        <a:xfrm>
          <a:off x="7162800" y="133350"/>
          <a:ext cx="266700" cy="542925"/>
        </a:xfrm>
        <a:prstGeom prst="rect">
          <a:avLst/>
        </a:prstGeom>
        <a:noFill/>
      </xdr:spPr>
    </xdr:pic>
    <xdr:clientData fLocksWithSheet="0"/>
  </xdr:oneCellAnchor>
  <xdr:twoCellAnchor>
    <xdr:from>
      <xdr:col>0</xdr:col>
      <xdr:colOff>0</xdr:colOff>
      <xdr:row>4</xdr:row>
      <xdr:rowOff>44443</xdr:rowOff>
    </xdr:from>
    <xdr:to>
      <xdr:col>0</xdr:col>
      <xdr:colOff>1174750</xdr:colOff>
      <xdr:row>7</xdr:row>
      <xdr:rowOff>3521</xdr:rowOff>
    </xdr:to>
    <xdr:sp>
      <xdr:nvSpPr>
        <xdr:cNvPr id="3" name="Rectangle: Rounded Corners 56">
          <a:hlinkClick xmlns:r="http://schemas.openxmlformats.org/officeDocument/2006/relationships" r:id="rId2"/>
        </xdr:cNvPr>
        <xdr:cNvSpPr/>
      </xdr:nvSpPr>
      <xdr:spPr>
        <a:xfrm>
          <a:off x="0" y="720090"/>
          <a:ext cx="1174750" cy="42608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7</xdr:row>
      <xdr:rowOff>54321</xdr:rowOff>
    </xdr:from>
    <xdr:to>
      <xdr:col>0</xdr:col>
      <xdr:colOff>1174750</xdr:colOff>
      <xdr:row>9</xdr:row>
      <xdr:rowOff>132637</xdr:rowOff>
    </xdr:to>
    <xdr:sp>
      <xdr:nvSpPr>
        <xdr:cNvPr id="4" name="Rectangle: Rounded Corners 57">
          <a:hlinkClick xmlns:r="http://schemas.openxmlformats.org/officeDocument/2006/relationships" r:id="rId3"/>
        </xdr:cNvPr>
        <xdr:cNvSpPr/>
      </xdr:nvSpPr>
      <xdr:spPr>
        <a:xfrm>
          <a:off x="0" y="1196975"/>
          <a:ext cx="1174750" cy="4210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2.1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4</xdr:row>
      <xdr:rowOff>38093</xdr:rowOff>
    </xdr:from>
    <xdr:to>
      <xdr:col>1</xdr:col>
      <xdr:colOff>0</xdr:colOff>
      <xdr:row>6</xdr:row>
      <xdr:rowOff>206721</xdr:rowOff>
    </xdr:to>
    <xdr:sp>
      <xdr:nvSpPr>
        <xdr:cNvPr id="5" name="Rectangle: Rounded Corners 58">
          <a:hlinkClick xmlns:r="http://schemas.openxmlformats.org/officeDocument/2006/relationships" r:id="rId4"/>
        </xdr:cNvPr>
        <xdr:cNvSpPr/>
      </xdr:nvSpPr>
      <xdr:spPr>
        <a:xfrm>
          <a:off x="1200150" y="713740"/>
          <a:ext cx="1174750" cy="42608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3.1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7</xdr:row>
      <xdr:rowOff>54321</xdr:rowOff>
    </xdr:from>
    <xdr:to>
      <xdr:col>1</xdr:col>
      <xdr:colOff>2822</xdr:colOff>
      <xdr:row>9</xdr:row>
      <xdr:rowOff>132637</xdr:rowOff>
    </xdr:to>
    <xdr:sp>
      <xdr:nvSpPr>
        <xdr:cNvPr id="6" name="Rectangle: Rounded Corners 59">
          <a:hlinkClick xmlns:r="http://schemas.openxmlformats.org/officeDocument/2006/relationships" r:id="rId5"/>
        </xdr:cNvPr>
        <xdr:cNvSpPr/>
      </xdr:nvSpPr>
      <xdr:spPr>
        <a:xfrm>
          <a:off x="1200150" y="1196975"/>
          <a:ext cx="1177290" cy="4210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4.1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2</xdr:row>
      <xdr:rowOff>34565</xdr:rowOff>
    </xdr:from>
    <xdr:to>
      <xdr:col>1</xdr:col>
      <xdr:colOff>0</xdr:colOff>
      <xdr:row>3</xdr:row>
      <xdr:rowOff>147454</xdr:rowOff>
    </xdr:to>
    <xdr:sp>
      <xdr:nvSpPr>
        <xdr:cNvPr id="7" name="Rectangle: Rounded Corners 60"/>
        <xdr:cNvSpPr/>
      </xdr:nvSpPr>
      <xdr:spPr>
        <a:xfrm>
          <a:off x="0" y="348615"/>
          <a:ext cx="2374900" cy="29400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1</a:t>
          </a:r>
          <a:endParaRPr lang="en-ID" sz="900" b="1">
            <a:latin typeface="Arial Narrow" panose="020B0606020202030204" pitchFamily="34" charset="0"/>
          </a:endParaRPr>
        </a:p>
      </xdr:txBody>
    </xdr:sp>
    <xdr:clientData/>
  </xdr:twoCellAnchor>
  <xdr:twoCellAnchor>
    <xdr:from>
      <xdr:col>0</xdr:col>
      <xdr:colOff>0</xdr:colOff>
      <xdr:row>11</xdr:row>
      <xdr:rowOff>152393</xdr:rowOff>
    </xdr:from>
    <xdr:to>
      <xdr:col>0</xdr:col>
      <xdr:colOff>1174750</xdr:colOff>
      <xdr:row>13</xdr:row>
      <xdr:rowOff>129109</xdr:rowOff>
    </xdr:to>
    <xdr:sp>
      <xdr:nvSpPr>
        <xdr:cNvPr id="8" name="Rectangle: Rounded Corners 56">
          <a:hlinkClick xmlns:r="http://schemas.openxmlformats.org/officeDocument/2006/relationships" r:id="rId6"/>
        </xdr:cNvPr>
        <xdr:cNvSpPr/>
      </xdr:nvSpPr>
      <xdr:spPr>
        <a:xfrm>
          <a:off x="0" y="2085340"/>
          <a:ext cx="1174750" cy="42481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1.2 Pembinaan </a:t>
          </a:r>
          <a:endParaRPr lang="en-ID" sz="900" b="1">
            <a:latin typeface="Arial Narrow" panose="020B0606020202030204" pitchFamily="34" charset="0"/>
          </a:endParaRPr>
        </a:p>
        <a:p>
          <a:pPr algn="l"/>
          <a:r>
            <a:rPr lang="en-ID" sz="900" b="1">
              <a:latin typeface="Arial Narrow" panose="020B0606020202030204" pitchFamily="34" charset="0"/>
            </a:rPr>
            <a:t>      Anggota Muda</a:t>
          </a:r>
          <a:endParaRPr lang="en-ID" sz="900" b="1">
            <a:latin typeface="Arial Narrow" panose="020B0606020202030204" pitchFamily="34" charset="0"/>
          </a:endParaRPr>
        </a:p>
      </xdr:txBody>
    </xdr:sp>
    <xdr:clientData/>
  </xdr:twoCellAnchor>
  <xdr:twoCellAnchor>
    <xdr:from>
      <xdr:col>0</xdr:col>
      <xdr:colOff>0</xdr:colOff>
      <xdr:row>13</xdr:row>
      <xdr:rowOff>179909</xdr:rowOff>
    </xdr:from>
    <xdr:to>
      <xdr:col>0</xdr:col>
      <xdr:colOff>1174750</xdr:colOff>
      <xdr:row>16</xdr:row>
      <xdr:rowOff>31037</xdr:rowOff>
    </xdr:to>
    <xdr:sp>
      <xdr:nvSpPr>
        <xdr:cNvPr id="9" name="Rectangle: Rounded Corners 57">
          <a:hlinkClick xmlns:r="http://schemas.openxmlformats.org/officeDocument/2006/relationships" r:id="rId7"/>
        </xdr:cNvPr>
        <xdr:cNvSpPr/>
      </xdr:nvSpPr>
      <xdr:spPr>
        <a:xfrm>
          <a:off x="0" y="2560955"/>
          <a:ext cx="1174750" cy="42545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2.2 Pengelolaan   </a:t>
          </a:r>
          <a:endParaRPr lang="en-ID" sz="900" b="1">
            <a:latin typeface="Arial Narrow" panose="020B0606020202030204" pitchFamily="34" charset="0"/>
          </a:endParaRPr>
        </a:p>
        <a:p>
          <a:pPr algn="l"/>
          <a:r>
            <a:rPr lang="en-ID" sz="900" b="1">
              <a:latin typeface="Arial Narrow" panose="020B0606020202030204" pitchFamily="34" charset="0"/>
            </a:rPr>
            <a:t>      Anggota Dewasa</a:t>
          </a:r>
          <a:endParaRPr lang="en-ID" sz="900" b="1">
            <a:latin typeface="Arial Narrow" panose="020B0606020202030204" pitchFamily="34" charset="0"/>
          </a:endParaRPr>
        </a:p>
      </xdr:txBody>
    </xdr:sp>
    <xdr:clientData/>
  </xdr:twoCellAnchor>
  <xdr:twoCellAnchor>
    <xdr:from>
      <xdr:col>0</xdr:col>
      <xdr:colOff>1200150</xdr:colOff>
      <xdr:row>11</xdr:row>
      <xdr:rowOff>146043</xdr:rowOff>
    </xdr:from>
    <xdr:to>
      <xdr:col>1</xdr:col>
      <xdr:colOff>2822</xdr:colOff>
      <xdr:row>13</xdr:row>
      <xdr:rowOff>122759</xdr:rowOff>
    </xdr:to>
    <xdr:sp>
      <xdr:nvSpPr>
        <xdr:cNvPr id="10" name="Rectangle: Rounded Corners 58">
          <a:hlinkClick xmlns:r="http://schemas.openxmlformats.org/officeDocument/2006/relationships" r:id="rId8"/>
        </xdr:cNvPr>
        <xdr:cNvSpPr/>
      </xdr:nvSpPr>
      <xdr:spPr>
        <a:xfrm>
          <a:off x="1200150" y="2078990"/>
          <a:ext cx="1177290" cy="42481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3.2 Sarana Prasarana</a:t>
          </a:r>
          <a:endParaRPr lang="en-ID" sz="900" b="1">
            <a:latin typeface="Arial Narrow" panose="020B0606020202030204" pitchFamily="34" charset="0"/>
          </a:endParaRPr>
        </a:p>
      </xdr:txBody>
    </xdr:sp>
    <xdr:clientData/>
  </xdr:twoCellAnchor>
  <xdr:twoCellAnchor>
    <xdr:from>
      <xdr:col>0</xdr:col>
      <xdr:colOff>1200150</xdr:colOff>
      <xdr:row>13</xdr:row>
      <xdr:rowOff>179909</xdr:rowOff>
    </xdr:from>
    <xdr:to>
      <xdr:col>1</xdr:col>
      <xdr:colOff>2822</xdr:colOff>
      <xdr:row>16</xdr:row>
      <xdr:rowOff>31037</xdr:rowOff>
    </xdr:to>
    <xdr:sp>
      <xdr:nvSpPr>
        <xdr:cNvPr id="11" name="Rectangle: Rounded Corners 59">
          <a:hlinkClick xmlns:r="http://schemas.openxmlformats.org/officeDocument/2006/relationships" r:id="rId9"/>
        </xdr:cNvPr>
        <xdr:cNvSpPr/>
      </xdr:nvSpPr>
      <xdr:spPr>
        <a:xfrm>
          <a:off x="1200150" y="2560955"/>
          <a:ext cx="1177290" cy="42545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4.2 Organisasi, </a:t>
          </a:r>
          <a:endParaRPr lang="en-ID" sz="900" b="1">
            <a:latin typeface="Arial Narrow" panose="020B0606020202030204" pitchFamily="34" charset="0"/>
          </a:endParaRPr>
        </a:p>
        <a:p>
          <a:pPr algn="l"/>
          <a:r>
            <a:rPr lang="en-ID" sz="900" b="1">
              <a:latin typeface="Arial Narrow" panose="020B0606020202030204" pitchFamily="34" charset="0"/>
            </a:rPr>
            <a:t>      Administrasi</a:t>
          </a:r>
          <a:endParaRPr lang="en-ID" sz="900" b="1">
            <a:latin typeface="Arial Narrow" panose="020B0606020202030204" pitchFamily="34" charset="0"/>
          </a:endParaRPr>
        </a:p>
      </xdr:txBody>
    </xdr:sp>
    <xdr:clientData/>
  </xdr:twoCellAnchor>
  <xdr:twoCellAnchor>
    <xdr:from>
      <xdr:col>0</xdr:col>
      <xdr:colOff>0</xdr:colOff>
      <xdr:row>9</xdr:row>
      <xdr:rowOff>227887</xdr:rowOff>
    </xdr:from>
    <xdr:to>
      <xdr:col>1</xdr:col>
      <xdr:colOff>2822</xdr:colOff>
      <xdr:row>11</xdr:row>
      <xdr:rowOff>76193</xdr:rowOff>
    </xdr:to>
    <xdr:sp>
      <xdr:nvSpPr>
        <xdr:cNvPr id="12" name="Rectangle: Rounded Corners 60"/>
        <xdr:cNvSpPr/>
      </xdr:nvSpPr>
      <xdr:spPr>
        <a:xfrm>
          <a:off x="0" y="1713230"/>
          <a:ext cx="2377440" cy="29591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2</a:t>
          </a:r>
          <a:endParaRPr lang="en-ID" sz="900" b="1">
            <a:latin typeface="Arial Narrow" panose="020B0606020202030204" pitchFamily="34" charset="0"/>
          </a:endParaRPr>
        </a:p>
      </xdr:txBody>
    </xdr:sp>
    <xdr:clientData/>
  </xdr:twoCellAnchor>
  <xdr:twoCellAnchor>
    <xdr:from>
      <xdr:col>0</xdr:col>
      <xdr:colOff>0</xdr:colOff>
      <xdr:row>18</xdr:row>
      <xdr:rowOff>117821</xdr:rowOff>
    </xdr:from>
    <xdr:to>
      <xdr:col>0</xdr:col>
      <xdr:colOff>1174750</xdr:colOff>
      <xdr:row>20</xdr:row>
      <xdr:rowOff>69137</xdr:rowOff>
    </xdr:to>
    <xdr:sp>
      <xdr:nvSpPr>
        <xdr:cNvPr id="13" name="Rectangle: Rounded Corners 56">
          <a:hlinkClick xmlns:r="http://schemas.openxmlformats.org/officeDocument/2006/relationships" r:id="rId10"/>
        </xdr:cNvPr>
        <xdr:cNvSpPr/>
      </xdr:nvSpPr>
      <xdr:spPr>
        <a:xfrm>
          <a:off x="0" y="3429000"/>
          <a:ext cx="1174750" cy="30670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a:t>
          </a:r>
          <a:r>
            <a:rPr lang="en-ID" sz="900" b="1" baseline="0">
              <a:solidFill>
                <a:schemeClr val="tx1"/>
              </a:solidFill>
              <a:latin typeface="Arial Narrow" panose="020B0606020202030204" pitchFamily="34" charset="0"/>
            </a:rPr>
            <a:t> 1</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20</xdr:row>
      <xdr:rowOff>113587</xdr:rowOff>
    </xdr:from>
    <xdr:to>
      <xdr:col>0</xdr:col>
      <xdr:colOff>1174750</xdr:colOff>
      <xdr:row>22</xdr:row>
      <xdr:rowOff>63493</xdr:rowOff>
    </xdr:to>
    <xdr:sp>
      <xdr:nvSpPr>
        <xdr:cNvPr id="14" name="Rectangle: Rounded Corners 57">
          <a:hlinkClick xmlns:r="http://schemas.openxmlformats.org/officeDocument/2006/relationships" r:id="rId11"/>
        </xdr:cNvPr>
        <xdr:cNvSpPr/>
      </xdr:nvSpPr>
      <xdr:spPr>
        <a:xfrm>
          <a:off x="0" y="3780155"/>
          <a:ext cx="117475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Rekap Asesor 1&amp;2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18</xdr:row>
      <xdr:rowOff>111471</xdr:rowOff>
    </xdr:from>
    <xdr:to>
      <xdr:col>1</xdr:col>
      <xdr:colOff>2822</xdr:colOff>
      <xdr:row>20</xdr:row>
      <xdr:rowOff>62787</xdr:rowOff>
    </xdr:to>
    <xdr:sp>
      <xdr:nvSpPr>
        <xdr:cNvPr id="15" name="Rectangle: Rounded Corners 58">
          <a:hlinkClick xmlns:r="http://schemas.openxmlformats.org/officeDocument/2006/relationships" r:id="rId12"/>
        </xdr:cNvPr>
        <xdr:cNvSpPr/>
      </xdr:nvSpPr>
      <xdr:spPr>
        <a:xfrm>
          <a:off x="1200150" y="3422650"/>
          <a:ext cx="1177290" cy="30670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 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20</xdr:row>
      <xdr:rowOff>119937</xdr:rowOff>
    </xdr:from>
    <xdr:to>
      <xdr:col>1</xdr:col>
      <xdr:colOff>2822</xdr:colOff>
      <xdr:row>22</xdr:row>
      <xdr:rowOff>69843</xdr:rowOff>
    </xdr:to>
    <xdr:sp>
      <xdr:nvSpPr>
        <xdr:cNvPr id="16" name="Rectangle: Rounded Corners 59">
          <a:hlinkClick xmlns:r="http://schemas.openxmlformats.org/officeDocument/2006/relationships" r:id="rId13"/>
        </xdr:cNvPr>
        <xdr:cNvSpPr/>
      </xdr:nvSpPr>
      <xdr:spPr>
        <a:xfrm>
          <a:off x="1200150" y="3786505"/>
          <a:ext cx="117729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Nilai</a:t>
          </a:r>
          <a:r>
            <a:rPr lang="en-ID" sz="900" b="1" baseline="0">
              <a:solidFill>
                <a:schemeClr val="tx1"/>
              </a:solidFill>
              <a:latin typeface="Arial Narrow" panose="020B0606020202030204" pitchFamily="34" charset="0"/>
            </a:rPr>
            <a:t> Akhir Akreditasi</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16</xdr:row>
      <xdr:rowOff>103004</xdr:rowOff>
    </xdr:from>
    <xdr:to>
      <xdr:col>1</xdr:col>
      <xdr:colOff>2822</xdr:colOff>
      <xdr:row>18</xdr:row>
      <xdr:rowOff>41621</xdr:rowOff>
    </xdr:to>
    <xdr:sp>
      <xdr:nvSpPr>
        <xdr:cNvPr id="17" name="Rectangle: Rounded Corners 60"/>
        <xdr:cNvSpPr/>
      </xdr:nvSpPr>
      <xdr:spPr>
        <a:xfrm>
          <a:off x="0" y="3058795"/>
          <a:ext cx="2377440" cy="29400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OUT</a:t>
          </a:r>
          <a:r>
            <a:rPr lang="en-ID" sz="900" b="1" baseline="0">
              <a:latin typeface="Arial Narrow" panose="020B0606020202030204" pitchFamily="34" charset="0"/>
            </a:rPr>
            <a:t> PUT</a:t>
          </a:r>
          <a:endParaRPr lang="en-ID" sz="900" b="1">
            <a:latin typeface="Arial Narrow" panose="020B0606020202030204" pitchFamily="34" charset="0"/>
          </a:endParaRPr>
        </a:p>
      </xdr:txBody>
    </xdr:sp>
    <xdr:clientData/>
  </xdr:twoCellAnchor>
  <xdr:twoCellAnchor>
    <xdr:from>
      <xdr:col>0</xdr:col>
      <xdr:colOff>0</xdr:colOff>
      <xdr:row>22</xdr:row>
      <xdr:rowOff>114293</xdr:rowOff>
    </xdr:from>
    <xdr:to>
      <xdr:col>0</xdr:col>
      <xdr:colOff>1174750</xdr:colOff>
      <xdr:row>24</xdr:row>
      <xdr:rowOff>60671</xdr:rowOff>
    </xdr:to>
    <xdr:sp>
      <xdr:nvSpPr>
        <xdr:cNvPr id="18" name="Rectangle: Rounded Corners 57">
          <a:hlinkClick xmlns:r="http://schemas.openxmlformats.org/officeDocument/2006/relationships" r:id="rId14"/>
        </xdr:cNvPr>
        <xdr:cNvSpPr/>
      </xdr:nvSpPr>
      <xdr:spPr>
        <a:xfrm>
          <a:off x="0" y="4136390"/>
          <a:ext cx="1174750" cy="30226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Hasil Akhir</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22</xdr:row>
      <xdr:rowOff>120643</xdr:rowOff>
    </xdr:from>
    <xdr:to>
      <xdr:col>1</xdr:col>
      <xdr:colOff>2822</xdr:colOff>
      <xdr:row>24</xdr:row>
      <xdr:rowOff>67021</xdr:rowOff>
    </xdr:to>
    <xdr:sp>
      <xdr:nvSpPr>
        <xdr:cNvPr id="19" name="Rectangle: Rounded Corners 59">
          <a:hlinkClick xmlns:r="http://schemas.openxmlformats.org/officeDocument/2006/relationships" r:id="rId15"/>
        </xdr:cNvPr>
        <xdr:cNvSpPr/>
      </xdr:nvSpPr>
      <xdr:spPr>
        <a:xfrm>
          <a:off x="1200150" y="4142740"/>
          <a:ext cx="1177290" cy="30226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Catatan &amp; Masukan</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157339</xdr:rowOff>
    </xdr:to>
    <xdr:sp>
      <xdr:nvSpPr>
        <xdr:cNvPr id="20" name="Rectangle: Rounded Corners 60">
          <a:hlinkClick xmlns:r="http://schemas.openxmlformats.org/officeDocument/2006/relationships" r:id="rId1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oneCellAnchor>
    <xdr:from>
      <xdr:col>7</xdr:col>
      <xdr:colOff>266700</xdr:colOff>
      <xdr:row>0</xdr:row>
      <xdr:rowOff>133350</xdr:rowOff>
    </xdr:from>
    <xdr:ext cx="266700" cy="542925"/>
    <xdr:pic>
      <xdr:nvPicPr>
        <xdr:cNvPr id="21" name="image1.png" descr="Lambang Pramuka - Wikipedia bahasa Indonesia, ensiklopedia bebas"/>
        <xdr:cNvPicPr preferRelativeResize="0"/>
      </xdr:nvPicPr>
      <xdr:blipFill>
        <a:blip r:embed="rId1" cstate="print"/>
        <a:stretch>
          <a:fillRect/>
        </a:stretch>
      </xdr:blipFill>
      <xdr:spPr>
        <a:xfrm>
          <a:off x="7162800" y="133350"/>
          <a:ext cx="266700" cy="542925"/>
        </a:xfrm>
        <a:prstGeom prst="rect">
          <a:avLst/>
        </a:prstGeom>
        <a:noFill/>
      </xdr:spPr>
    </xdr:pic>
    <xdr:clientData fLocksWithSheet="0"/>
  </xdr:oneCellAnchor>
  <xdr:oneCellAnchor>
    <xdr:from>
      <xdr:col>7</xdr:col>
      <xdr:colOff>266700</xdr:colOff>
      <xdr:row>0</xdr:row>
      <xdr:rowOff>133350</xdr:rowOff>
    </xdr:from>
    <xdr:ext cx="266700" cy="542925"/>
    <xdr:pic>
      <xdr:nvPicPr>
        <xdr:cNvPr id="22" name="image1.png" descr="Lambang Pramuka - Wikipedia bahasa Indonesia, ensiklopedia bebas"/>
        <xdr:cNvPicPr preferRelativeResize="0"/>
      </xdr:nvPicPr>
      <xdr:blipFill>
        <a:blip r:embed="rId1" cstate="print"/>
        <a:stretch>
          <a:fillRect/>
        </a:stretch>
      </xdr:blipFill>
      <xdr:spPr>
        <a:xfrm>
          <a:off x="7162800" y="133350"/>
          <a:ext cx="266700" cy="542925"/>
        </a:xfrm>
        <a:prstGeom prst="rect">
          <a:avLst/>
        </a:prstGeom>
        <a:noFill/>
      </xdr:spPr>
    </xdr:pic>
    <xdr:clientData fLocksWithSheet="0"/>
  </xdr:oneCellAnchor>
</xdr:wsDr>
</file>

<file path=xl/drawings/drawing24.xml><?xml version="1.0" encoding="utf-8"?>
<xdr:wsDr xmlns:xdr="http://schemas.openxmlformats.org/drawingml/2006/spreadsheetDrawing" xmlns:r="http://schemas.openxmlformats.org/officeDocument/2006/relationships" xmlns:a="http://schemas.openxmlformats.org/drawingml/2006/main">
  <xdr:oneCellAnchor>
    <xdr:from>
      <xdr:col>6</xdr:col>
      <xdr:colOff>269875</xdr:colOff>
      <xdr:row>1</xdr:row>
      <xdr:rowOff>31750</xdr:rowOff>
    </xdr:from>
    <xdr:ext cx="352425" cy="590550"/>
    <xdr:pic>
      <xdr:nvPicPr>
        <xdr:cNvPr id="2" name="image2.jpg" descr="Lambang Pramuka - Wikipedia bahasa Indonesia, ensiklopedia bebas" title="Image"/>
        <xdr:cNvPicPr preferRelativeResize="0"/>
      </xdr:nvPicPr>
      <xdr:blipFill>
        <a:blip r:embed="rId1" cstate="print"/>
        <a:stretch>
          <a:fillRect/>
        </a:stretch>
      </xdr:blipFill>
      <xdr:spPr>
        <a:xfrm>
          <a:off x="7153275" y="212725"/>
          <a:ext cx="352425" cy="590550"/>
        </a:xfrm>
        <a:prstGeom prst="rect">
          <a:avLst/>
        </a:prstGeom>
        <a:noFill/>
      </xdr:spPr>
    </xdr:pic>
    <xdr:clientData fLocksWithSheet="0"/>
  </xdr:oneCellAnchor>
  <xdr:oneCellAnchor>
    <xdr:from>
      <xdr:col>6</xdr:col>
      <xdr:colOff>269875</xdr:colOff>
      <xdr:row>1</xdr:row>
      <xdr:rowOff>31750</xdr:rowOff>
    </xdr:from>
    <xdr:ext cx="352425" cy="590550"/>
    <xdr:pic>
      <xdr:nvPicPr>
        <xdr:cNvPr id="21" name="image2.jpg" descr="Lambang Pramuka - Wikipedia bahasa Indonesia, ensiklopedia bebas" title="Image"/>
        <xdr:cNvPicPr preferRelativeResize="0"/>
      </xdr:nvPicPr>
      <xdr:blipFill>
        <a:blip r:embed="rId1" cstate="print"/>
        <a:stretch>
          <a:fillRect/>
        </a:stretch>
      </xdr:blipFill>
      <xdr:spPr>
        <a:xfrm>
          <a:off x="7153275" y="212725"/>
          <a:ext cx="352425" cy="590550"/>
        </a:xfrm>
        <a:prstGeom prst="rect">
          <a:avLst/>
        </a:prstGeom>
        <a:noFill/>
      </xdr:spPr>
    </xdr:pic>
    <xdr:clientData fLocksWithSheet="0"/>
  </xdr:oneCellAnchor>
  <xdr:oneCellAnchor>
    <xdr:from>
      <xdr:col>6</xdr:col>
      <xdr:colOff>269875</xdr:colOff>
      <xdr:row>1</xdr:row>
      <xdr:rowOff>31750</xdr:rowOff>
    </xdr:from>
    <xdr:ext cx="352425" cy="590550"/>
    <xdr:pic>
      <xdr:nvPicPr>
        <xdr:cNvPr id="40" name="image2.jpg" descr="Lambang Pramuka - Wikipedia bahasa Indonesia, ensiklopedia bebas" title="Image"/>
        <xdr:cNvPicPr preferRelativeResize="0"/>
      </xdr:nvPicPr>
      <xdr:blipFill>
        <a:blip r:embed="rId1" cstate="print"/>
        <a:stretch>
          <a:fillRect/>
        </a:stretch>
      </xdr:blipFill>
      <xdr:spPr>
        <a:xfrm>
          <a:off x="7153275" y="212725"/>
          <a:ext cx="352425" cy="590550"/>
        </a:xfrm>
        <a:prstGeom prst="rect">
          <a:avLst/>
        </a:prstGeom>
        <a:noFill/>
      </xdr:spPr>
    </xdr:pic>
    <xdr:clientData fLocksWithSheet="0"/>
  </xdr:oneCellAnchor>
  <xdr:twoCellAnchor>
    <xdr:from>
      <xdr:col>0</xdr:col>
      <xdr:colOff>0</xdr:colOff>
      <xdr:row>4</xdr:row>
      <xdr:rowOff>698</xdr:rowOff>
    </xdr:from>
    <xdr:to>
      <xdr:col>0</xdr:col>
      <xdr:colOff>1174750</xdr:colOff>
      <xdr:row>6</xdr:row>
      <xdr:rowOff>66316</xdr:rowOff>
    </xdr:to>
    <xdr:sp>
      <xdr:nvSpPr>
        <xdr:cNvPr id="41" name="Rectangle: Rounded Corners 56">
          <a:hlinkClick xmlns:r="http://schemas.openxmlformats.org/officeDocument/2006/relationships" r:id="rId2"/>
        </xdr:cNvPr>
        <xdr:cNvSpPr/>
      </xdr:nvSpPr>
      <xdr:spPr>
        <a:xfrm>
          <a:off x="0" y="724535"/>
          <a:ext cx="1174750" cy="42735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117116</xdr:rowOff>
    </xdr:from>
    <xdr:to>
      <xdr:col>0</xdr:col>
      <xdr:colOff>1174750</xdr:colOff>
      <xdr:row>8</xdr:row>
      <xdr:rowOff>186259</xdr:rowOff>
    </xdr:to>
    <xdr:sp>
      <xdr:nvSpPr>
        <xdr:cNvPr id="42" name="Rectangle: Rounded Corners 57">
          <a:hlinkClick xmlns:r="http://schemas.openxmlformats.org/officeDocument/2006/relationships" r:id="rId3"/>
        </xdr:cNvPr>
        <xdr:cNvSpPr/>
      </xdr:nvSpPr>
      <xdr:spPr>
        <a:xfrm>
          <a:off x="0" y="1202690"/>
          <a:ext cx="1174750" cy="43116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2.1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170737</xdr:rowOff>
    </xdr:from>
    <xdr:to>
      <xdr:col>1</xdr:col>
      <xdr:colOff>0</xdr:colOff>
      <xdr:row>6</xdr:row>
      <xdr:rowOff>59966</xdr:rowOff>
    </xdr:to>
    <xdr:sp>
      <xdr:nvSpPr>
        <xdr:cNvPr id="43" name="Rectangle: Rounded Corners 58">
          <a:hlinkClick xmlns:r="http://schemas.openxmlformats.org/officeDocument/2006/relationships" r:id="rId4"/>
        </xdr:cNvPr>
        <xdr:cNvSpPr/>
      </xdr:nvSpPr>
      <xdr:spPr>
        <a:xfrm>
          <a:off x="1200150" y="713105"/>
          <a:ext cx="1174750" cy="43243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3.1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117116</xdr:rowOff>
    </xdr:from>
    <xdr:to>
      <xdr:col>1</xdr:col>
      <xdr:colOff>2822</xdr:colOff>
      <xdr:row>8</xdr:row>
      <xdr:rowOff>186259</xdr:rowOff>
    </xdr:to>
    <xdr:sp>
      <xdr:nvSpPr>
        <xdr:cNvPr id="44" name="Rectangle: Rounded Corners 59">
          <a:hlinkClick xmlns:r="http://schemas.openxmlformats.org/officeDocument/2006/relationships" r:id="rId5"/>
        </xdr:cNvPr>
        <xdr:cNvSpPr/>
      </xdr:nvSpPr>
      <xdr:spPr>
        <a:xfrm>
          <a:off x="1200150" y="1202690"/>
          <a:ext cx="1177290" cy="43116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4.1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3</xdr:row>
      <xdr:rowOff>102298</xdr:rowOff>
    </xdr:to>
    <xdr:sp>
      <xdr:nvSpPr>
        <xdr:cNvPr id="45" name="Rectangle: Rounded Corners 60"/>
        <xdr:cNvSpPr/>
      </xdr:nvSpPr>
      <xdr:spPr>
        <a:xfrm>
          <a:off x="0" y="348615"/>
          <a:ext cx="2374900" cy="29654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1</a:t>
          </a:r>
          <a:endParaRPr lang="en-ID" sz="900" b="1">
            <a:latin typeface="Arial Narrow" panose="020B0606020202030204" pitchFamily="34" charset="0"/>
          </a:endParaRPr>
        </a:p>
      </xdr:txBody>
    </xdr:sp>
    <xdr:clientData/>
  </xdr:twoCellAnchor>
  <xdr:twoCellAnchor>
    <xdr:from>
      <xdr:col>0</xdr:col>
      <xdr:colOff>0</xdr:colOff>
      <xdr:row>11</xdr:row>
      <xdr:rowOff>40915</xdr:rowOff>
    </xdr:from>
    <xdr:to>
      <xdr:col>0</xdr:col>
      <xdr:colOff>1174750</xdr:colOff>
      <xdr:row>13</xdr:row>
      <xdr:rowOff>111470</xdr:rowOff>
    </xdr:to>
    <xdr:sp>
      <xdr:nvSpPr>
        <xdr:cNvPr id="46" name="Rectangle: Rounded Corners 56">
          <a:hlinkClick xmlns:r="http://schemas.openxmlformats.org/officeDocument/2006/relationships" r:id="rId6"/>
        </xdr:cNvPr>
        <xdr:cNvSpPr/>
      </xdr:nvSpPr>
      <xdr:spPr>
        <a:xfrm>
          <a:off x="0" y="2104390"/>
          <a:ext cx="1174750" cy="43243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1.2 Pembinaan </a:t>
          </a:r>
          <a:endParaRPr lang="en-ID" sz="900" b="1">
            <a:latin typeface="Arial Narrow" panose="020B0606020202030204" pitchFamily="34" charset="0"/>
          </a:endParaRPr>
        </a:p>
        <a:p>
          <a:pPr algn="l"/>
          <a:r>
            <a:rPr lang="en-ID" sz="900" b="1">
              <a:latin typeface="Arial Narrow" panose="020B0606020202030204" pitchFamily="34" charset="0"/>
            </a:rPr>
            <a:t>      Anggota Muda</a:t>
          </a:r>
          <a:endParaRPr lang="en-ID" sz="900" b="1">
            <a:latin typeface="Arial Narrow" panose="020B0606020202030204" pitchFamily="34" charset="0"/>
          </a:endParaRPr>
        </a:p>
      </xdr:txBody>
    </xdr:sp>
    <xdr:clientData/>
  </xdr:twoCellAnchor>
  <xdr:twoCellAnchor>
    <xdr:from>
      <xdr:col>0</xdr:col>
      <xdr:colOff>0</xdr:colOff>
      <xdr:row>13</xdr:row>
      <xdr:rowOff>162270</xdr:rowOff>
    </xdr:from>
    <xdr:to>
      <xdr:col>0</xdr:col>
      <xdr:colOff>1174750</xdr:colOff>
      <xdr:row>16</xdr:row>
      <xdr:rowOff>53615</xdr:rowOff>
    </xdr:to>
    <xdr:sp>
      <xdr:nvSpPr>
        <xdr:cNvPr id="47" name="Rectangle: Rounded Corners 57">
          <a:hlinkClick xmlns:r="http://schemas.openxmlformats.org/officeDocument/2006/relationships" r:id="rId7"/>
        </xdr:cNvPr>
        <xdr:cNvSpPr/>
      </xdr:nvSpPr>
      <xdr:spPr>
        <a:xfrm>
          <a:off x="0" y="2587625"/>
          <a:ext cx="1174750" cy="4343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2.2 Pengelolaan   </a:t>
          </a:r>
          <a:endParaRPr lang="en-ID" sz="900" b="1">
            <a:latin typeface="Arial Narrow" panose="020B0606020202030204" pitchFamily="34" charset="0"/>
          </a:endParaRPr>
        </a:p>
        <a:p>
          <a:pPr algn="l"/>
          <a:r>
            <a:rPr lang="en-ID" sz="900" b="1">
              <a:latin typeface="Arial Narrow" panose="020B0606020202030204" pitchFamily="34" charset="0"/>
            </a:rPr>
            <a:t>      Anggota Dewasa</a:t>
          </a:r>
          <a:endParaRPr lang="en-ID" sz="900" b="1">
            <a:latin typeface="Arial Narrow" panose="020B0606020202030204" pitchFamily="34" charset="0"/>
          </a:endParaRPr>
        </a:p>
      </xdr:txBody>
    </xdr:sp>
    <xdr:clientData/>
  </xdr:twoCellAnchor>
  <xdr:twoCellAnchor>
    <xdr:from>
      <xdr:col>0</xdr:col>
      <xdr:colOff>1200150</xdr:colOff>
      <xdr:row>11</xdr:row>
      <xdr:rowOff>34565</xdr:rowOff>
    </xdr:from>
    <xdr:to>
      <xdr:col>1</xdr:col>
      <xdr:colOff>2822</xdr:colOff>
      <xdr:row>13</xdr:row>
      <xdr:rowOff>105120</xdr:rowOff>
    </xdr:to>
    <xdr:sp>
      <xdr:nvSpPr>
        <xdr:cNvPr id="48" name="Rectangle: Rounded Corners 58">
          <a:hlinkClick xmlns:r="http://schemas.openxmlformats.org/officeDocument/2006/relationships" r:id="rId8"/>
        </xdr:cNvPr>
        <xdr:cNvSpPr/>
      </xdr:nvSpPr>
      <xdr:spPr>
        <a:xfrm>
          <a:off x="1200150" y="2098040"/>
          <a:ext cx="1177290" cy="43243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3.2 Sarana Prasarana</a:t>
          </a:r>
          <a:endParaRPr lang="en-ID" sz="900" b="1">
            <a:latin typeface="Arial Narrow" panose="020B0606020202030204" pitchFamily="34" charset="0"/>
          </a:endParaRPr>
        </a:p>
      </xdr:txBody>
    </xdr:sp>
    <xdr:clientData/>
  </xdr:twoCellAnchor>
  <xdr:twoCellAnchor>
    <xdr:from>
      <xdr:col>0</xdr:col>
      <xdr:colOff>1200150</xdr:colOff>
      <xdr:row>13</xdr:row>
      <xdr:rowOff>162270</xdr:rowOff>
    </xdr:from>
    <xdr:to>
      <xdr:col>1</xdr:col>
      <xdr:colOff>2822</xdr:colOff>
      <xdr:row>16</xdr:row>
      <xdr:rowOff>53615</xdr:rowOff>
    </xdr:to>
    <xdr:sp>
      <xdr:nvSpPr>
        <xdr:cNvPr id="49" name="Rectangle: Rounded Corners 59">
          <a:hlinkClick xmlns:r="http://schemas.openxmlformats.org/officeDocument/2006/relationships" r:id="rId9"/>
        </xdr:cNvPr>
        <xdr:cNvSpPr/>
      </xdr:nvSpPr>
      <xdr:spPr>
        <a:xfrm>
          <a:off x="1200150" y="2587625"/>
          <a:ext cx="1177290" cy="4343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4.2 Organisasi, </a:t>
          </a:r>
          <a:endParaRPr lang="en-ID" sz="900" b="1">
            <a:latin typeface="Arial Narrow" panose="020B0606020202030204" pitchFamily="34" charset="0"/>
          </a:endParaRPr>
        </a:p>
        <a:p>
          <a:pPr algn="l"/>
          <a:r>
            <a:rPr lang="en-ID" sz="900" b="1">
              <a:latin typeface="Arial Narrow" panose="020B0606020202030204" pitchFamily="34" charset="0"/>
            </a:rPr>
            <a:t>      Administrasi</a:t>
          </a:r>
          <a:endParaRPr lang="en-ID" sz="900" b="1">
            <a:latin typeface="Arial Narrow" panose="020B0606020202030204" pitchFamily="34" charset="0"/>
          </a:endParaRPr>
        </a:p>
      </xdr:txBody>
    </xdr:sp>
    <xdr:clientData/>
  </xdr:twoCellAnchor>
  <xdr:twoCellAnchor>
    <xdr:from>
      <xdr:col>0</xdr:col>
      <xdr:colOff>0</xdr:colOff>
      <xdr:row>9</xdr:row>
      <xdr:rowOff>82542</xdr:rowOff>
    </xdr:from>
    <xdr:to>
      <xdr:col>1</xdr:col>
      <xdr:colOff>2822</xdr:colOff>
      <xdr:row>10</xdr:row>
      <xdr:rowOff>141104</xdr:rowOff>
    </xdr:to>
    <xdr:sp>
      <xdr:nvSpPr>
        <xdr:cNvPr id="50" name="Rectangle: Rounded Corners 60"/>
        <xdr:cNvSpPr/>
      </xdr:nvSpPr>
      <xdr:spPr>
        <a:xfrm>
          <a:off x="0" y="1726565"/>
          <a:ext cx="2377440" cy="29718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2</a:t>
          </a:r>
          <a:endParaRPr lang="en-ID" sz="900" b="1">
            <a:latin typeface="Arial Narrow" panose="020B0606020202030204" pitchFamily="34" charset="0"/>
          </a:endParaRPr>
        </a:p>
      </xdr:txBody>
    </xdr:sp>
    <xdr:clientData/>
  </xdr:twoCellAnchor>
  <xdr:twoCellAnchor>
    <xdr:from>
      <xdr:col>0</xdr:col>
      <xdr:colOff>0</xdr:colOff>
      <xdr:row>18</xdr:row>
      <xdr:rowOff>143221</xdr:rowOff>
    </xdr:from>
    <xdr:to>
      <xdr:col>0</xdr:col>
      <xdr:colOff>1174750</xdr:colOff>
      <xdr:row>20</xdr:row>
      <xdr:rowOff>97359</xdr:rowOff>
    </xdr:to>
    <xdr:sp>
      <xdr:nvSpPr>
        <xdr:cNvPr id="51" name="Rectangle: Rounded Corners 56">
          <a:hlinkClick xmlns:r="http://schemas.openxmlformats.org/officeDocument/2006/relationships" r:id="rId10"/>
        </xdr:cNvPr>
        <xdr:cNvSpPr/>
      </xdr:nvSpPr>
      <xdr:spPr>
        <a:xfrm>
          <a:off x="0" y="3467100"/>
          <a:ext cx="1174750" cy="31623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a:t>
          </a:r>
          <a:r>
            <a:rPr lang="en-ID" sz="900" b="1" baseline="0">
              <a:solidFill>
                <a:schemeClr val="tx1"/>
              </a:solidFill>
              <a:latin typeface="Arial Narrow" panose="020B0606020202030204" pitchFamily="34" charset="0"/>
            </a:rPr>
            <a:t> 1</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20</xdr:row>
      <xdr:rowOff>141809</xdr:rowOff>
    </xdr:from>
    <xdr:to>
      <xdr:col>0</xdr:col>
      <xdr:colOff>1174750</xdr:colOff>
      <xdr:row>22</xdr:row>
      <xdr:rowOff>25393</xdr:rowOff>
    </xdr:to>
    <xdr:sp>
      <xdr:nvSpPr>
        <xdr:cNvPr id="52" name="Rectangle: Rounded Corners 57">
          <a:hlinkClick xmlns:r="http://schemas.openxmlformats.org/officeDocument/2006/relationships" r:id="rId11"/>
        </xdr:cNvPr>
        <xdr:cNvSpPr/>
      </xdr:nvSpPr>
      <xdr:spPr>
        <a:xfrm>
          <a:off x="0" y="3827780"/>
          <a:ext cx="1174750" cy="31178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Rekap Asesor 1&amp;2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18</xdr:row>
      <xdr:rowOff>136871</xdr:rowOff>
    </xdr:from>
    <xdr:to>
      <xdr:col>1</xdr:col>
      <xdr:colOff>2822</xdr:colOff>
      <xdr:row>20</xdr:row>
      <xdr:rowOff>91009</xdr:rowOff>
    </xdr:to>
    <xdr:sp>
      <xdr:nvSpPr>
        <xdr:cNvPr id="53" name="Rectangle: Rounded Corners 58">
          <a:hlinkClick xmlns:r="http://schemas.openxmlformats.org/officeDocument/2006/relationships" r:id="rId12"/>
        </xdr:cNvPr>
        <xdr:cNvSpPr/>
      </xdr:nvSpPr>
      <xdr:spPr>
        <a:xfrm>
          <a:off x="1200150" y="3460750"/>
          <a:ext cx="1177290" cy="31623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 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20</xdr:row>
      <xdr:rowOff>148159</xdr:rowOff>
    </xdr:from>
    <xdr:to>
      <xdr:col>1</xdr:col>
      <xdr:colOff>2822</xdr:colOff>
      <xdr:row>22</xdr:row>
      <xdr:rowOff>31743</xdr:rowOff>
    </xdr:to>
    <xdr:sp>
      <xdr:nvSpPr>
        <xdr:cNvPr id="54" name="Rectangle: Rounded Corners 59">
          <a:hlinkClick xmlns:r="http://schemas.openxmlformats.org/officeDocument/2006/relationships" r:id="rId13"/>
        </xdr:cNvPr>
        <xdr:cNvSpPr/>
      </xdr:nvSpPr>
      <xdr:spPr>
        <a:xfrm>
          <a:off x="1200150" y="3834130"/>
          <a:ext cx="1177290" cy="31178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Nilai</a:t>
          </a:r>
          <a:r>
            <a:rPr lang="en-ID" sz="900" b="1" baseline="0">
              <a:solidFill>
                <a:schemeClr val="tx1"/>
              </a:solidFill>
              <a:latin typeface="Arial Narrow" panose="020B0606020202030204" pitchFamily="34" charset="0"/>
            </a:rPr>
            <a:t> Akhir Akreditasi</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16</xdr:row>
      <xdr:rowOff>125582</xdr:rowOff>
    </xdr:from>
    <xdr:to>
      <xdr:col>1</xdr:col>
      <xdr:colOff>2822</xdr:colOff>
      <xdr:row>18</xdr:row>
      <xdr:rowOff>67021</xdr:rowOff>
    </xdr:to>
    <xdr:sp>
      <xdr:nvSpPr>
        <xdr:cNvPr id="55" name="Rectangle: Rounded Corners 60"/>
        <xdr:cNvSpPr/>
      </xdr:nvSpPr>
      <xdr:spPr>
        <a:xfrm>
          <a:off x="0" y="3093720"/>
          <a:ext cx="2377440" cy="29718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OUT</a:t>
          </a:r>
          <a:r>
            <a:rPr lang="en-ID" sz="900" b="1" baseline="0">
              <a:latin typeface="Arial Narrow" panose="020B0606020202030204" pitchFamily="34" charset="0"/>
            </a:rPr>
            <a:t> PUT</a:t>
          </a:r>
          <a:endParaRPr lang="en-ID" sz="900" b="1">
            <a:latin typeface="Arial Narrow" panose="020B0606020202030204" pitchFamily="34" charset="0"/>
          </a:endParaRPr>
        </a:p>
      </xdr:txBody>
    </xdr:sp>
    <xdr:clientData/>
  </xdr:twoCellAnchor>
  <xdr:twoCellAnchor>
    <xdr:from>
      <xdr:col>0</xdr:col>
      <xdr:colOff>0</xdr:colOff>
      <xdr:row>22</xdr:row>
      <xdr:rowOff>76193</xdr:rowOff>
    </xdr:from>
    <xdr:to>
      <xdr:col>0</xdr:col>
      <xdr:colOff>1174750</xdr:colOff>
      <xdr:row>24</xdr:row>
      <xdr:rowOff>32449</xdr:rowOff>
    </xdr:to>
    <xdr:sp>
      <xdr:nvSpPr>
        <xdr:cNvPr id="56" name="Rectangle: Rounded Corners 57">
          <a:hlinkClick xmlns:r="http://schemas.openxmlformats.org/officeDocument/2006/relationships" r:id="rId14"/>
        </xdr:cNvPr>
        <xdr:cNvSpPr/>
      </xdr:nvSpPr>
      <xdr:spPr>
        <a:xfrm>
          <a:off x="0" y="4190365"/>
          <a:ext cx="1174750" cy="31877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Hasil Akhir</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22</xdr:row>
      <xdr:rowOff>82543</xdr:rowOff>
    </xdr:from>
    <xdr:to>
      <xdr:col>1</xdr:col>
      <xdr:colOff>2822</xdr:colOff>
      <xdr:row>24</xdr:row>
      <xdr:rowOff>38799</xdr:rowOff>
    </xdr:to>
    <xdr:sp>
      <xdr:nvSpPr>
        <xdr:cNvPr id="57" name="Rectangle: Rounded Corners 59">
          <a:hlinkClick xmlns:r="http://schemas.openxmlformats.org/officeDocument/2006/relationships" r:id="rId15"/>
        </xdr:cNvPr>
        <xdr:cNvSpPr/>
      </xdr:nvSpPr>
      <xdr:spPr>
        <a:xfrm>
          <a:off x="1200150" y="4196715"/>
          <a:ext cx="1177290" cy="31877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Catatan &amp; Masukan</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58" name="Rectangle: Rounded Corners 60">
          <a:hlinkClick xmlns:r="http://schemas.openxmlformats.org/officeDocument/2006/relationships" r:id="rId16"/>
        </xdr:cNvPr>
        <xdr:cNvSpPr/>
      </xdr:nvSpPr>
      <xdr:spPr>
        <a:xfrm>
          <a:off x="0" y="0"/>
          <a:ext cx="2374900" cy="293370"/>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5</xdr:col>
      <xdr:colOff>546101</xdr:colOff>
      <xdr:row>0</xdr:row>
      <xdr:rowOff>133350</xdr:rowOff>
    </xdr:from>
    <xdr:ext cx="380999" cy="657225"/>
    <xdr:pic>
      <xdr:nvPicPr>
        <xdr:cNvPr id="3" name="image1.png" descr="Lambang Pramuka - Wikipedia bahasa Indonesia, ensiklopedia bebas"/>
        <xdr:cNvPicPr preferRelativeResize="0"/>
      </xdr:nvPicPr>
      <xdr:blipFill>
        <a:blip r:embed="rId1" cstate="print"/>
        <a:stretch>
          <a:fillRect/>
        </a:stretch>
      </xdr:blipFill>
      <xdr:spPr>
        <a:xfrm>
          <a:off x="5162550" y="133350"/>
          <a:ext cx="381000" cy="657225"/>
        </a:xfrm>
        <a:prstGeom prst="rect">
          <a:avLst/>
        </a:prstGeom>
        <a:noFill/>
      </xdr:spPr>
    </xdr:pic>
    <xdr:clientData fLocksWithSheet="0"/>
  </xdr:oneCellAnchor>
  <xdr:twoCellAnchor>
    <xdr:from>
      <xdr:col>0</xdr:col>
      <xdr:colOff>0</xdr:colOff>
      <xdr:row>3</xdr:row>
      <xdr:rowOff>177793</xdr:rowOff>
    </xdr:from>
    <xdr:to>
      <xdr:col>0</xdr:col>
      <xdr:colOff>1174750</xdr:colOff>
      <xdr:row>6</xdr:row>
      <xdr:rowOff>9871</xdr:rowOff>
    </xdr:to>
    <xdr:sp>
      <xdr:nvSpPr>
        <xdr:cNvPr id="22" name="Rectangle: Rounded Corners 56">
          <a:hlinkClick xmlns:r="http://schemas.openxmlformats.org/officeDocument/2006/relationships" r:id="rId2"/>
        </xdr:cNvPr>
        <xdr:cNvSpPr/>
      </xdr:nvSpPr>
      <xdr:spPr>
        <a:xfrm>
          <a:off x="0" y="710565"/>
          <a:ext cx="1174750" cy="42608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60671</xdr:rowOff>
    </xdr:from>
    <xdr:to>
      <xdr:col>0</xdr:col>
      <xdr:colOff>1174750</xdr:colOff>
      <xdr:row>7</xdr:row>
      <xdr:rowOff>151687</xdr:rowOff>
    </xdr:to>
    <xdr:sp>
      <xdr:nvSpPr>
        <xdr:cNvPr id="23" name="Rectangle: Rounded Corners 57">
          <a:hlinkClick xmlns:r="http://schemas.openxmlformats.org/officeDocument/2006/relationships" r:id="rId3"/>
        </xdr:cNvPr>
        <xdr:cNvSpPr/>
      </xdr:nvSpPr>
      <xdr:spPr>
        <a:xfrm>
          <a:off x="0" y="1187450"/>
          <a:ext cx="1174750" cy="42418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2.1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171443</xdr:rowOff>
    </xdr:from>
    <xdr:to>
      <xdr:col>1</xdr:col>
      <xdr:colOff>0</xdr:colOff>
      <xdr:row>6</xdr:row>
      <xdr:rowOff>3521</xdr:rowOff>
    </xdr:to>
    <xdr:sp>
      <xdr:nvSpPr>
        <xdr:cNvPr id="24" name="Rectangle: Rounded Corners 58">
          <a:hlinkClick xmlns:r="http://schemas.openxmlformats.org/officeDocument/2006/relationships" r:id="rId4"/>
        </xdr:cNvPr>
        <xdr:cNvSpPr/>
      </xdr:nvSpPr>
      <xdr:spPr>
        <a:xfrm>
          <a:off x="1200150" y="704215"/>
          <a:ext cx="1174750" cy="42608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3.1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60671</xdr:rowOff>
    </xdr:from>
    <xdr:to>
      <xdr:col>1</xdr:col>
      <xdr:colOff>2822</xdr:colOff>
      <xdr:row>7</xdr:row>
      <xdr:rowOff>151687</xdr:rowOff>
    </xdr:to>
    <xdr:sp>
      <xdr:nvSpPr>
        <xdr:cNvPr id="25" name="Rectangle: Rounded Corners 59">
          <a:hlinkClick xmlns:r="http://schemas.openxmlformats.org/officeDocument/2006/relationships" r:id="rId5"/>
        </xdr:cNvPr>
        <xdr:cNvSpPr/>
      </xdr:nvSpPr>
      <xdr:spPr>
        <a:xfrm>
          <a:off x="1200150" y="1187450"/>
          <a:ext cx="1177290" cy="42418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4.1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3</xdr:row>
      <xdr:rowOff>103004</xdr:rowOff>
    </xdr:to>
    <xdr:sp>
      <xdr:nvSpPr>
        <xdr:cNvPr id="26"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1</a:t>
          </a:r>
          <a:endParaRPr lang="en-ID" sz="900" b="1">
            <a:latin typeface="Arial Narrow" panose="020B0606020202030204" pitchFamily="34" charset="0"/>
          </a:endParaRPr>
        </a:p>
      </xdr:txBody>
    </xdr:sp>
    <xdr:clientData/>
  </xdr:twoCellAnchor>
  <xdr:twoCellAnchor>
    <xdr:from>
      <xdr:col>0</xdr:col>
      <xdr:colOff>0</xdr:colOff>
      <xdr:row>8</xdr:row>
      <xdr:rowOff>438143</xdr:rowOff>
    </xdr:from>
    <xdr:to>
      <xdr:col>0</xdr:col>
      <xdr:colOff>1174750</xdr:colOff>
      <xdr:row>9</xdr:row>
      <xdr:rowOff>135459</xdr:rowOff>
    </xdr:to>
    <xdr:sp>
      <xdr:nvSpPr>
        <xdr:cNvPr id="27" name="Rectangle: Rounded Corners 56">
          <a:hlinkClick xmlns:r="http://schemas.openxmlformats.org/officeDocument/2006/relationships" r:id="rId6"/>
        </xdr:cNvPr>
        <xdr:cNvSpPr/>
      </xdr:nvSpPr>
      <xdr:spPr>
        <a:xfrm>
          <a:off x="0" y="2075815"/>
          <a:ext cx="1174750" cy="4216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1.2 Pembinaan </a:t>
          </a:r>
          <a:endParaRPr lang="en-ID" sz="900" b="1">
            <a:latin typeface="Arial Narrow" panose="020B0606020202030204" pitchFamily="34" charset="0"/>
          </a:endParaRPr>
        </a:p>
        <a:p>
          <a:pPr algn="l"/>
          <a:r>
            <a:rPr lang="en-ID" sz="900" b="1">
              <a:latin typeface="Arial Narrow" panose="020B0606020202030204" pitchFamily="34" charset="0"/>
            </a:rPr>
            <a:t>      Anggota Muda</a:t>
          </a:r>
          <a:endParaRPr lang="en-ID" sz="900" b="1">
            <a:latin typeface="Arial Narrow" panose="020B0606020202030204" pitchFamily="34" charset="0"/>
          </a:endParaRPr>
        </a:p>
      </xdr:txBody>
    </xdr:sp>
    <xdr:clientData/>
  </xdr:twoCellAnchor>
  <xdr:twoCellAnchor>
    <xdr:from>
      <xdr:col>0</xdr:col>
      <xdr:colOff>0</xdr:colOff>
      <xdr:row>9</xdr:row>
      <xdr:rowOff>186259</xdr:rowOff>
    </xdr:from>
    <xdr:to>
      <xdr:col>0</xdr:col>
      <xdr:colOff>1174750</xdr:colOff>
      <xdr:row>10</xdr:row>
      <xdr:rowOff>164387</xdr:rowOff>
    </xdr:to>
    <xdr:sp>
      <xdr:nvSpPr>
        <xdr:cNvPr id="28" name="Rectangle: Rounded Corners 57">
          <a:hlinkClick xmlns:r="http://schemas.openxmlformats.org/officeDocument/2006/relationships" r:id="rId7"/>
        </xdr:cNvPr>
        <xdr:cNvSpPr/>
      </xdr:nvSpPr>
      <xdr:spPr>
        <a:xfrm>
          <a:off x="0" y="2548255"/>
          <a:ext cx="117475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2.2 Pengelolaan   </a:t>
          </a:r>
          <a:endParaRPr lang="en-ID" sz="900" b="1">
            <a:latin typeface="Arial Narrow" panose="020B0606020202030204" pitchFamily="34" charset="0"/>
          </a:endParaRPr>
        </a:p>
        <a:p>
          <a:pPr algn="l"/>
          <a:r>
            <a:rPr lang="en-ID" sz="900" b="1">
              <a:latin typeface="Arial Narrow" panose="020B0606020202030204" pitchFamily="34" charset="0"/>
            </a:rPr>
            <a:t>      Anggota Dewasa</a:t>
          </a:r>
          <a:endParaRPr lang="en-ID" sz="900" b="1">
            <a:latin typeface="Arial Narrow" panose="020B0606020202030204" pitchFamily="34" charset="0"/>
          </a:endParaRPr>
        </a:p>
      </xdr:txBody>
    </xdr:sp>
    <xdr:clientData/>
  </xdr:twoCellAnchor>
  <xdr:twoCellAnchor>
    <xdr:from>
      <xdr:col>0</xdr:col>
      <xdr:colOff>1200150</xdr:colOff>
      <xdr:row>8</xdr:row>
      <xdr:rowOff>431793</xdr:rowOff>
    </xdr:from>
    <xdr:to>
      <xdr:col>1</xdr:col>
      <xdr:colOff>2822</xdr:colOff>
      <xdr:row>9</xdr:row>
      <xdr:rowOff>129109</xdr:rowOff>
    </xdr:to>
    <xdr:sp>
      <xdr:nvSpPr>
        <xdr:cNvPr id="29" name="Rectangle: Rounded Corners 58">
          <a:hlinkClick xmlns:r="http://schemas.openxmlformats.org/officeDocument/2006/relationships" r:id="rId8"/>
        </xdr:cNvPr>
        <xdr:cNvSpPr/>
      </xdr:nvSpPr>
      <xdr:spPr>
        <a:xfrm>
          <a:off x="1200150" y="2069465"/>
          <a:ext cx="1177290" cy="4216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3.2 Sarana Prasarana</a:t>
          </a:r>
          <a:endParaRPr lang="en-ID" sz="900" b="1">
            <a:latin typeface="Arial Narrow" panose="020B0606020202030204" pitchFamily="34" charset="0"/>
          </a:endParaRPr>
        </a:p>
      </xdr:txBody>
    </xdr:sp>
    <xdr:clientData/>
  </xdr:twoCellAnchor>
  <xdr:twoCellAnchor>
    <xdr:from>
      <xdr:col>0</xdr:col>
      <xdr:colOff>1200150</xdr:colOff>
      <xdr:row>9</xdr:row>
      <xdr:rowOff>186259</xdr:rowOff>
    </xdr:from>
    <xdr:to>
      <xdr:col>1</xdr:col>
      <xdr:colOff>2822</xdr:colOff>
      <xdr:row>10</xdr:row>
      <xdr:rowOff>164387</xdr:rowOff>
    </xdr:to>
    <xdr:sp>
      <xdr:nvSpPr>
        <xdr:cNvPr id="30" name="Rectangle: Rounded Corners 59">
          <a:hlinkClick xmlns:r="http://schemas.openxmlformats.org/officeDocument/2006/relationships" r:id="rId9"/>
        </xdr:cNvPr>
        <xdr:cNvSpPr/>
      </xdr:nvSpPr>
      <xdr:spPr>
        <a:xfrm>
          <a:off x="1200150" y="2548255"/>
          <a:ext cx="117729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4.2 Organisasi, </a:t>
          </a:r>
          <a:endParaRPr lang="en-ID" sz="900" b="1">
            <a:latin typeface="Arial Narrow" panose="020B0606020202030204" pitchFamily="34" charset="0"/>
          </a:endParaRPr>
        </a:p>
        <a:p>
          <a:pPr algn="l"/>
          <a:r>
            <a:rPr lang="en-ID" sz="900" b="1">
              <a:latin typeface="Arial Narrow" panose="020B0606020202030204" pitchFamily="34" charset="0"/>
            </a:rPr>
            <a:t>      Administrasi</a:t>
          </a:r>
          <a:endParaRPr lang="en-ID" sz="900" b="1">
            <a:latin typeface="Arial Narrow" panose="020B0606020202030204" pitchFamily="34" charset="0"/>
          </a:endParaRPr>
        </a:p>
      </xdr:txBody>
    </xdr:sp>
    <xdr:clientData/>
  </xdr:twoCellAnchor>
  <xdr:twoCellAnchor>
    <xdr:from>
      <xdr:col>0</xdr:col>
      <xdr:colOff>0</xdr:colOff>
      <xdr:row>8</xdr:row>
      <xdr:rowOff>69137</xdr:rowOff>
    </xdr:from>
    <xdr:to>
      <xdr:col>1</xdr:col>
      <xdr:colOff>2822</xdr:colOff>
      <xdr:row>8</xdr:row>
      <xdr:rowOff>361943</xdr:rowOff>
    </xdr:to>
    <xdr:sp>
      <xdr:nvSpPr>
        <xdr:cNvPr id="31" name="Rectangle: Rounded Corners 60"/>
        <xdr:cNvSpPr/>
      </xdr:nvSpPr>
      <xdr:spPr>
        <a:xfrm>
          <a:off x="0" y="1706880"/>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2</a:t>
          </a:r>
          <a:endParaRPr lang="en-ID" sz="900" b="1">
            <a:latin typeface="Arial Narrow" panose="020B0606020202030204" pitchFamily="34" charset="0"/>
          </a:endParaRPr>
        </a:p>
      </xdr:txBody>
    </xdr:sp>
    <xdr:clientData/>
  </xdr:twoCellAnchor>
  <xdr:twoCellAnchor>
    <xdr:from>
      <xdr:col>0</xdr:col>
      <xdr:colOff>0</xdr:colOff>
      <xdr:row>11</xdr:row>
      <xdr:rowOff>162271</xdr:rowOff>
    </xdr:from>
    <xdr:to>
      <xdr:col>0</xdr:col>
      <xdr:colOff>1174750</xdr:colOff>
      <xdr:row>12</xdr:row>
      <xdr:rowOff>24687</xdr:rowOff>
    </xdr:to>
    <xdr:sp>
      <xdr:nvSpPr>
        <xdr:cNvPr id="32" name="Rectangle: Rounded Corners 56">
          <a:hlinkClick xmlns:r="http://schemas.openxmlformats.org/officeDocument/2006/relationships" r:id="rId10"/>
        </xdr:cNvPr>
        <xdr:cNvSpPr/>
      </xdr:nvSpPr>
      <xdr:spPr>
        <a:xfrm>
          <a:off x="0" y="3413125"/>
          <a:ext cx="1174750" cy="30670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a:t>
          </a:r>
          <a:r>
            <a:rPr lang="en-ID" sz="900" b="1" baseline="0">
              <a:solidFill>
                <a:schemeClr val="tx1"/>
              </a:solidFill>
              <a:latin typeface="Arial Narrow" panose="020B0606020202030204" pitchFamily="34" charset="0"/>
            </a:rPr>
            <a:t> 1</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12</xdr:row>
      <xdr:rowOff>69137</xdr:rowOff>
    </xdr:from>
    <xdr:to>
      <xdr:col>0</xdr:col>
      <xdr:colOff>1174750</xdr:colOff>
      <xdr:row>12</xdr:row>
      <xdr:rowOff>374643</xdr:rowOff>
    </xdr:to>
    <xdr:sp>
      <xdr:nvSpPr>
        <xdr:cNvPr id="33" name="Rectangle: Rounded Corners 57">
          <a:hlinkClick xmlns:r="http://schemas.openxmlformats.org/officeDocument/2006/relationships" r:id="rId11"/>
        </xdr:cNvPr>
        <xdr:cNvSpPr/>
      </xdr:nvSpPr>
      <xdr:spPr>
        <a:xfrm>
          <a:off x="0" y="3764280"/>
          <a:ext cx="117475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Rekap Asesor 1&amp;2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11</xdr:row>
      <xdr:rowOff>155921</xdr:rowOff>
    </xdr:from>
    <xdr:to>
      <xdr:col>1</xdr:col>
      <xdr:colOff>2822</xdr:colOff>
      <xdr:row>12</xdr:row>
      <xdr:rowOff>18337</xdr:rowOff>
    </xdr:to>
    <xdr:sp>
      <xdr:nvSpPr>
        <xdr:cNvPr id="34" name="Rectangle: Rounded Corners 58">
          <a:hlinkClick xmlns:r="http://schemas.openxmlformats.org/officeDocument/2006/relationships" r:id="rId12"/>
        </xdr:cNvPr>
        <xdr:cNvSpPr/>
      </xdr:nvSpPr>
      <xdr:spPr>
        <a:xfrm>
          <a:off x="1200150" y="3406775"/>
          <a:ext cx="1177290" cy="30670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 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12</xdr:row>
      <xdr:rowOff>75487</xdr:rowOff>
    </xdr:from>
    <xdr:to>
      <xdr:col>1</xdr:col>
      <xdr:colOff>2822</xdr:colOff>
      <xdr:row>12</xdr:row>
      <xdr:rowOff>380993</xdr:rowOff>
    </xdr:to>
    <xdr:sp>
      <xdr:nvSpPr>
        <xdr:cNvPr id="35" name="Rectangle: Rounded Corners 59">
          <a:hlinkClick xmlns:r="http://schemas.openxmlformats.org/officeDocument/2006/relationships" r:id="rId13"/>
        </xdr:cNvPr>
        <xdr:cNvSpPr/>
      </xdr:nvSpPr>
      <xdr:spPr>
        <a:xfrm>
          <a:off x="1200150" y="3770630"/>
          <a:ext cx="117729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Nilai</a:t>
          </a:r>
          <a:r>
            <a:rPr lang="en-ID" sz="900" b="1" baseline="0">
              <a:solidFill>
                <a:schemeClr val="tx1"/>
              </a:solidFill>
              <a:latin typeface="Arial Narrow" panose="020B0606020202030204" pitchFamily="34" charset="0"/>
            </a:rPr>
            <a:t> Akhir Akreditasi</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10</xdr:row>
      <xdr:rowOff>236354</xdr:rowOff>
    </xdr:from>
    <xdr:to>
      <xdr:col>1</xdr:col>
      <xdr:colOff>2822</xdr:colOff>
      <xdr:row>11</xdr:row>
      <xdr:rowOff>86071</xdr:rowOff>
    </xdr:to>
    <xdr:sp>
      <xdr:nvSpPr>
        <xdr:cNvPr id="36" name="Rectangle: Rounded Corners 60"/>
        <xdr:cNvSpPr/>
      </xdr:nvSpPr>
      <xdr:spPr>
        <a:xfrm>
          <a:off x="0" y="3042920"/>
          <a:ext cx="2377440" cy="29400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OUT</a:t>
          </a:r>
          <a:r>
            <a:rPr lang="en-ID" sz="900" b="1" baseline="0">
              <a:latin typeface="Arial Narrow" panose="020B0606020202030204" pitchFamily="34" charset="0"/>
            </a:rPr>
            <a:t> PUT</a:t>
          </a:r>
          <a:endParaRPr lang="en-ID" sz="900" b="1">
            <a:latin typeface="Arial Narrow" panose="020B0606020202030204" pitchFamily="34" charset="0"/>
          </a:endParaRPr>
        </a:p>
      </xdr:txBody>
    </xdr:sp>
    <xdr:clientData/>
  </xdr:twoCellAnchor>
  <xdr:twoCellAnchor>
    <xdr:from>
      <xdr:col>0</xdr:col>
      <xdr:colOff>0</xdr:colOff>
      <xdr:row>12</xdr:row>
      <xdr:rowOff>425443</xdr:rowOff>
    </xdr:from>
    <xdr:to>
      <xdr:col>0</xdr:col>
      <xdr:colOff>1174750</xdr:colOff>
      <xdr:row>13</xdr:row>
      <xdr:rowOff>143221</xdr:rowOff>
    </xdr:to>
    <xdr:sp>
      <xdr:nvSpPr>
        <xdr:cNvPr id="37" name="Rectangle: Rounded Corners 57">
          <a:hlinkClick xmlns:r="http://schemas.openxmlformats.org/officeDocument/2006/relationships" r:id="rId14"/>
        </xdr:cNvPr>
        <xdr:cNvSpPr/>
      </xdr:nvSpPr>
      <xdr:spPr>
        <a:xfrm>
          <a:off x="0" y="4120515"/>
          <a:ext cx="1174750" cy="30226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Hasil Akhir</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12</xdr:row>
      <xdr:rowOff>431793</xdr:rowOff>
    </xdr:from>
    <xdr:to>
      <xdr:col>1</xdr:col>
      <xdr:colOff>2822</xdr:colOff>
      <xdr:row>13</xdr:row>
      <xdr:rowOff>149571</xdr:rowOff>
    </xdr:to>
    <xdr:sp>
      <xdr:nvSpPr>
        <xdr:cNvPr id="38" name="Rectangle: Rounded Corners 59">
          <a:hlinkClick xmlns:r="http://schemas.openxmlformats.org/officeDocument/2006/relationships" r:id="rId15"/>
        </xdr:cNvPr>
        <xdr:cNvSpPr/>
      </xdr:nvSpPr>
      <xdr:spPr>
        <a:xfrm>
          <a:off x="1200150" y="4126865"/>
          <a:ext cx="1177290" cy="30226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Catatan &amp; Masukan</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39" name="Rectangle: Rounded Corners 60">
          <a:hlinkClick xmlns:r="http://schemas.openxmlformats.org/officeDocument/2006/relationships" r:id="rId1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7</xdr:col>
      <xdr:colOff>200025</xdr:colOff>
      <xdr:row>2</xdr:row>
      <xdr:rowOff>149225</xdr:rowOff>
    </xdr:from>
    <xdr:ext cx="352425" cy="615950"/>
    <xdr:pic>
      <xdr:nvPicPr>
        <xdr:cNvPr id="3" name="image1.png" descr="Lambang Pramuka - Wikipedia bahasa Indonesia, ensiklopedia bebas"/>
        <xdr:cNvPicPr preferRelativeResize="0"/>
      </xdr:nvPicPr>
      <xdr:blipFill>
        <a:blip r:embed="rId1" cstate="print"/>
        <a:stretch>
          <a:fillRect/>
        </a:stretch>
      </xdr:blipFill>
      <xdr:spPr>
        <a:xfrm>
          <a:off x="5514975" y="517525"/>
          <a:ext cx="352425" cy="615950"/>
        </a:xfrm>
        <a:prstGeom prst="rect">
          <a:avLst/>
        </a:prstGeom>
        <a:noFill/>
      </xdr:spPr>
    </xdr:pic>
    <xdr:clientData fLocksWithSheet="0"/>
  </xdr:oneCellAnchor>
  <xdr:twoCellAnchor>
    <xdr:from>
      <xdr:col>0</xdr:col>
      <xdr:colOff>0</xdr:colOff>
      <xdr:row>3</xdr:row>
      <xdr:rowOff>165093</xdr:rowOff>
    </xdr:from>
    <xdr:to>
      <xdr:col>0</xdr:col>
      <xdr:colOff>1174750</xdr:colOff>
      <xdr:row>6</xdr:row>
      <xdr:rowOff>54321</xdr:rowOff>
    </xdr:to>
    <xdr:sp>
      <xdr:nvSpPr>
        <xdr:cNvPr id="4" name="Rectangle: Rounded Corners 56">
          <a:hlinkClick xmlns:r="http://schemas.openxmlformats.org/officeDocument/2006/relationships" r:id="rId2"/>
        </xdr:cNvPr>
        <xdr:cNvSpPr/>
      </xdr:nvSpPr>
      <xdr:spPr>
        <a:xfrm>
          <a:off x="0" y="71056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105121</xdr:rowOff>
    </xdr:from>
    <xdr:to>
      <xdr:col>0</xdr:col>
      <xdr:colOff>1174750</xdr:colOff>
      <xdr:row>8</xdr:row>
      <xdr:rowOff>119937</xdr:rowOff>
    </xdr:to>
    <xdr:sp>
      <xdr:nvSpPr>
        <xdr:cNvPr id="5" name="Rectangle: Rounded Corners 57">
          <a:hlinkClick xmlns:r="http://schemas.openxmlformats.org/officeDocument/2006/relationships" r:id="rId3"/>
        </xdr:cNvPr>
        <xdr:cNvSpPr/>
      </xdr:nvSpPr>
      <xdr:spPr>
        <a:xfrm>
          <a:off x="0" y="1184275"/>
          <a:ext cx="1174750" cy="4210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2.1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158743</xdr:rowOff>
    </xdr:from>
    <xdr:to>
      <xdr:col>1</xdr:col>
      <xdr:colOff>0</xdr:colOff>
      <xdr:row>6</xdr:row>
      <xdr:rowOff>47971</xdr:rowOff>
    </xdr:to>
    <xdr:sp>
      <xdr:nvSpPr>
        <xdr:cNvPr id="6" name="Rectangle: Rounded Corners 58">
          <a:hlinkClick xmlns:r="http://schemas.openxmlformats.org/officeDocument/2006/relationships" r:id="rId4"/>
        </xdr:cNvPr>
        <xdr:cNvSpPr/>
      </xdr:nvSpPr>
      <xdr:spPr>
        <a:xfrm>
          <a:off x="1200150" y="70421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3.1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105121</xdr:rowOff>
    </xdr:from>
    <xdr:to>
      <xdr:col>1</xdr:col>
      <xdr:colOff>2822</xdr:colOff>
      <xdr:row>8</xdr:row>
      <xdr:rowOff>119937</xdr:rowOff>
    </xdr:to>
    <xdr:sp>
      <xdr:nvSpPr>
        <xdr:cNvPr id="7" name="Rectangle: Rounded Corners 59">
          <a:hlinkClick xmlns:r="http://schemas.openxmlformats.org/officeDocument/2006/relationships" r:id="rId5"/>
        </xdr:cNvPr>
        <xdr:cNvSpPr/>
      </xdr:nvSpPr>
      <xdr:spPr>
        <a:xfrm>
          <a:off x="1200150" y="1184275"/>
          <a:ext cx="1177290" cy="4210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4.1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155215</xdr:rowOff>
    </xdr:from>
    <xdr:to>
      <xdr:col>1</xdr:col>
      <xdr:colOff>0</xdr:colOff>
      <xdr:row>3</xdr:row>
      <xdr:rowOff>90304</xdr:rowOff>
    </xdr:to>
    <xdr:sp>
      <xdr:nvSpPr>
        <xdr:cNvPr id="8"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1</a:t>
          </a:r>
          <a:endParaRPr lang="en-ID" sz="900" b="1">
            <a:latin typeface="Arial Narrow" panose="020B0606020202030204" pitchFamily="34" charset="0"/>
          </a:endParaRPr>
        </a:p>
      </xdr:txBody>
    </xdr:sp>
    <xdr:clientData/>
  </xdr:twoCellAnchor>
  <xdr:twoCellAnchor>
    <xdr:from>
      <xdr:col>0</xdr:col>
      <xdr:colOff>0</xdr:colOff>
      <xdr:row>10</xdr:row>
      <xdr:rowOff>177793</xdr:rowOff>
    </xdr:from>
    <xdr:to>
      <xdr:col>0</xdr:col>
      <xdr:colOff>1174750</xdr:colOff>
      <xdr:row>13</xdr:row>
      <xdr:rowOff>65609</xdr:rowOff>
    </xdr:to>
    <xdr:sp>
      <xdr:nvSpPr>
        <xdr:cNvPr id="9" name="Rectangle: Rounded Corners 56">
          <a:hlinkClick xmlns:r="http://schemas.openxmlformats.org/officeDocument/2006/relationships" r:id="rId6"/>
        </xdr:cNvPr>
        <xdr:cNvSpPr/>
      </xdr:nvSpPr>
      <xdr:spPr>
        <a:xfrm>
          <a:off x="0" y="2069465"/>
          <a:ext cx="1174750" cy="4216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1.2 Pembinaan </a:t>
          </a:r>
          <a:endParaRPr lang="en-ID" sz="900" b="1">
            <a:latin typeface="Arial Narrow" panose="020B0606020202030204" pitchFamily="34" charset="0"/>
          </a:endParaRPr>
        </a:p>
        <a:p>
          <a:pPr algn="l"/>
          <a:r>
            <a:rPr lang="en-ID" sz="900" b="1">
              <a:latin typeface="Arial Narrow" panose="020B0606020202030204" pitchFamily="34" charset="0"/>
            </a:rPr>
            <a:t>      Anggota Muda</a:t>
          </a:r>
          <a:endParaRPr lang="en-ID" sz="900" b="1">
            <a:latin typeface="Arial Narrow" panose="020B0606020202030204" pitchFamily="34" charset="0"/>
          </a:endParaRPr>
        </a:p>
      </xdr:txBody>
    </xdr:sp>
    <xdr:clientData/>
  </xdr:twoCellAnchor>
  <xdr:twoCellAnchor>
    <xdr:from>
      <xdr:col>0</xdr:col>
      <xdr:colOff>0</xdr:colOff>
      <xdr:row>13</xdr:row>
      <xdr:rowOff>116409</xdr:rowOff>
    </xdr:from>
    <xdr:to>
      <xdr:col>0</xdr:col>
      <xdr:colOff>1174750</xdr:colOff>
      <xdr:row>16</xdr:row>
      <xdr:rowOff>5637</xdr:rowOff>
    </xdr:to>
    <xdr:sp>
      <xdr:nvSpPr>
        <xdr:cNvPr id="10" name="Rectangle: Rounded Corners 57">
          <a:hlinkClick xmlns:r="http://schemas.openxmlformats.org/officeDocument/2006/relationships" r:id="rId7"/>
        </xdr:cNvPr>
        <xdr:cNvSpPr/>
      </xdr:nvSpPr>
      <xdr:spPr>
        <a:xfrm>
          <a:off x="0" y="2541905"/>
          <a:ext cx="117475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2.2 Pengelolaan   </a:t>
          </a:r>
          <a:endParaRPr lang="en-ID" sz="900" b="1">
            <a:latin typeface="Arial Narrow" panose="020B0606020202030204" pitchFamily="34" charset="0"/>
          </a:endParaRPr>
        </a:p>
        <a:p>
          <a:pPr algn="l"/>
          <a:r>
            <a:rPr lang="en-ID" sz="900" b="1">
              <a:latin typeface="Arial Narrow" panose="020B0606020202030204" pitchFamily="34" charset="0"/>
            </a:rPr>
            <a:t>      Anggota Dewasa</a:t>
          </a:r>
          <a:endParaRPr lang="en-ID" sz="900" b="1">
            <a:latin typeface="Arial Narrow" panose="020B0606020202030204" pitchFamily="34" charset="0"/>
          </a:endParaRPr>
        </a:p>
      </xdr:txBody>
    </xdr:sp>
    <xdr:clientData/>
  </xdr:twoCellAnchor>
  <xdr:twoCellAnchor>
    <xdr:from>
      <xdr:col>0</xdr:col>
      <xdr:colOff>1200150</xdr:colOff>
      <xdr:row>10</xdr:row>
      <xdr:rowOff>171443</xdr:rowOff>
    </xdr:from>
    <xdr:to>
      <xdr:col>1</xdr:col>
      <xdr:colOff>2822</xdr:colOff>
      <xdr:row>13</xdr:row>
      <xdr:rowOff>59259</xdr:rowOff>
    </xdr:to>
    <xdr:sp>
      <xdr:nvSpPr>
        <xdr:cNvPr id="11" name="Rectangle: Rounded Corners 58">
          <a:hlinkClick xmlns:r="http://schemas.openxmlformats.org/officeDocument/2006/relationships" r:id="rId8"/>
        </xdr:cNvPr>
        <xdr:cNvSpPr/>
      </xdr:nvSpPr>
      <xdr:spPr>
        <a:xfrm>
          <a:off x="1200150" y="2063115"/>
          <a:ext cx="1177290" cy="4216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3.2 Sarana Prasarana</a:t>
          </a:r>
          <a:endParaRPr lang="en-ID" sz="900" b="1">
            <a:latin typeface="Arial Narrow" panose="020B0606020202030204" pitchFamily="34" charset="0"/>
          </a:endParaRPr>
        </a:p>
      </xdr:txBody>
    </xdr:sp>
    <xdr:clientData/>
  </xdr:twoCellAnchor>
  <xdr:twoCellAnchor>
    <xdr:from>
      <xdr:col>0</xdr:col>
      <xdr:colOff>1200150</xdr:colOff>
      <xdr:row>13</xdr:row>
      <xdr:rowOff>116409</xdr:rowOff>
    </xdr:from>
    <xdr:to>
      <xdr:col>1</xdr:col>
      <xdr:colOff>2822</xdr:colOff>
      <xdr:row>16</xdr:row>
      <xdr:rowOff>5637</xdr:rowOff>
    </xdr:to>
    <xdr:sp>
      <xdr:nvSpPr>
        <xdr:cNvPr id="12" name="Rectangle: Rounded Corners 59">
          <a:hlinkClick xmlns:r="http://schemas.openxmlformats.org/officeDocument/2006/relationships" r:id="rId9"/>
        </xdr:cNvPr>
        <xdr:cNvSpPr/>
      </xdr:nvSpPr>
      <xdr:spPr>
        <a:xfrm>
          <a:off x="1200150" y="2541905"/>
          <a:ext cx="117729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4.2 Organisasi, </a:t>
          </a:r>
          <a:endParaRPr lang="en-ID" sz="900" b="1">
            <a:latin typeface="Arial Narrow" panose="020B0606020202030204" pitchFamily="34" charset="0"/>
          </a:endParaRPr>
        </a:p>
        <a:p>
          <a:pPr algn="l"/>
          <a:r>
            <a:rPr lang="en-ID" sz="900" b="1">
              <a:latin typeface="Arial Narrow" panose="020B0606020202030204" pitchFamily="34" charset="0"/>
            </a:rPr>
            <a:t>      Administrasi</a:t>
          </a:r>
          <a:endParaRPr lang="en-ID" sz="900" b="1">
            <a:latin typeface="Arial Narrow" panose="020B0606020202030204" pitchFamily="34" charset="0"/>
          </a:endParaRPr>
        </a:p>
      </xdr:txBody>
    </xdr:sp>
    <xdr:clientData/>
  </xdr:twoCellAnchor>
  <xdr:twoCellAnchor>
    <xdr:from>
      <xdr:col>0</xdr:col>
      <xdr:colOff>0</xdr:colOff>
      <xdr:row>8</xdr:row>
      <xdr:rowOff>215187</xdr:rowOff>
    </xdr:from>
    <xdr:to>
      <xdr:col>1</xdr:col>
      <xdr:colOff>2822</xdr:colOff>
      <xdr:row>10</xdr:row>
      <xdr:rowOff>101593</xdr:rowOff>
    </xdr:to>
    <xdr:sp>
      <xdr:nvSpPr>
        <xdr:cNvPr id="13" name="Rectangle: Rounded Corners 60"/>
        <xdr:cNvSpPr/>
      </xdr:nvSpPr>
      <xdr:spPr>
        <a:xfrm>
          <a:off x="0" y="1700530"/>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2</a:t>
          </a:r>
          <a:endParaRPr lang="en-ID" sz="900" b="1">
            <a:latin typeface="Arial Narrow" panose="020B0606020202030204" pitchFamily="34" charset="0"/>
          </a:endParaRPr>
        </a:p>
      </xdr:txBody>
    </xdr:sp>
    <xdr:clientData/>
  </xdr:twoCellAnchor>
  <xdr:twoCellAnchor>
    <xdr:from>
      <xdr:col>0</xdr:col>
      <xdr:colOff>0</xdr:colOff>
      <xdr:row>18</xdr:row>
      <xdr:rowOff>92421</xdr:rowOff>
    </xdr:from>
    <xdr:to>
      <xdr:col>0</xdr:col>
      <xdr:colOff>1174750</xdr:colOff>
      <xdr:row>20</xdr:row>
      <xdr:rowOff>43737</xdr:rowOff>
    </xdr:to>
    <xdr:sp>
      <xdr:nvSpPr>
        <xdr:cNvPr id="14" name="Rectangle: Rounded Corners 56">
          <a:hlinkClick xmlns:r="http://schemas.openxmlformats.org/officeDocument/2006/relationships" r:id="rId10"/>
        </xdr:cNvPr>
        <xdr:cNvSpPr/>
      </xdr:nvSpPr>
      <xdr:spPr>
        <a:xfrm>
          <a:off x="0" y="3406775"/>
          <a:ext cx="1174750" cy="30670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a:t>
          </a:r>
          <a:r>
            <a:rPr lang="en-ID" sz="900" b="1" baseline="0">
              <a:solidFill>
                <a:schemeClr val="tx1"/>
              </a:solidFill>
              <a:latin typeface="Arial Narrow" panose="020B0606020202030204" pitchFamily="34" charset="0"/>
            </a:rPr>
            <a:t> 1</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20</xdr:row>
      <xdr:rowOff>88187</xdr:rowOff>
    </xdr:from>
    <xdr:to>
      <xdr:col>0</xdr:col>
      <xdr:colOff>1174750</xdr:colOff>
      <xdr:row>21</xdr:row>
      <xdr:rowOff>196843</xdr:rowOff>
    </xdr:to>
    <xdr:sp>
      <xdr:nvSpPr>
        <xdr:cNvPr id="15" name="Rectangle: Rounded Corners 57">
          <a:hlinkClick xmlns:r="http://schemas.openxmlformats.org/officeDocument/2006/relationships" r:id="rId11"/>
        </xdr:cNvPr>
        <xdr:cNvSpPr/>
      </xdr:nvSpPr>
      <xdr:spPr>
        <a:xfrm>
          <a:off x="0" y="3757930"/>
          <a:ext cx="1174750" cy="3086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Rekap Asesor 1&amp;2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18</xdr:row>
      <xdr:rowOff>86071</xdr:rowOff>
    </xdr:from>
    <xdr:to>
      <xdr:col>1</xdr:col>
      <xdr:colOff>2822</xdr:colOff>
      <xdr:row>20</xdr:row>
      <xdr:rowOff>37387</xdr:rowOff>
    </xdr:to>
    <xdr:sp>
      <xdr:nvSpPr>
        <xdr:cNvPr id="16" name="Rectangle: Rounded Corners 58">
          <a:hlinkClick xmlns:r="http://schemas.openxmlformats.org/officeDocument/2006/relationships" r:id="rId12"/>
        </xdr:cNvPr>
        <xdr:cNvSpPr/>
      </xdr:nvSpPr>
      <xdr:spPr>
        <a:xfrm>
          <a:off x="1200150" y="3400425"/>
          <a:ext cx="1177290" cy="30670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 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20</xdr:row>
      <xdr:rowOff>94537</xdr:rowOff>
    </xdr:from>
    <xdr:to>
      <xdr:col>1</xdr:col>
      <xdr:colOff>2822</xdr:colOff>
      <xdr:row>22</xdr:row>
      <xdr:rowOff>6343</xdr:rowOff>
    </xdr:to>
    <xdr:sp>
      <xdr:nvSpPr>
        <xdr:cNvPr id="17" name="Rectangle: Rounded Corners 59">
          <a:hlinkClick xmlns:r="http://schemas.openxmlformats.org/officeDocument/2006/relationships" r:id="rId13"/>
        </xdr:cNvPr>
        <xdr:cNvSpPr/>
      </xdr:nvSpPr>
      <xdr:spPr>
        <a:xfrm>
          <a:off x="1200150" y="3764280"/>
          <a:ext cx="1177290" cy="31178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Nilai</a:t>
          </a:r>
          <a:r>
            <a:rPr lang="en-ID" sz="900" b="1" baseline="0">
              <a:solidFill>
                <a:schemeClr val="tx1"/>
              </a:solidFill>
              <a:latin typeface="Arial Narrow" panose="020B0606020202030204" pitchFamily="34" charset="0"/>
            </a:rPr>
            <a:t> Akhir Akreditasi</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16</xdr:row>
      <xdr:rowOff>77604</xdr:rowOff>
    </xdr:from>
    <xdr:to>
      <xdr:col>1</xdr:col>
      <xdr:colOff>2822</xdr:colOff>
      <xdr:row>18</xdr:row>
      <xdr:rowOff>16221</xdr:rowOff>
    </xdr:to>
    <xdr:sp>
      <xdr:nvSpPr>
        <xdr:cNvPr id="18" name="Rectangle: Rounded Corners 60"/>
        <xdr:cNvSpPr/>
      </xdr:nvSpPr>
      <xdr:spPr>
        <a:xfrm>
          <a:off x="0" y="3036570"/>
          <a:ext cx="2377440" cy="29400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OUT</a:t>
          </a:r>
          <a:r>
            <a:rPr lang="en-ID" sz="900" b="1" baseline="0">
              <a:latin typeface="Arial Narrow" panose="020B0606020202030204" pitchFamily="34" charset="0"/>
            </a:rPr>
            <a:t> PUT</a:t>
          </a:r>
          <a:endParaRPr lang="en-ID" sz="900" b="1">
            <a:latin typeface="Arial Narrow" panose="020B0606020202030204" pitchFamily="34" charset="0"/>
          </a:endParaRPr>
        </a:p>
      </xdr:txBody>
    </xdr:sp>
    <xdr:clientData/>
  </xdr:twoCellAnchor>
  <xdr:twoCellAnchor>
    <xdr:from>
      <xdr:col>0</xdr:col>
      <xdr:colOff>0</xdr:colOff>
      <xdr:row>22</xdr:row>
      <xdr:rowOff>50793</xdr:rowOff>
    </xdr:from>
    <xdr:to>
      <xdr:col>0</xdr:col>
      <xdr:colOff>1174750</xdr:colOff>
      <xdr:row>23</xdr:row>
      <xdr:rowOff>155921</xdr:rowOff>
    </xdr:to>
    <xdr:sp>
      <xdr:nvSpPr>
        <xdr:cNvPr id="19" name="Rectangle: Rounded Corners 57">
          <a:hlinkClick xmlns:r="http://schemas.openxmlformats.org/officeDocument/2006/relationships" r:id="rId14"/>
        </xdr:cNvPr>
        <xdr:cNvSpPr/>
      </xdr:nvSpPr>
      <xdr:spPr>
        <a:xfrm>
          <a:off x="0" y="4120515"/>
          <a:ext cx="117475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Hasil Akhir</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22</xdr:row>
      <xdr:rowOff>57143</xdr:rowOff>
    </xdr:from>
    <xdr:to>
      <xdr:col>1</xdr:col>
      <xdr:colOff>2822</xdr:colOff>
      <xdr:row>23</xdr:row>
      <xdr:rowOff>162271</xdr:rowOff>
    </xdr:to>
    <xdr:sp>
      <xdr:nvSpPr>
        <xdr:cNvPr id="20" name="Rectangle: Rounded Corners 59">
          <a:hlinkClick xmlns:r="http://schemas.openxmlformats.org/officeDocument/2006/relationships" r:id="rId15"/>
        </xdr:cNvPr>
        <xdr:cNvSpPr/>
      </xdr:nvSpPr>
      <xdr:spPr>
        <a:xfrm>
          <a:off x="1200150" y="4126865"/>
          <a:ext cx="117729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Catatan &amp; Masukan</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100189</xdr:rowOff>
    </xdr:to>
    <xdr:sp>
      <xdr:nvSpPr>
        <xdr:cNvPr id="21" name="Rectangle: Rounded Corners 60">
          <a:hlinkClick xmlns:r="http://schemas.openxmlformats.org/officeDocument/2006/relationships" r:id="rId1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oneCellAnchor>
    <xdr:from>
      <xdr:col>7</xdr:col>
      <xdr:colOff>339725</xdr:colOff>
      <xdr:row>1</xdr:row>
      <xdr:rowOff>88900</xdr:rowOff>
    </xdr:from>
    <xdr:ext cx="276225" cy="539750"/>
    <xdr:pic>
      <xdr:nvPicPr>
        <xdr:cNvPr id="41" name="image1.png" descr="Lambang Pramuka - Wikipedia bahasa Indonesia, ensiklopedia bebas" title="Image"/>
        <xdr:cNvPicPr preferRelativeResize="0"/>
      </xdr:nvPicPr>
      <xdr:blipFill>
        <a:blip r:embed="rId1" cstate="print"/>
        <a:stretch>
          <a:fillRect/>
        </a:stretch>
      </xdr:blipFill>
      <xdr:spPr>
        <a:xfrm>
          <a:off x="5305425" y="266700"/>
          <a:ext cx="276225" cy="539750"/>
        </a:xfrm>
        <a:prstGeom prst="rect">
          <a:avLst/>
        </a:prstGeom>
        <a:noFill/>
      </xdr:spPr>
    </xdr:pic>
    <xdr:clientData fLocksWithSheet="0"/>
  </xdr:oneCellAnchor>
  <xdr:twoCellAnchor>
    <xdr:from>
      <xdr:col>0</xdr:col>
      <xdr:colOff>0</xdr:colOff>
      <xdr:row>3</xdr:row>
      <xdr:rowOff>177793</xdr:rowOff>
    </xdr:from>
    <xdr:to>
      <xdr:col>0</xdr:col>
      <xdr:colOff>1174750</xdr:colOff>
      <xdr:row>6</xdr:row>
      <xdr:rowOff>16221</xdr:rowOff>
    </xdr:to>
    <xdr:sp>
      <xdr:nvSpPr>
        <xdr:cNvPr id="70" name="Rectangle: Rounded Corners 56">
          <a:hlinkClick xmlns:r="http://schemas.openxmlformats.org/officeDocument/2006/relationships" r:id="rId2"/>
        </xdr:cNvPr>
        <xdr:cNvSpPr/>
      </xdr:nvSpPr>
      <xdr:spPr>
        <a:xfrm>
          <a:off x="0" y="71056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67021</xdr:rowOff>
    </xdr:from>
    <xdr:to>
      <xdr:col>0</xdr:col>
      <xdr:colOff>1174750</xdr:colOff>
      <xdr:row>7</xdr:row>
      <xdr:rowOff>259637</xdr:rowOff>
    </xdr:to>
    <xdr:sp>
      <xdr:nvSpPr>
        <xdr:cNvPr id="71" name="Rectangle: Rounded Corners 57">
          <a:hlinkClick xmlns:r="http://schemas.openxmlformats.org/officeDocument/2006/relationships" r:id="rId3"/>
        </xdr:cNvPr>
        <xdr:cNvSpPr/>
      </xdr:nvSpPr>
      <xdr:spPr>
        <a:xfrm>
          <a:off x="0" y="1184275"/>
          <a:ext cx="1174750" cy="4210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2.1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171443</xdr:rowOff>
    </xdr:from>
    <xdr:to>
      <xdr:col>1</xdr:col>
      <xdr:colOff>0</xdr:colOff>
      <xdr:row>6</xdr:row>
      <xdr:rowOff>9871</xdr:rowOff>
    </xdr:to>
    <xdr:sp>
      <xdr:nvSpPr>
        <xdr:cNvPr id="72" name="Rectangle: Rounded Corners 58">
          <a:hlinkClick xmlns:r="http://schemas.openxmlformats.org/officeDocument/2006/relationships" r:id="rId4"/>
        </xdr:cNvPr>
        <xdr:cNvSpPr/>
      </xdr:nvSpPr>
      <xdr:spPr>
        <a:xfrm>
          <a:off x="1200150" y="70421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3.1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67021</xdr:rowOff>
    </xdr:from>
    <xdr:to>
      <xdr:col>1</xdr:col>
      <xdr:colOff>2822</xdr:colOff>
      <xdr:row>7</xdr:row>
      <xdr:rowOff>259637</xdr:rowOff>
    </xdr:to>
    <xdr:sp>
      <xdr:nvSpPr>
        <xdr:cNvPr id="73" name="Rectangle: Rounded Corners 59">
          <a:hlinkClick xmlns:r="http://schemas.openxmlformats.org/officeDocument/2006/relationships" r:id="rId5"/>
        </xdr:cNvPr>
        <xdr:cNvSpPr/>
      </xdr:nvSpPr>
      <xdr:spPr>
        <a:xfrm>
          <a:off x="1200150" y="1184275"/>
          <a:ext cx="1177290" cy="4210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4.1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3</xdr:row>
      <xdr:rowOff>103004</xdr:rowOff>
    </xdr:to>
    <xdr:sp>
      <xdr:nvSpPr>
        <xdr:cNvPr id="74"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1</a:t>
          </a:r>
          <a:endParaRPr lang="en-ID" sz="900" b="1">
            <a:latin typeface="Arial Narrow" panose="020B0606020202030204" pitchFamily="34" charset="0"/>
          </a:endParaRPr>
        </a:p>
      </xdr:txBody>
    </xdr:sp>
    <xdr:clientData/>
  </xdr:twoCellAnchor>
  <xdr:twoCellAnchor>
    <xdr:from>
      <xdr:col>0</xdr:col>
      <xdr:colOff>0</xdr:colOff>
      <xdr:row>9</xdr:row>
      <xdr:rowOff>222243</xdr:rowOff>
    </xdr:from>
    <xdr:to>
      <xdr:col>0</xdr:col>
      <xdr:colOff>1174750</xdr:colOff>
      <xdr:row>10</xdr:row>
      <xdr:rowOff>370409</xdr:rowOff>
    </xdr:to>
    <xdr:sp>
      <xdr:nvSpPr>
        <xdr:cNvPr id="75" name="Rectangle: Rounded Corners 56">
          <a:hlinkClick xmlns:r="http://schemas.openxmlformats.org/officeDocument/2006/relationships" r:id="rId6"/>
        </xdr:cNvPr>
        <xdr:cNvSpPr/>
      </xdr:nvSpPr>
      <xdr:spPr>
        <a:xfrm>
          <a:off x="0" y="2069465"/>
          <a:ext cx="1174750" cy="42481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1.2 Pembinaan </a:t>
          </a:r>
          <a:endParaRPr lang="en-ID" sz="900" b="1">
            <a:latin typeface="Arial Narrow" panose="020B0606020202030204" pitchFamily="34" charset="0"/>
          </a:endParaRPr>
        </a:p>
        <a:p>
          <a:pPr algn="l"/>
          <a:r>
            <a:rPr lang="en-ID" sz="900" b="1">
              <a:latin typeface="Arial Narrow" panose="020B0606020202030204" pitchFamily="34" charset="0"/>
            </a:rPr>
            <a:t>      Anggota Muda</a:t>
          </a:r>
          <a:endParaRPr lang="en-ID" sz="900" b="1">
            <a:latin typeface="Arial Narrow" panose="020B0606020202030204" pitchFamily="34" charset="0"/>
          </a:endParaRPr>
        </a:p>
      </xdr:txBody>
    </xdr:sp>
    <xdr:clientData/>
  </xdr:twoCellAnchor>
  <xdr:twoCellAnchor>
    <xdr:from>
      <xdr:col>0</xdr:col>
      <xdr:colOff>0</xdr:colOff>
      <xdr:row>10</xdr:row>
      <xdr:rowOff>421209</xdr:rowOff>
    </xdr:from>
    <xdr:to>
      <xdr:col>0</xdr:col>
      <xdr:colOff>1174750</xdr:colOff>
      <xdr:row>10</xdr:row>
      <xdr:rowOff>843837</xdr:rowOff>
    </xdr:to>
    <xdr:sp>
      <xdr:nvSpPr>
        <xdr:cNvPr id="76" name="Rectangle: Rounded Corners 57">
          <a:hlinkClick xmlns:r="http://schemas.openxmlformats.org/officeDocument/2006/relationships" r:id="rId7"/>
        </xdr:cNvPr>
        <xdr:cNvSpPr/>
      </xdr:nvSpPr>
      <xdr:spPr>
        <a:xfrm>
          <a:off x="0" y="2545080"/>
          <a:ext cx="117475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2.2 Pengelolaan   </a:t>
          </a:r>
          <a:endParaRPr lang="en-ID" sz="900" b="1">
            <a:latin typeface="Arial Narrow" panose="020B0606020202030204" pitchFamily="34" charset="0"/>
          </a:endParaRPr>
        </a:p>
        <a:p>
          <a:pPr algn="l"/>
          <a:r>
            <a:rPr lang="en-ID" sz="900" b="1">
              <a:latin typeface="Arial Narrow" panose="020B0606020202030204" pitchFamily="34" charset="0"/>
            </a:rPr>
            <a:t>      Anggota Dewasa</a:t>
          </a:r>
          <a:endParaRPr lang="en-ID" sz="900" b="1">
            <a:latin typeface="Arial Narrow" panose="020B0606020202030204" pitchFamily="34" charset="0"/>
          </a:endParaRPr>
        </a:p>
      </xdr:txBody>
    </xdr:sp>
    <xdr:clientData/>
  </xdr:twoCellAnchor>
  <xdr:twoCellAnchor>
    <xdr:from>
      <xdr:col>0</xdr:col>
      <xdr:colOff>1200150</xdr:colOff>
      <xdr:row>9</xdr:row>
      <xdr:rowOff>215893</xdr:rowOff>
    </xdr:from>
    <xdr:to>
      <xdr:col>1</xdr:col>
      <xdr:colOff>2822</xdr:colOff>
      <xdr:row>10</xdr:row>
      <xdr:rowOff>364059</xdr:rowOff>
    </xdr:to>
    <xdr:sp>
      <xdr:nvSpPr>
        <xdr:cNvPr id="77" name="Rectangle: Rounded Corners 58">
          <a:hlinkClick xmlns:r="http://schemas.openxmlformats.org/officeDocument/2006/relationships" r:id="rId8"/>
        </xdr:cNvPr>
        <xdr:cNvSpPr/>
      </xdr:nvSpPr>
      <xdr:spPr>
        <a:xfrm>
          <a:off x="1200150" y="2063115"/>
          <a:ext cx="1177290" cy="42481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3.2 Sarana Prasarana</a:t>
          </a:r>
          <a:endParaRPr lang="en-ID" sz="900" b="1">
            <a:latin typeface="Arial Narrow" panose="020B0606020202030204" pitchFamily="34" charset="0"/>
          </a:endParaRPr>
        </a:p>
      </xdr:txBody>
    </xdr:sp>
    <xdr:clientData/>
  </xdr:twoCellAnchor>
  <xdr:twoCellAnchor>
    <xdr:from>
      <xdr:col>0</xdr:col>
      <xdr:colOff>1200150</xdr:colOff>
      <xdr:row>10</xdr:row>
      <xdr:rowOff>421209</xdr:rowOff>
    </xdr:from>
    <xdr:to>
      <xdr:col>1</xdr:col>
      <xdr:colOff>2822</xdr:colOff>
      <xdr:row>10</xdr:row>
      <xdr:rowOff>843837</xdr:rowOff>
    </xdr:to>
    <xdr:sp>
      <xdr:nvSpPr>
        <xdr:cNvPr id="78" name="Rectangle: Rounded Corners 59">
          <a:hlinkClick xmlns:r="http://schemas.openxmlformats.org/officeDocument/2006/relationships" r:id="rId9"/>
        </xdr:cNvPr>
        <xdr:cNvSpPr/>
      </xdr:nvSpPr>
      <xdr:spPr>
        <a:xfrm>
          <a:off x="1200150" y="2545080"/>
          <a:ext cx="117729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4.2 Organisasi, </a:t>
          </a:r>
          <a:endParaRPr lang="en-ID" sz="900" b="1">
            <a:latin typeface="Arial Narrow" panose="020B0606020202030204" pitchFamily="34" charset="0"/>
          </a:endParaRPr>
        </a:p>
        <a:p>
          <a:pPr algn="l"/>
          <a:r>
            <a:rPr lang="en-ID" sz="900" b="1">
              <a:latin typeface="Arial Narrow" panose="020B0606020202030204" pitchFamily="34" charset="0"/>
            </a:rPr>
            <a:t>      Administrasi</a:t>
          </a:r>
          <a:endParaRPr lang="en-ID" sz="900" b="1">
            <a:latin typeface="Arial Narrow" panose="020B0606020202030204" pitchFamily="34" charset="0"/>
          </a:endParaRPr>
        </a:p>
      </xdr:txBody>
    </xdr:sp>
    <xdr:clientData/>
  </xdr:twoCellAnchor>
  <xdr:twoCellAnchor>
    <xdr:from>
      <xdr:col>0</xdr:col>
      <xdr:colOff>0</xdr:colOff>
      <xdr:row>8</xdr:row>
      <xdr:rowOff>31037</xdr:rowOff>
    </xdr:from>
    <xdr:to>
      <xdr:col>1</xdr:col>
      <xdr:colOff>2822</xdr:colOff>
      <xdr:row>9</xdr:row>
      <xdr:rowOff>146043</xdr:rowOff>
    </xdr:to>
    <xdr:sp>
      <xdr:nvSpPr>
        <xdr:cNvPr id="79" name="Rectangle: Rounded Corners 60"/>
        <xdr:cNvSpPr/>
      </xdr:nvSpPr>
      <xdr:spPr>
        <a:xfrm>
          <a:off x="0" y="1700530"/>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2</a:t>
          </a:r>
          <a:endParaRPr lang="en-ID" sz="900" b="1">
            <a:latin typeface="Arial Narrow" panose="020B0606020202030204" pitchFamily="34" charset="0"/>
          </a:endParaRPr>
        </a:p>
      </xdr:txBody>
    </xdr:sp>
    <xdr:clientData/>
  </xdr:twoCellAnchor>
  <xdr:twoCellAnchor>
    <xdr:from>
      <xdr:col>0</xdr:col>
      <xdr:colOff>0</xdr:colOff>
      <xdr:row>11</xdr:row>
      <xdr:rowOff>244821</xdr:rowOff>
    </xdr:from>
    <xdr:to>
      <xdr:col>0</xdr:col>
      <xdr:colOff>1174750</xdr:colOff>
      <xdr:row>11</xdr:row>
      <xdr:rowOff>551737</xdr:rowOff>
    </xdr:to>
    <xdr:sp>
      <xdr:nvSpPr>
        <xdr:cNvPr id="80" name="Rectangle: Rounded Corners 56">
          <a:hlinkClick xmlns:r="http://schemas.openxmlformats.org/officeDocument/2006/relationships" r:id="rId10"/>
        </xdr:cNvPr>
        <xdr:cNvSpPr/>
      </xdr:nvSpPr>
      <xdr:spPr>
        <a:xfrm>
          <a:off x="0" y="3409950"/>
          <a:ext cx="1174750" cy="30670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a:t>
          </a:r>
          <a:r>
            <a:rPr lang="en-ID" sz="900" b="1" baseline="0">
              <a:solidFill>
                <a:schemeClr val="tx1"/>
              </a:solidFill>
              <a:latin typeface="Arial Narrow" panose="020B0606020202030204" pitchFamily="34" charset="0"/>
            </a:rPr>
            <a:t> 1</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11</xdr:row>
      <xdr:rowOff>596187</xdr:rowOff>
    </xdr:from>
    <xdr:to>
      <xdr:col>0</xdr:col>
      <xdr:colOff>1174750</xdr:colOff>
      <xdr:row>12</xdr:row>
      <xdr:rowOff>304793</xdr:rowOff>
    </xdr:to>
    <xdr:sp>
      <xdr:nvSpPr>
        <xdr:cNvPr id="81" name="Rectangle: Rounded Corners 57">
          <a:hlinkClick xmlns:r="http://schemas.openxmlformats.org/officeDocument/2006/relationships" r:id="rId11"/>
        </xdr:cNvPr>
        <xdr:cNvSpPr/>
      </xdr:nvSpPr>
      <xdr:spPr>
        <a:xfrm>
          <a:off x="0" y="3761105"/>
          <a:ext cx="117475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Rekap Asesor 1&amp;2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11</xdr:row>
      <xdr:rowOff>238471</xdr:rowOff>
    </xdr:from>
    <xdr:to>
      <xdr:col>1</xdr:col>
      <xdr:colOff>2822</xdr:colOff>
      <xdr:row>11</xdr:row>
      <xdr:rowOff>545387</xdr:rowOff>
    </xdr:to>
    <xdr:sp>
      <xdr:nvSpPr>
        <xdr:cNvPr id="82" name="Rectangle: Rounded Corners 58">
          <a:hlinkClick xmlns:r="http://schemas.openxmlformats.org/officeDocument/2006/relationships" r:id="rId12"/>
        </xdr:cNvPr>
        <xdr:cNvSpPr/>
      </xdr:nvSpPr>
      <xdr:spPr>
        <a:xfrm>
          <a:off x="1200150" y="3403600"/>
          <a:ext cx="1177290" cy="30670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 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12</xdr:row>
      <xdr:rowOff>5637</xdr:rowOff>
    </xdr:from>
    <xdr:to>
      <xdr:col>1</xdr:col>
      <xdr:colOff>2822</xdr:colOff>
      <xdr:row>12</xdr:row>
      <xdr:rowOff>311143</xdr:rowOff>
    </xdr:to>
    <xdr:sp>
      <xdr:nvSpPr>
        <xdr:cNvPr id="83" name="Rectangle: Rounded Corners 59">
          <a:hlinkClick xmlns:r="http://schemas.openxmlformats.org/officeDocument/2006/relationships" r:id="rId13"/>
        </xdr:cNvPr>
        <xdr:cNvSpPr/>
      </xdr:nvSpPr>
      <xdr:spPr>
        <a:xfrm>
          <a:off x="1200150" y="3767455"/>
          <a:ext cx="117729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Nilai</a:t>
          </a:r>
          <a:r>
            <a:rPr lang="en-ID" sz="900" b="1" baseline="0">
              <a:solidFill>
                <a:schemeClr val="tx1"/>
              </a:solidFill>
              <a:latin typeface="Arial Narrow" panose="020B0606020202030204" pitchFamily="34" charset="0"/>
            </a:rPr>
            <a:t> Akhir Akreditasi</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10</xdr:row>
      <xdr:rowOff>915804</xdr:rowOff>
    </xdr:from>
    <xdr:to>
      <xdr:col>1</xdr:col>
      <xdr:colOff>2822</xdr:colOff>
      <xdr:row>11</xdr:row>
      <xdr:rowOff>168621</xdr:rowOff>
    </xdr:to>
    <xdr:sp>
      <xdr:nvSpPr>
        <xdr:cNvPr id="84" name="Rectangle: Rounded Corners 60"/>
        <xdr:cNvSpPr/>
      </xdr:nvSpPr>
      <xdr:spPr>
        <a:xfrm>
          <a:off x="0" y="3039745"/>
          <a:ext cx="2377440" cy="29400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OUT</a:t>
          </a:r>
          <a:r>
            <a:rPr lang="en-ID" sz="900" b="1" baseline="0">
              <a:latin typeface="Arial Narrow" panose="020B0606020202030204" pitchFamily="34" charset="0"/>
            </a:rPr>
            <a:t> PUT</a:t>
          </a:r>
          <a:endParaRPr lang="en-ID" sz="900" b="1">
            <a:latin typeface="Arial Narrow" panose="020B0606020202030204" pitchFamily="34" charset="0"/>
          </a:endParaRPr>
        </a:p>
      </xdr:txBody>
    </xdr:sp>
    <xdr:clientData/>
  </xdr:twoCellAnchor>
  <xdr:twoCellAnchor>
    <xdr:from>
      <xdr:col>0</xdr:col>
      <xdr:colOff>0</xdr:colOff>
      <xdr:row>12</xdr:row>
      <xdr:rowOff>355593</xdr:rowOff>
    </xdr:from>
    <xdr:to>
      <xdr:col>0</xdr:col>
      <xdr:colOff>1174750</xdr:colOff>
      <xdr:row>13</xdr:row>
      <xdr:rowOff>60671</xdr:rowOff>
    </xdr:to>
    <xdr:sp>
      <xdr:nvSpPr>
        <xdr:cNvPr id="85" name="Rectangle: Rounded Corners 57">
          <a:hlinkClick xmlns:r="http://schemas.openxmlformats.org/officeDocument/2006/relationships" r:id="rId14"/>
        </xdr:cNvPr>
        <xdr:cNvSpPr/>
      </xdr:nvSpPr>
      <xdr:spPr>
        <a:xfrm>
          <a:off x="0" y="4117340"/>
          <a:ext cx="1174750" cy="30226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Hasil Akhir</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12</xdr:row>
      <xdr:rowOff>361943</xdr:rowOff>
    </xdr:from>
    <xdr:to>
      <xdr:col>1</xdr:col>
      <xdr:colOff>2822</xdr:colOff>
      <xdr:row>13</xdr:row>
      <xdr:rowOff>67021</xdr:rowOff>
    </xdr:to>
    <xdr:sp>
      <xdr:nvSpPr>
        <xdr:cNvPr id="86" name="Rectangle: Rounded Corners 59">
          <a:hlinkClick xmlns:r="http://schemas.openxmlformats.org/officeDocument/2006/relationships" r:id="rId15"/>
        </xdr:cNvPr>
        <xdr:cNvSpPr/>
      </xdr:nvSpPr>
      <xdr:spPr>
        <a:xfrm>
          <a:off x="1200150" y="4123690"/>
          <a:ext cx="1177290" cy="30226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Catatan &amp; Masukan</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87" name="Rectangle: Rounded Corners 60">
          <a:hlinkClick xmlns:r="http://schemas.openxmlformats.org/officeDocument/2006/relationships" r:id="rId1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oneCellAnchor>
    <xdr:from>
      <xdr:col>7</xdr:col>
      <xdr:colOff>725487</xdr:colOff>
      <xdr:row>6</xdr:row>
      <xdr:rowOff>90488</xdr:rowOff>
    </xdr:from>
    <xdr:ext cx="276225" cy="561975"/>
    <xdr:pic>
      <xdr:nvPicPr>
        <xdr:cNvPr id="2" name="image1.png" descr="Lambang Pramuka - Wikipedia bahasa Indonesia, ensiklopedia bebas"/>
        <xdr:cNvPicPr preferRelativeResize="0"/>
      </xdr:nvPicPr>
      <xdr:blipFill>
        <a:blip r:embed="rId1" cstate="print"/>
        <a:stretch>
          <a:fillRect/>
        </a:stretch>
      </xdr:blipFill>
      <xdr:spPr>
        <a:xfrm>
          <a:off x="5480050" y="1214120"/>
          <a:ext cx="276225" cy="561975"/>
        </a:xfrm>
        <a:prstGeom prst="rect">
          <a:avLst/>
        </a:prstGeom>
        <a:noFill/>
      </xdr:spPr>
    </xdr:pic>
    <xdr:clientData fLocksWithSheet="0"/>
  </xdr:oneCellAnchor>
  <xdr:twoCellAnchor>
    <xdr:from>
      <xdr:col>0</xdr:col>
      <xdr:colOff>0</xdr:colOff>
      <xdr:row>3</xdr:row>
      <xdr:rowOff>139693</xdr:rowOff>
    </xdr:from>
    <xdr:to>
      <xdr:col>0</xdr:col>
      <xdr:colOff>1174750</xdr:colOff>
      <xdr:row>6</xdr:row>
      <xdr:rowOff>9871</xdr:rowOff>
    </xdr:to>
    <xdr:sp>
      <xdr:nvSpPr>
        <xdr:cNvPr id="38" name="Rectangle: Rounded Corners 56">
          <a:hlinkClick xmlns:r="http://schemas.openxmlformats.org/officeDocument/2006/relationships" r:id="rId2"/>
        </xdr:cNvPr>
        <xdr:cNvSpPr/>
      </xdr:nvSpPr>
      <xdr:spPr>
        <a:xfrm>
          <a:off x="0" y="71056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60671</xdr:rowOff>
    </xdr:from>
    <xdr:to>
      <xdr:col>0</xdr:col>
      <xdr:colOff>1174750</xdr:colOff>
      <xdr:row>8</xdr:row>
      <xdr:rowOff>138987</xdr:rowOff>
    </xdr:to>
    <xdr:sp>
      <xdr:nvSpPr>
        <xdr:cNvPr id="39" name="Rectangle: Rounded Corners 57">
          <a:hlinkClick xmlns:r="http://schemas.openxmlformats.org/officeDocument/2006/relationships" r:id="rId3"/>
        </xdr:cNvPr>
        <xdr:cNvSpPr/>
      </xdr:nvSpPr>
      <xdr:spPr>
        <a:xfrm>
          <a:off x="0" y="1184275"/>
          <a:ext cx="1174750" cy="4210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2.1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133343</xdr:rowOff>
    </xdr:from>
    <xdr:to>
      <xdr:col>1</xdr:col>
      <xdr:colOff>0</xdr:colOff>
      <xdr:row>6</xdr:row>
      <xdr:rowOff>3521</xdr:rowOff>
    </xdr:to>
    <xdr:sp>
      <xdr:nvSpPr>
        <xdr:cNvPr id="40" name="Rectangle: Rounded Corners 58">
          <a:hlinkClick xmlns:r="http://schemas.openxmlformats.org/officeDocument/2006/relationships" r:id="rId4"/>
        </xdr:cNvPr>
        <xdr:cNvSpPr/>
      </xdr:nvSpPr>
      <xdr:spPr>
        <a:xfrm>
          <a:off x="1200150" y="70421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3.1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60671</xdr:rowOff>
    </xdr:from>
    <xdr:to>
      <xdr:col>1</xdr:col>
      <xdr:colOff>2822</xdr:colOff>
      <xdr:row>8</xdr:row>
      <xdr:rowOff>138987</xdr:rowOff>
    </xdr:to>
    <xdr:sp>
      <xdr:nvSpPr>
        <xdr:cNvPr id="41" name="Rectangle: Rounded Corners 59">
          <a:hlinkClick xmlns:r="http://schemas.openxmlformats.org/officeDocument/2006/relationships" r:id="rId5"/>
        </xdr:cNvPr>
        <xdr:cNvSpPr/>
      </xdr:nvSpPr>
      <xdr:spPr>
        <a:xfrm>
          <a:off x="1200150" y="1184275"/>
          <a:ext cx="1177290" cy="4210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4.1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155215</xdr:rowOff>
    </xdr:from>
    <xdr:to>
      <xdr:col>1</xdr:col>
      <xdr:colOff>0</xdr:colOff>
      <xdr:row>3</xdr:row>
      <xdr:rowOff>64904</xdr:rowOff>
    </xdr:to>
    <xdr:sp>
      <xdr:nvSpPr>
        <xdr:cNvPr id="42"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1</a:t>
          </a:r>
          <a:endParaRPr lang="en-ID" sz="900" b="1">
            <a:latin typeface="Arial Narrow" panose="020B0606020202030204" pitchFamily="34" charset="0"/>
          </a:endParaRPr>
        </a:p>
      </xdr:txBody>
    </xdr:sp>
    <xdr:clientData/>
  </xdr:twoCellAnchor>
  <xdr:twoCellAnchor>
    <xdr:from>
      <xdr:col>0</xdr:col>
      <xdr:colOff>0</xdr:colOff>
      <xdr:row>11</xdr:row>
      <xdr:rowOff>31743</xdr:rowOff>
    </xdr:from>
    <xdr:to>
      <xdr:col>0</xdr:col>
      <xdr:colOff>1174750</xdr:colOff>
      <xdr:row>12</xdr:row>
      <xdr:rowOff>224359</xdr:rowOff>
    </xdr:to>
    <xdr:sp>
      <xdr:nvSpPr>
        <xdr:cNvPr id="43" name="Rectangle: Rounded Corners 56">
          <a:hlinkClick xmlns:r="http://schemas.openxmlformats.org/officeDocument/2006/relationships" r:id="rId6"/>
        </xdr:cNvPr>
        <xdr:cNvSpPr/>
      </xdr:nvSpPr>
      <xdr:spPr>
        <a:xfrm>
          <a:off x="0" y="2069465"/>
          <a:ext cx="1174750" cy="4216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1.2 Pembinaan </a:t>
          </a:r>
          <a:endParaRPr lang="en-ID" sz="900" b="1">
            <a:latin typeface="Arial Narrow" panose="020B0606020202030204" pitchFamily="34" charset="0"/>
          </a:endParaRPr>
        </a:p>
        <a:p>
          <a:pPr algn="l"/>
          <a:r>
            <a:rPr lang="en-ID" sz="900" b="1">
              <a:latin typeface="Arial Narrow" panose="020B0606020202030204" pitchFamily="34" charset="0"/>
            </a:rPr>
            <a:t>      Anggota Muda</a:t>
          </a:r>
          <a:endParaRPr lang="en-ID" sz="900" b="1">
            <a:latin typeface="Arial Narrow" panose="020B0606020202030204" pitchFamily="34" charset="0"/>
          </a:endParaRPr>
        </a:p>
      </xdr:txBody>
    </xdr:sp>
    <xdr:clientData/>
  </xdr:twoCellAnchor>
  <xdr:twoCellAnchor>
    <xdr:from>
      <xdr:col>0</xdr:col>
      <xdr:colOff>0</xdr:colOff>
      <xdr:row>13</xdr:row>
      <xdr:rowOff>46559</xdr:rowOff>
    </xdr:from>
    <xdr:to>
      <xdr:col>0</xdr:col>
      <xdr:colOff>1174750</xdr:colOff>
      <xdr:row>14</xdr:row>
      <xdr:rowOff>297737</xdr:rowOff>
    </xdr:to>
    <xdr:sp>
      <xdr:nvSpPr>
        <xdr:cNvPr id="44" name="Rectangle: Rounded Corners 57">
          <a:hlinkClick xmlns:r="http://schemas.openxmlformats.org/officeDocument/2006/relationships" r:id="rId7"/>
        </xdr:cNvPr>
        <xdr:cNvSpPr/>
      </xdr:nvSpPr>
      <xdr:spPr>
        <a:xfrm>
          <a:off x="0" y="2541905"/>
          <a:ext cx="117475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2.2 Pengelolaan   </a:t>
          </a:r>
          <a:endParaRPr lang="en-ID" sz="900" b="1">
            <a:latin typeface="Arial Narrow" panose="020B0606020202030204" pitchFamily="34" charset="0"/>
          </a:endParaRPr>
        </a:p>
        <a:p>
          <a:pPr algn="l"/>
          <a:r>
            <a:rPr lang="en-ID" sz="900" b="1">
              <a:latin typeface="Arial Narrow" panose="020B0606020202030204" pitchFamily="34" charset="0"/>
            </a:rPr>
            <a:t>      Anggota Dewasa</a:t>
          </a:r>
          <a:endParaRPr lang="en-ID" sz="900" b="1">
            <a:latin typeface="Arial Narrow" panose="020B0606020202030204" pitchFamily="34" charset="0"/>
          </a:endParaRPr>
        </a:p>
      </xdr:txBody>
    </xdr:sp>
    <xdr:clientData/>
  </xdr:twoCellAnchor>
  <xdr:twoCellAnchor>
    <xdr:from>
      <xdr:col>0</xdr:col>
      <xdr:colOff>1200150</xdr:colOff>
      <xdr:row>11</xdr:row>
      <xdr:rowOff>25393</xdr:rowOff>
    </xdr:from>
    <xdr:to>
      <xdr:col>1</xdr:col>
      <xdr:colOff>2822</xdr:colOff>
      <xdr:row>12</xdr:row>
      <xdr:rowOff>218009</xdr:rowOff>
    </xdr:to>
    <xdr:sp>
      <xdr:nvSpPr>
        <xdr:cNvPr id="45" name="Rectangle: Rounded Corners 58">
          <a:hlinkClick xmlns:r="http://schemas.openxmlformats.org/officeDocument/2006/relationships" r:id="rId8"/>
        </xdr:cNvPr>
        <xdr:cNvSpPr/>
      </xdr:nvSpPr>
      <xdr:spPr>
        <a:xfrm>
          <a:off x="1200150" y="2063115"/>
          <a:ext cx="1177290" cy="4216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3.2 Sarana Prasarana</a:t>
          </a:r>
          <a:endParaRPr lang="en-ID" sz="900" b="1">
            <a:latin typeface="Arial Narrow" panose="020B0606020202030204" pitchFamily="34" charset="0"/>
          </a:endParaRPr>
        </a:p>
      </xdr:txBody>
    </xdr:sp>
    <xdr:clientData/>
  </xdr:twoCellAnchor>
  <xdr:twoCellAnchor>
    <xdr:from>
      <xdr:col>0</xdr:col>
      <xdr:colOff>1200150</xdr:colOff>
      <xdr:row>13</xdr:row>
      <xdr:rowOff>46559</xdr:rowOff>
    </xdr:from>
    <xdr:to>
      <xdr:col>1</xdr:col>
      <xdr:colOff>2822</xdr:colOff>
      <xdr:row>14</xdr:row>
      <xdr:rowOff>297737</xdr:rowOff>
    </xdr:to>
    <xdr:sp>
      <xdr:nvSpPr>
        <xdr:cNvPr id="46" name="Rectangle: Rounded Corners 59">
          <a:hlinkClick xmlns:r="http://schemas.openxmlformats.org/officeDocument/2006/relationships" r:id="rId9"/>
        </xdr:cNvPr>
        <xdr:cNvSpPr/>
      </xdr:nvSpPr>
      <xdr:spPr>
        <a:xfrm>
          <a:off x="1200150" y="2541905"/>
          <a:ext cx="117729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4.2 Organisasi, </a:t>
          </a:r>
          <a:endParaRPr lang="en-ID" sz="900" b="1">
            <a:latin typeface="Arial Narrow" panose="020B0606020202030204" pitchFamily="34" charset="0"/>
          </a:endParaRPr>
        </a:p>
        <a:p>
          <a:pPr algn="l"/>
          <a:r>
            <a:rPr lang="en-ID" sz="900" b="1">
              <a:latin typeface="Arial Narrow" panose="020B0606020202030204" pitchFamily="34" charset="0"/>
            </a:rPr>
            <a:t>      Administrasi</a:t>
          </a:r>
          <a:endParaRPr lang="en-ID" sz="900" b="1">
            <a:latin typeface="Arial Narrow" panose="020B0606020202030204" pitchFamily="34" charset="0"/>
          </a:endParaRPr>
        </a:p>
      </xdr:txBody>
    </xdr:sp>
    <xdr:clientData/>
  </xdr:twoCellAnchor>
  <xdr:twoCellAnchor>
    <xdr:from>
      <xdr:col>0</xdr:col>
      <xdr:colOff>0</xdr:colOff>
      <xdr:row>9</xdr:row>
      <xdr:rowOff>62787</xdr:rowOff>
    </xdr:from>
    <xdr:to>
      <xdr:col>1</xdr:col>
      <xdr:colOff>2822</xdr:colOff>
      <xdr:row>10</xdr:row>
      <xdr:rowOff>184143</xdr:rowOff>
    </xdr:to>
    <xdr:sp>
      <xdr:nvSpPr>
        <xdr:cNvPr id="47" name="Rectangle: Rounded Corners 60"/>
        <xdr:cNvSpPr/>
      </xdr:nvSpPr>
      <xdr:spPr>
        <a:xfrm>
          <a:off x="0" y="1700530"/>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2</a:t>
          </a:r>
          <a:endParaRPr lang="en-ID" sz="900" b="1">
            <a:latin typeface="Arial Narrow" panose="020B0606020202030204" pitchFamily="34" charset="0"/>
          </a:endParaRPr>
        </a:p>
      </xdr:txBody>
    </xdr:sp>
    <xdr:clientData/>
  </xdr:twoCellAnchor>
  <xdr:twoCellAnchor>
    <xdr:from>
      <xdr:col>0</xdr:col>
      <xdr:colOff>0</xdr:colOff>
      <xdr:row>16</xdr:row>
      <xdr:rowOff>79721</xdr:rowOff>
    </xdr:from>
    <xdr:to>
      <xdr:col>0</xdr:col>
      <xdr:colOff>1174750</xdr:colOff>
      <xdr:row>17</xdr:row>
      <xdr:rowOff>56437</xdr:rowOff>
    </xdr:to>
    <xdr:sp>
      <xdr:nvSpPr>
        <xdr:cNvPr id="48" name="Rectangle: Rounded Corners 56">
          <a:hlinkClick xmlns:r="http://schemas.openxmlformats.org/officeDocument/2006/relationships" r:id="rId10"/>
        </xdr:cNvPr>
        <xdr:cNvSpPr/>
      </xdr:nvSpPr>
      <xdr:spPr>
        <a:xfrm>
          <a:off x="0" y="3413125"/>
          <a:ext cx="1174750" cy="30988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a:t>
          </a:r>
          <a:r>
            <a:rPr lang="en-ID" sz="900" b="1" baseline="0">
              <a:solidFill>
                <a:schemeClr val="tx1"/>
              </a:solidFill>
              <a:latin typeface="Arial Narrow" panose="020B0606020202030204" pitchFamily="34" charset="0"/>
            </a:rPr>
            <a:t> 1</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17</xdr:row>
      <xdr:rowOff>100887</xdr:rowOff>
    </xdr:from>
    <xdr:to>
      <xdr:col>0</xdr:col>
      <xdr:colOff>1174750</xdr:colOff>
      <xdr:row>18</xdr:row>
      <xdr:rowOff>76193</xdr:rowOff>
    </xdr:to>
    <xdr:sp>
      <xdr:nvSpPr>
        <xdr:cNvPr id="49" name="Rectangle: Rounded Corners 57">
          <a:hlinkClick xmlns:r="http://schemas.openxmlformats.org/officeDocument/2006/relationships" r:id="rId11"/>
        </xdr:cNvPr>
        <xdr:cNvSpPr/>
      </xdr:nvSpPr>
      <xdr:spPr>
        <a:xfrm>
          <a:off x="0" y="3767455"/>
          <a:ext cx="1174750" cy="3086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Rekap Asesor 1&amp;2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16</xdr:row>
      <xdr:rowOff>73371</xdr:rowOff>
    </xdr:from>
    <xdr:to>
      <xdr:col>1</xdr:col>
      <xdr:colOff>2822</xdr:colOff>
      <xdr:row>17</xdr:row>
      <xdr:rowOff>50087</xdr:rowOff>
    </xdr:to>
    <xdr:sp>
      <xdr:nvSpPr>
        <xdr:cNvPr id="50" name="Rectangle: Rounded Corners 58">
          <a:hlinkClick xmlns:r="http://schemas.openxmlformats.org/officeDocument/2006/relationships" r:id="rId12"/>
        </xdr:cNvPr>
        <xdr:cNvSpPr/>
      </xdr:nvSpPr>
      <xdr:spPr>
        <a:xfrm>
          <a:off x="1200150" y="3406775"/>
          <a:ext cx="1177290" cy="30988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 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17</xdr:row>
      <xdr:rowOff>107237</xdr:rowOff>
    </xdr:from>
    <xdr:to>
      <xdr:col>1</xdr:col>
      <xdr:colOff>2822</xdr:colOff>
      <xdr:row>18</xdr:row>
      <xdr:rowOff>82543</xdr:rowOff>
    </xdr:to>
    <xdr:sp>
      <xdr:nvSpPr>
        <xdr:cNvPr id="51" name="Rectangle: Rounded Corners 59">
          <a:hlinkClick xmlns:r="http://schemas.openxmlformats.org/officeDocument/2006/relationships" r:id="rId13"/>
        </xdr:cNvPr>
        <xdr:cNvSpPr/>
      </xdr:nvSpPr>
      <xdr:spPr>
        <a:xfrm>
          <a:off x="1200150" y="3773805"/>
          <a:ext cx="1177290" cy="3086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Nilai</a:t>
          </a:r>
          <a:r>
            <a:rPr lang="en-ID" sz="900" b="1" baseline="0">
              <a:solidFill>
                <a:schemeClr val="tx1"/>
              </a:solidFill>
              <a:latin typeface="Arial Narrow" panose="020B0606020202030204" pitchFamily="34" charset="0"/>
            </a:rPr>
            <a:t> Akhir Akreditasi</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15</xdr:row>
      <xdr:rowOff>39504</xdr:rowOff>
    </xdr:from>
    <xdr:to>
      <xdr:col>1</xdr:col>
      <xdr:colOff>2822</xdr:colOff>
      <xdr:row>16</xdr:row>
      <xdr:rowOff>3521</xdr:rowOff>
    </xdr:to>
    <xdr:sp>
      <xdr:nvSpPr>
        <xdr:cNvPr id="52" name="Rectangle: Rounded Corners 60"/>
        <xdr:cNvSpPr/>
      </xdr:nvSpPr>
      <xdr:spPr>
        <a:xfrm>
          <a:off x="0" y="3039745"/>
          <a:ext cx="2377440" cy="29718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OUT</a:t>
          </a:r>
          <a:r>
            <a:rPr lang="en-ID" sz="900" b="1" baseline="0">
              <a:latin typeface="Arial Narrow" panose="020B0606020202030204" pitchFamily="34" charset="0"/>
            </a:rPr>
            <a:t> PUT</a:t>
          </a:r>
          <a:endParaRPr lang="en-ID" sz="900" b="1">
            <a:latin typeface="Arial Narrow" panose="020B0606020202030204" pitchFamily="34" charset="0"/>
          </a:endParaRPr>
        </a:p>
      </xdr:txBody>
    </xdr:sp>
    <xdr:clientData/>
  </xdr:twoCellAnchor>
  <xdr:twoCellAnchor>
    <xdr:from>
      <xdr:col>0</xdr:col>
      <xdr:colOff>0</xdr:colOff>
      <xdr:row>18</xdr:row>
      <xdr:rowOff>126993</xdr:rowOff>
    </xdr:from>
    <xdr:to>
      <xdr:col>0</xdr:col>
      <xdr:colOff>1174750</xdr:colOff>
      <xdr:row>19</xdr:row>
      <xdr:rowOff>98771</xdr:rowOff>
    </xdr:to>
    <xdr:sp>
      <xdr:nvSpPr>
        <xdr:cNvPr id="53" name="Rectangle: Rounded Corners 57">
          <a:hlinkClick xmlns:r="http://schemas.openxmlformats.org/officeDocument/2006/relationships" r:id="rId14"/>
        </xdr:cNvPr>
        <xdr:cNvSpPr/>
      </xdr:nvSpPr>
      <xdr:spPr>
        <a:xfrm>
          <a:off x="0" y="4126865"/>
          <a:ext cx="117475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Hasil Akhir</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18</xdr:row>
      <xdr:rowOff>133343</xdr:rowOff>
    </xdr:from>
    <xdr:to>
      <xdr:col>1</xdr:col>
      <xdr:colOff>2822</xdr:colOff>
      <xdr:row>19</xdr:row>
      <xdr:rowOff>105121</xdr:rowOff>
    </xdr:to>
    <xdr:sp>
      <xdr:nvSpPr>
        <xdr:cNvPr id="54" name="Rectangle: Rounded Corners 59">
          <a:hlinkClick xmlns:r="http://schemas.openxmlformats.org/officeDocument/2006/relationships" r:id="rId15"/>
        </xdr:cNvPr>
        <xdr:cNvSpPr/>
      </xdr:nvSpPr>
      <xdr:spPr>
        <a:xfrm>
          <a:off x="1200150" y="4133215"/>
          <a:ext cx="117729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Catatan &amp; Masukan</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100189</xdr:rowOff>
    </xdr:to>
    <xdr:sp>
      <xdr:nvSpPr>
        <xdr:cNvPr id="55" name="Rectangle: Rounded Corners 60">
          <a:hlinkClick xmlns:r="http://schemas.openxmlformats.org/officeDocument/2006/relationships" r:id="rId1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oneCellAnchor>
    <xdr:from>
      <xdr:col>7</xdr:col>
      <xdr:colOff>725487</xdr:colOff>
      <xdr:row>6</xdr:row>
      <xdr:rowOff>90488</xdr:rowOff>
    </xdr:from>
    <xdr:ext cx="276225" cy="561975"/>
    <xdr:pic>
      <xdr:nvPicPr>
        <xdr:cNvPr id="2" name="image1.png" descr="Lambang Pramuka - Wikipedia bahasa Indonesia, ensiklopedia bebas"/>
        <xdr:cNvPicPr preferRelativeResize="0"/>
      </xdr:nvPicPr>
      <xdr:blipFill>
        <a:blip r:embed="rId1" cstate="print"/>
        <a:stretch>
          <a:fillRect/>
        </a:stretch>
      </xdr:blipFill>
      <xdr:spPr>
        <a:xfrm>
          <a:off x="5480050" y="1214120"/>
          <a:ext cx="276225" cy="561975"/>
        </a:xfrm>
        <a:prstGeom prst="rect">
          <a:avLst/>
        </a:prstGeom>
        <a:noFill/>
      </xdr:spPr>
    </xdr:pic>
    <xdr:clientData fLocksWithSheet="0"/>
  </xdr:oneCellAnchor>
  <xdr:twoCellAnchor>
    <xdr:from>
      <xdr:col>0</xdr:col>
      <xdr:colOff>0</xdr:colOff>
      <xdr:row>3</xdr:row>
      <xdr:rowOff>139693</xdr:rowOff>
    </xdr:from>
    <xdr:to>
      <xdr:col>0</xdr:col>
      <xdr:colOff>1174750</xdr:colOff>
      <xdr:row>6</xdr:row>
      <xdr:rowOff>9871</xdr:rowOff>
    </xdr:to>
    <xdr:sp>
      <xdr:nvSpPr>
        <xdr:cNvPr id="3" name="Rectangle: Rounded Corners 56">
          <a:hlinkClick xmlns:r="http://schemas.openxmlformats.org/officeDocument/2006/relationships" r:id="rId2"/>
        </xdr:cNvPr>
        <xdr:cNvSpPr/>
      </xdr:nvSpPr>
      <xdr:spPr>
        <a:xfrm>
          <a:off x="0" y="71056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60671</xdr:rowOff>
    </xdr:from>
    <xdr:to>
      <xdr:col>0</xdr:col>
      <xdr:colOff>1174750</xdr:colOff>
      <xdr:row>8</xdr:row>
      <xdr:rowOff>138987</xdr:rowOff>
    </xdr:to>
    <xdr:sp>
      <xdr:nvSpPr>
        <xdr:cNvPr id="4" name="Rectangle: Rounded Corners 57">
          <a:hlinkClick xmlns:r="http://schemas.openxmlformats.org/officeDocument/2006/relationships" r:id="rId3"/>
        </xdr:cNvPr>
        <xdr:cNvSpPr/>
      </xdr:nvSpPr>
      <xdr:spPr>
        <a:xfrm>
          <a:off x="0" y="1184275"/>
          <a:ext cx="1174750" cy="4210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2.1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133343</xdr:rowOff>
    </xdr:from>
    <xdr:to>
      <xdr:col>1</xdr:col>
      <xdr:colOff>0</xdr:colOff>
      <xdr:row>6</xdr:row>
      <xdr:rowOff>3521</xdr:rowOff>
    </xdr:to>
    <xdr:sp>
      <xdr:nvSpPr>
        <xdr:cNvPr id="5" name="Rectangle: Rounded Corners 58">
          <a:hlinkClick xmlns:r="http://schemas.openxmlformats.org/officeDocument/2006/relationships" r:id="rId4"/>
        </xdr:cNvPr>
        <xdr:cNvSpPr/>
      </xdr:nvSpPr>
      <xdr:spPr>
        <a:xfrm>
          <a:off x="1200150" y="70421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3.1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60671</xdr:rowOff>
    </xdr:from>
    <xdr:to>
      <xdr:col>1</xdr:col>
      <xdr:colOff>2822</xdr:colOff>
      <xdr:row>8</xdr:row>
      <xdr:rowOff>138987</xdr:rowOff>
    </xdr:to>
    <xdr:sp>
      <xdr:nvSpPr>
        <xdr:cNvPr id="6" name="Rectangle: Rounded Corners 59">
          <a:hlinkClick xmlns:r="http://schemas.openxmlformats.org/officeDocument/2006/relationships" r:id="rId5"/>
        </xdr:cNvPr>
        <xdr:cNvSpPr/>
      </xdr:nvSpPr>
      <xdr:spPr>
        <a:xfrm>
          <a:off x="1200150" y="1184275"/>
          <a:ext cx="1177290" cy="4210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4.1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155215</xdr:rowOff>
    </xdr:from>
    <xdr:to>
      <xdr:col>1</xdr:col>
      <xdr:colOff>0</xdr:colOff>
      <xdr:row>3</xdr:row>
      <xdr:rowOff>64904</xdr:rowOff>
    </xdr:to>
    <xdr:sp>
      <xdr:nvSpPr>
        <xdr:cNvPr id="7"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1</a:t>
          </a:r>
          <a:endParaRPr lang="en-ID" sz="900" b="1">
            <a:latin typeface="Arial Narrow" panose="020B0606020202030204" pitchFamily="34" charset="0"/>
          </a:endParaRPr>
        </a:p>
      </xdr:txBody>
    </xdr:sp>
    <xdr:clientData/>
  </xdr:twoCellAnchor>
  <xdr:twoCellAnchor>
    <xdr:from>
      <xdr:col>0</xdr:col>
      <xdr:colOff>0</xdr:colOff>
      <xdr:row>11</xdr:row>
      <xdr:rowOff>31743</xdr:rowOff>
    </xdr:from>
    <xdr:to>
      <xdr:col>0</xdr:col>
      <xdr:colOff>1174750</xdr:colOff>
      <xdr:row>12</xdr:row>
      <xdr:rowOff>224359</xdr:rowOff>
    </xdr:to>
    <xdr:sp>
      <xdr:nvSpPr>
        <xdr:cNvPr id="8" name="Rectangle: Rounded Corners 56">
          <a:hlinkClick xmlns:r="http://schemas.openxmlformats.org/officeDocument/2006/relationships" r:id="rId6"/>
        </xdr:cNvPr>
        <xdr:cNvSpPr/>
      </xdr:nvSpPr>
      <xdr:spPr>
        <a:xfrm>
          <a:off x="0" y="2069465"/>
          <a:ext cx="1174750" cy="4216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1.2 Pembinaan </a:t>
          </a:r>
          <a:endParaRPr lang="en-ID" sz="900" b="1">
            <a:latin typeface="Arial Narrow" panose="020B0606020202030204" pitchFamily="34" charset="0"/>
          </a:endParaRPr>
        </a:p>
        <a:p>
          <a:pPr algn="l"/>
          <a:r>
            <a:rPr lang="en-ID" sz="900" b="1">
              <a:latin typeface="Arial Narrow" panose="020B0606020202030204" pitchFamily="34" charset="0"/>
            </a:rPr>
            <a:t>      Anggota Muda</a:t>
          </a:r>
          <a:endParaRPr lang="en-ID" sz="900" b="1">
            <a:latin typeface="Arial Narrow" panose="020B0606020202030204" pitchFamily="34" charset="0"/>
          </a:endParaRPr>
        </a:p>
      </xdr:txBody>
    </xdr:sp>
    <xdr:clientData/>
  </xdr:twoCellAnchor>
  <xdr:twoCellAnchor>
    <xdr:from>
      <xdr:col>0</xdr:col>
      <xdr:colOff>0</xdr:colOff>
      <xdr:row>13</xdr:row>
      <xdr:rowOff>46559</xdr:rowOff>
    </xdr:from>
    <xdr:to>
      <xdr:col>0</xdr:col>
      <xdr:colOff>1174750</xdr:colOff>
      <xdr:row>14</xdr:row>
      <xdr:rowOff>297737</xdr:rowOff>
    </xdr:to>
    <xdr:sp>
      <xdr:nvSpPr>
        <xdr:cNvPr id="9" name="Rectangle: Rounded Corners 57">
          <a:hlinkClick xmlns:r="http://schemas.openxmlformats.org/officeDocument/2006/relationships" r:id="rId7"/>
        </xdr:cNvPr>
        <xdr:cNvSpPr/>
      </xdr:nvSpPr>
      <xdr:spPr>
        <a:xfrm>
          <a:off x="0" y="2541905"/>
          <a:ext cx="117475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2.2 Pengelolaan   </a:t>
          </a:r>
          <a:endParaRPr lang="en-ID" sz="900" b="1">
            <a:latin typeface="Arial Narrow" panose="020B0606020202030204" pitchFamily="34" charset="0"/>
          </a:endParaRPr>
        </a:p>
        <a:p>
          <a:pPr algn="l"/>
          <a:r>
            <a:rPr lang="en-ID" sz="900" b="1">
              <a:latin typeface="Arial Narrow" panose="020B0606020202030204" pitchFamily="34" charset="0"/>
            </a:rPr>
            <a:t>      Anggota Dewasa</a:t>
          </a:r>
          <a:endParaRPr lang="en-ID" sz="900" b="1">
            <a:latin typeface="Arial Narrow" panose="020B0606020202030204" pitchFamily="34" charset="0"/>
          </a:endParaRPr>
        </a:p>
      </xdr:txBody>
    </xdr:sp>
    <xdr:clientData/>
  </xdr:twoCellAnchor>
  <xdr:twoCellAnchor>
    <xdr:from>
      <xdr:col>0</xdr:col>
      <xdr:colOff>1200150</xdr:colOff>
      <xdr:row>11</xdr:row>
      <xdr:rowOff>25393</xdr:rowOff>
    </xdr:from>
    <xdr:to>
      <xdr:col>1</xdr:col>
      <xdr:colOff>2822</xdr:colOff>
      <xdr:row>12</xdr:row>
      <xdr:rowOff>218009</xdr:rowOff>
    </xdr:to>
    <xdr:sp>
      <xdr:nvSpPr>
        <xdr:cNvPr id="10" name="Rectangle: Rounded Corners 58">
          <a:hlinkClick xmlns:r="http://schemas.openxmlformats.org/officeDocument/2006/relationships" r:id="rId8"/>
        </xdr:cNvPr>
        <xdr:cNvSpPr/>
      </xdr:nvSpPr>
      <xdr:spPr>
        <a:xfrm>
          <a:off x="1200150" y="2063115"/>
          <a:ext cx="1177290" cy="4216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3.2 Sarana Prasarana</a:t>
          </a:r>
          <a:endParaRPr lang="en-ID" sz="900" b="1">
            <a:latin typeface="Arial Narrow" panose="020B0606020202030204" pitchFamily="34" charset="0"/>
          </a:endParaRPr>
        </a:p>
      </xdr:txBody>
    </xdr:sp>
    <xdr:clientData/>
  </xdr:twoCellAnchor>
  <xdr:twoCellAnchor>
    <xdr:from>
      <xdr:col>0</xdr:col>
      <xdr:colOff>1200150</xdr:colOff>
      <xdr:row>13</xdr:row>
      <xdr:rowOff>46559</xdr:rowOff>
    </xdr:from>
    <xdr:to>
      <xdr:col>1</xdr:col>
      <xdr:colOff>2822</xdr:colOff>
      <xdr:row>14</xdr:row>
      <xdr:rowOff>297737</xdr:rowOff>
    </xdr:to>
    <xdr:sp>
      <xdr:nvSpPr>
        <xdr:cNvPr id="11" name="Rectangle: Rounded Corners 59">
          <a:hlinkClick xmlns:r="http://schemas.openxmlformats.org/officeDocument/2006/relationships" r:id="rId9"/>
        </xdr:cNvPr>
        <xdr:cNvSpPr/>
      </xdr:nvSpPr>
      <xdr:spPr>
        <a:xfrm>
          <a:off x="1200150" y="2541905"/>
          <a:ext cx="1177290" cy="4222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latin typeface="Arial Narrow" panose="020B0606020202030204" pitchFamily="34" charset="0"/>
            </a:rPr>
            <a:t>4.2 Organisasi, </a:t>
          </a:r>
          <a:endParaRPr lang="en-ID" sz="900" b="1">
            <a:latin typeface="Arial Narrow" panose="020B0606020202030204" pitchFamily="34" charset="0"/>
          </a:endParaRPr>
        </a:p>
        <a:p>
          <a:pPr algn="l"/>
          <a:r>
            <a:rPr lang="en-ID" sz="900" b="1">
              <a:latin typeface="Arial Narrow" panose="020B0606020202030204" pitchFamily="34" charset="0"/>
            </a:rPr>
            <a:t>      Administrasi</a:t>
          </a:r>
          <a:endParaRPr lang="en-ID" sz="900" b="1">
            <a:latin typeface="Arial Narrow" panose="020B0606020202030204" pitchFamily="34" charset="0"/>
          </a:endParaRPr>
        </a:p>
      </xdr:txBody>
    </xdr:sp>
    <xdr:clientData/>
  </xdr:twoCellAnchor>
  <xdr:twoCellAnchor>
    <xdr:from>
      <xdr:col>0</xdr:col>
      <xdr:colOff>0</xdr:colOff>
      <xdr:row>9</xdr:row>
      <xdr:rowOff>62787</xdr:rowOff>
    </xdr:from>
    <xdr:to>
      <xdr:col>1</xdr:col>
      <xdr:colOff>2822</xdr:colOff>
      <xdr:row>10</xdr:row>
      <xdr:rowOff>184143</xdr:rowOff>
    </xdr:to>
    <xdr:sp>
      <xdr:nvSpPr>
        <xdr:cNvPr id="12" name="Rectangle: Rounded Corners 60"/>
        <xdr:cNvSpPr/>
      </xdr:nvSpPr>
      <xdr:spPr>
        <a:xfrm>
          <a:off x="0" y="1700530"/>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ASESOR 2</a:t>
          </a:r>
          <a:endParaRPr lang="en-ID" sz="900" b="1">
            <a:latin typeface="Arial Narrow" panose="020B0606020202030204" pitchFamily="34" charset="0"/>
          </a:endParaRPr>
        </a:p>
      </xdr:txBody>
    </xdr:sp>
    <xdr:clientData/>
  </xdr:twoCellAnchor>
  <xdr:twoCellAnchor>
    <xdr:from>
      <xdr:col>0</xdr:col>
      <xdr:colOff>0</xdr:colOff>
      <xdr:row>16</xdr:row>
      <xdr:rowOff>79721</xdr:rowOff>
    </xdr:from>
    <xdr:to>
      <xdr:col>0</xdr:col>
      <xdr:colOff>1174750</xdr:colOff>
      <xdr:row>17</xdr:row>
      <xdr:rowOff>56437</xdr:rowOff>
    </xdr:to>
    <xdr:sp>
      <xdr:nvSpPr>
        <xdr:cNvPr id="13" name="Rectangle: Rounded Corners 56">
          <a:hlinkClick xmlns:r="http://schemas.openxmlformats.org/officeDocument/2006/relationships" r:id="rId10"/>
        </xdr:cNvPr>
        <xdr:cNvSpPr/>
      </xdr:nvSpPr>
      <xdr:spPr>
        <a:xfrm>
          <a:off x="0" y="3413125"/>
          <a:ext cx="1174750" cy="30988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a:t>
          </a:r>
          <a:r>
            <a:rPr lang="en-ID" sz="900" b="1" baseline="0">
              <a:solidFill>
                <a:schemeClr val="tx1"/>
              </a:solidFill>
              <a:latin typeface="Arial Narrow" panose="020B0606020202030204" pitchFamily="34" charset="0"/>
            </a:rPr>
            <a:t> 1</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17</xdr:row>
      <xdr:rowOff>100887</xdr:rowOff>
    </xdr:from>
    <xdr:to>
      <xdr:col>0</xdr:col>
      <xdr:colOff>1174750</xdr:colOff>
      <xdr:row>18</xdr:row>
      <xdr:rowOff>76193</xdr:rowOff>
    </xdr:to>
    <xdr:sp>
      <xdr:nvSpPr>
        <xdr:cNvPr id="14" name="Rectangle: Rounded Corners 57">
          <a:hlinkClick xmlns:r="http://schemas.openxmlformats.org/officeDocument/2006/relationships" r:id="rId11"/>
        </xdr:cNvPr>
        <xdr:cNvSpPr/>
      </xdr:nvSpPr>
      <xdr:spPr>
        <a:xfrm>
          <a:off x="0" y="3767455"/>
          <a:ext cx="1174750" cy="3086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Rekap Asesor 1&amp;2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16</xdr:row>
      <xdr:rowOff>73371</xdr:rowOff>
    </xdr:from>
    <xdr:to>
      <xdr:col>1</xdr:col>
      <xdr:colOff>2822</xdr:colOff>
      <xdr:row>17</xdr:row>
      <xdr:rowOff>50087</xdr:rowOff>
    </xdr:to>
    <xdr:sp>
      <xdr:nvSpPr>
        <xdr:cNvPr id="15" name="Rectangle: Rounded Corners 58">
          <a:hlinkClick xmlns:r="http://schemas.openxmlformats.org/officeDocument/2006/relationships" r:id="rId12"/>
        </xdr:cNvPr>
        <xdr:cNvSpPr/>
      </xdr:nvSpPr>
      <xdr:spPr>
        <a:xfrm>
          <a:off x="1200150" y="3406775"/>
          <a:ext cx="1177290" cy="30988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Skor Asesor 2</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17</xdr:row>
      <xdr:rowOff>107237</xdr:rowOff>
    </xdr:from>
    <xdr:to>
      <xdr:col>1</xdr:col>
      <xdr:colOff>2822</xdr:colOff>
      <xdr:row>18</xdr:row>
      <xdr:rowOff>82543</xdr:rowOff>
    </xdr:to>
    <xdr:sp>
      <xdr:nvSpPr>
        <xdr:cNvPr id="16" name="Rectangle: Rounded Corners 59">
          <a:hlinkClick xmlns:r="http://schemas.openxmlformats.org/officeDocument/2006/relationships" r:id="rId13"/>
        </xdr:cNvPr>
        <xdr:cNvSpPr/>
      </xdr:nvSpPr>
      <xdr:spPr>
        <a:xfrm>
          <a:off x="1200150" y="3773805"/>
          <a:ext cx="1177290" cy="308610"/>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Nilai</a:t>
          </a:r>
          <a:r>
            <a:rPr lang="en-ID" sz="900" b="1" baseline="0">
              <a:solidFill>
                <a:schemeClr val="tx1"/>
              </a:solidFill>
              <a:latin typeface="Arial Narrow" panose="020B0606020202030204" pitchFamily="34" charset="0"/>
            </a:rPr>
            <a:t> Akhir Akreditasi</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15</xdr:row>
      <xdr:rowOff>39504</xdr:rowOff>
    </xdr:from>
    <xdr:to>
      <xdr:col>1</xdr:col>
      <xdr:colOff>2822</xdr:colOff>
      <xdr:row>16</xdr:row>
      <xdr:rowOff>3521</xdr:rowOff>
    </xdr:to>
    <xdr:sp>
      <xdr:nvSpPr>
        <xdr:cNvPr id="17" name="Rectangle: Rounded Corners 60"/>
        <xdr:cNvSpPr/>
      </xdr:nvSpPr>
      <xdr:spPr>
        <a:xfrm>
          <a:off x="0" y="3039745"/>
          <a:ext cx="2377440" cy="29718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OUT</a:t>
          </a:r>
          <a:r>
            <a:rPr lang="en-ID" sz="900" b="1" baseline="0">
              <a:latin typeface="Arial Narrow" panose="020B0606020202030204" pitchFamily="34" charset="0"/>
            </a:rPr>
            <a:t> PUT</a:t>
          </a:r>
          <a:endParaRPr lang="en-ID" sz="900" b="1">
            <a:latin typeface="Arial Narrow" panose="020B0606020202030204" pitchFamily="34" charset="0"/>
          </a:endParaRPr>
        </a:p>
      </xdr:txBody>
    </xdr:sp>
    <xdr:clientData/>
  </xdr:twoCellAnchor>
  <xdr:twoCellAnchor>
    <xdr:from>
      <xdr:col>0</xdr:col>
      <xdr:colOff>0</xdr:colOff>
      <xdr:row>18</xdr:row>
      <xdr:rowOff>126993</xdr:rowOff>
    </xdr:from>
    <xdr:to>
      <xdr:col>0</xdr:col>
      <xdr:colOff>1174750</xdr:colOff>
      <xdr:row>19</xdr:row>
      <xdr:rowOff>98771</xdr:rowOff>
    </xdr:to>
    <xdr:sp>
      <xdr:nvSpPr>
        <xdr:cNvPr id="18" name="Rectangle: Rounded Corners 57">
          <a:hlinkClick xmlns:r="http://schemas.openxmlformats.org/officeDocument/2006/relationships" r:id="rId14"/>
        </xdr:cNvPr>
        <xdr:cNvSpPr/>
      </xdr:nvSpPr>
      <xdr:spPr>
        <a:xfrm>
          <a:off x="0" y="4126865"/>
          <a:ext cx="117475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Hasil Akhir</a:t>
          </a:r>
          <a:endParaRPr lang="en-ID" sz="900" b="1">
            <a:solidFill>
              <a:schemeClr val="tx1"/>
            </a:solidFill>
            <a:latin typeface="Arial Narrow" panose="020B0606020202030204" pitchFamily="34" charset="0"/>
          </a:endParaRPr>
        </a:p>
      </xdr:txBody>
    </xdr:sp>
    <xdr:clientData/>
  </xdr:twoCellAnchor>
  <xdr:twoCellAnchor>
    <xdr:from>
      <xdr:col>0</xdr:col>
      <xdr:colOff>1200150</xdr:colOff>
      <xdr:row>18</xdr:row>
      <xdr:rowOff>133343</xdr:rowOff>
    </xdr:from>
    <xdr:to>
      <xdr:col>1</xdr:col>
      <xdr:colOff>2822</xdr:colOff>
      <xdr:row>19</xdr:row>
      <xdr:rowOff>105121</xdr:rowOff>
    </xdr:to>
    <xdr:sp>
      <xdr:nvSpPr>
        <xdr:cNvPr id="19" name="Rectangle: Rounded Corners 59">
          <a:hlinkClick xmlns:r="http://schemas.openxmlformats.org/officeDocument/2006/relationships" r:id="rId15"/>
        </xdr:cNvPr>
        <xdr:cNvSpPr/>
      </xdr:nvSpPr>
      <xdr:spPr>
        <a:xfrm>
          <a:off x="1200150" y="4133215"/>
          <a:ext cx="1177290" cy="305435"/>
        </a:xfrm>
        <a:prstGeom prst="roundRect">
          <a:avLst/>
        </a:prstGeom>
        <a:solidFill>
          <a:srgbClr val="FFFF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tx1"/>
              </a:solidFill>
              <a:latin typeface="Arial Narrow" panose="020B0606020202030204" pitchFamily="34" charset="0"/>
            </a:rPr>
            <a:t>Catatan &amp; Masukan</a:t>
          </a:r>
          <a:endParaRPr lang="en-ID" sz="900" b="1">
            <a:solidFill>
              <a:schemeClr val="tx1"/>
            </a:solidFill>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100189</xdr:rowOff>
    </xdr:to>
    <xdr:sp>
      <xdr:nvSpPr>
        <xdr:cNvPr id="20" name="Rectangle: Rounded Corners 60">
          <a:hlinkClick xmlns:r="http://schemas.openxmlformats.org/officeDocument/2006/relationships" r:id="rId1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oneCellAnchor>
    <xdr:from>
      <xdr:col>5</xdr:col>
      <xdr:colOff>1219200</xdr:colOff>
      <xdr:row>3</xdr:row>
      <xdr:rowOff>85725</xdr:rowOff>
    </xdr:from>
    <xdr:ext cx="323850" cy="552450"/>
    <xdr:pic>
      <xdr:nvPicPr>
        <xdr:cNvPr id="2" name="image1.png" descr="Lambang Pramuka - Wikipedia bahasa Indonesia, ensiklopedia bebas"/>
        <xdr:cNvPicPr preferRelativeResize="0"/>
      </xdr:nvPicPr>
      <xdr:blipFill>
        <a:blip r:embed="rId1" cstate="print"/>
        <a:stretch>
          <a:fillRect/>
        </a:stretch>
      </xdr:blipFill>
      <xdr:spPr>
        <a:xfrm>
          <a:off x="5086350" y="628650"/>
          <a:ext cx="323850" cy="552450"/>
        </a:xfrm>
        <a:prstGeom prst="rect">
          <a:avLst/>
        </a:prstGeom>
        <a:noFill/>
      </xdr:spPr>
    </xdr:pic>
    <xdr:clientData fLocksWithSheet="0"/>
  </xdr:oneCellAnchor>
  <xdr:twoCellAnchor>
    <xdr:from>
      <xdr:col>0</xdr:col>
      <xdr:colOff>0</xdr:colOff>
      <xdr:row>3</xdr:row>
      <xdr:rowOff>177793</xdr:rowOff>
    </xdr:from>
    <xdr:to>
      <xdr:col>0</xdr:col>
      <xdr:colOff>1174750</xdr:colOff>
      <xdr:row>6</xdr:row>
      <xdr:rowOff>67021</xdr:rowOff>
    </xdr:to>
    <xdr:sp>
      <xdr:nvSpPr>
        <xdr:cNvPr id="3" name="Rectangle: Rounded Corners 56">
          <a:hlinkClick xmlns:r="http://schemas.openxmlformats.org/officeDocument/2006/relationships" r:id="rId2"/>
        </xdr:cNvPr>
        <xdr:cNvSpPr/>
      </xdr:nvSpPr>
      <xdr:spPr>
        <a:xfrm>
          <a:off x="0" y="720090"/>
          <a:ext cx="1174750" cy="43243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117821</xdr:rowOff>
    </xdr:from>
    <xdr:to>
      <xdr:col>0</xdr:col>
      <xdr:colOff>1174750</xdr:colOff>
      <xdr:row>8</xdr:row>
      <xdr:rowOff>170737</xdr:rowOff>
    </xdr:to>
    <xdr:sp>
      <xdr:nvSpPr>
        <xdr:cNvPr id="4" name="Rectangle: Rounded Corners 57">
          <a:hlinkClick xmlns:r="http://schemas.openxmlformats.org/officeDocument/2006/relationships" r:id="rId3"/>
        </xdr:cNvPr>
        <xdr:cNvSpPr/>
      </xdr:nvSpPr>
      <xdr:spPr>
        <a:xfrm>
          <a:off x="0" y="1203325"/>
          <a:ext cx="1174750" cy="41465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171443</xdr:rowOff>
    </xdr:from>
    <xdr:to>
      <xdr:col>1</xdr:col>
      <xdr:colOff>0</xdr:colOff>
      <xdr:row>6</xdr:row>
      <xdr:rowOff>60671</xdr:rowOff>
    </xdr:to>
    <xdr:sp>
      <xdr:nvSpPr>
        <xdr:cNvPr id="5" name="Rectangle: Rounded Corners 58">
          <a:hlinkClick xmlns:r="http://schemas.openxmlformats.org/officeDocument/2006/relationships" r:id="rId4"/>
        </xdr:cNvPr>
        <xdr:cNvSpPr/>
      </xdr:nvSpPr>
      <xdr:spPr>
        <a:xfrm>
          <a:off x="1200150" y="713740"/>
          <a:ext cx="1174750" cy="43243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117821</xdr:rowOff>
    </xdr:from>
    <xdr:to>
      <xdr:col>1</xdr:col>
      <xdr:colOff>2822</xdr:colOff>
      <xdr:row>8</xdr:row>
      <xdr:rowOff>170737</xdr:rowOff>
    </xdr:to>
    <xdr:sp>
      <xdr:nvSpPr>
        <xdr:cNvPr id="6" name="Rectangle: Rounded Corners 59">
          <a:hlinkClick xmlns:r="http://schemas.openxmlformats.org/officeDocument/2006/relationships" r:id="rId5"/>
        </xdr:cNvPr>
        <xdr:cNvSpPr/>
      </xdr:nvSpPr>
      <xdr:spPr>
        <a:xfrm>
          <a:off x="1200150" y="1203325"/>
          <a:ext cx="1177290" cy="41465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3</xdr:row>
      <xdr:rowOff>103004</xdr:rowOff>
    </xdr:to>
    <xdr:sp>
      <xdr:nvSpPr>
        <xdr:cNvPr id="7" name="Rectangle: Rounded Corners 60"/>
        <xdr:cNvSpPr/>
      </xdr:nvSpPr>
      <xdr:spPr>
        <a:xfrm>
          <a:off x="0" y="348615"/>
          <a:ext cx="2374900" cy="29718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8</xdr:row>
      <xdr:rowOff>265987</xdr:rowOff>
    </xdr:from>
    <xdr:to>
      <xdr:col>1</xdr:col>
      <xdr:colOff>2822</xdr:colOff>
      <xdr:row>9</xdr:row>
      <xdr:rowOff>228593</xdr:rowOff>
    </xdr:to>
    <xdr:sp>
      <xdr:nvSpPr>
        <xdr:cNvPr id="8" name="Rectangle: Rounded Corners 60"/>
        <xdr:cNvSpPr/>
      </xdr:nvSpPr>
      <xdr:spPr>
        <a:xfrm>
          <a:off x="0" y="1713230"/>
          <a:ext cx="2377440" cy="29591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9" name="Rectangle: Rounded Corners 60">
          <a:hlinkClick xmlns:r="http://schemas.openxmlformats.org/officeDocument/2006/relationships" r:id="rId6"/>
        </xdr:cNvPr>
        <xdr:cNvSpPr/>
      </xdr:nvSpPr>
      <xdr:spPr>
        <a:xfrm>
          <a:off x="0" y="0"/>
          <a:ext cx="2374900" cy="293370"/>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10</xdr:row>
      <xdr:rowOff>9871</xdr:rowOff>
    </xdr:from>
    <xdr:to>
      <xdr:col>0</xdr:col>
      <xdr:colOff>1174750</xdr:colOff>
      <xdr:row>10</xdr:row>
      <xdr:rowOff>279595</xdr:rowOff>
    </xdr:to>
    <xdr:sp>
      <xdr:nvSpPr>
        <xdr:cNvPr id="10" name="Rectangle: Rounded Corners 56">
          <a:hlinkClick xmlns:r="http://schemas.openxmlformats.org/officeDocument/2006/relationships" r:id="rId7"/>
        </xdr:cNvPr>
        <xdr:cNvSpPr/>
      </xdr:nvSpPr>
      <xdr:spPr>
        <a:xfrm>
          <a:off x="0" y="2095500"/>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11</xdr:row>
      <xdr:rowOff>30323</xdr:rowOff>
    </xdr:from>
    <xdr:to>
      <xdr:col>0</xdr:col>
      <xdr:colOff>1174750</xdr:colOff>
      <xdr:row>11</xdr:row>
      <xdr:rowOff>299146</xdr:rowOff>
    </xdr:to>
    <xdr:sp>
      <xdr:nvSpPr>
        <xdr:cNvPr id="11" name="Rectangle: Rounded Corners 57">
          <a:hlinkClick xmlns:r="http://schemas.openxmlformats.org/officeDocument/2006/relationships" r:id="rId8"/>
        </xdr:cNvPr>
        <xdr:cNvSpPr/>
      </xdr:nvSpPr>
      <xdr:spPr>
        <a:xfrm>
          <a:off x="0" y="2420620"/>
          <a:ext cx="117475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10</xdr:row>
      <xdr:rowOff>17633</xdr:rowOff>
    </xdr:from>
    <xdr:to>
      <xdr:col>1</xdr:col>
      <xdr:colOff>0</xdr:colOff>
      <xdr:row>10</xdr:row>
      <xdr:rowOff>287357</xdr:rowOff>
    </xdr:to>
    <xdr:sp>
      <xdr:nvSpPr>
        <xdr:cNvPr id="12" name="Rectangle: Rounded Corners 58">
          <a:hlinkClick xmlns:r="http://schemas.openxmlformats.org/officeDocument/2006/relationships" r:id="rId9"/>
        </xdr:cNvPr>
        <xdr:cNvSpPr/>
      </xdr:nvSpPr>
      <xdr:spPr>
        <a:xfrm>
          <a:off x="1200150" y="2103120"/>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11</xdr:row>
      <xdr:rowOff>37379</xdr:rowOff>
    </xdr:from>
    <xdr:to>
      <xdr:col>1</xdr:col>
      <xdr:colOff>2822</xdr:colOff>
      <xdr:row>12</xdr:row>
      <xdr:rowOff>1402</xdr:rowOff>
    </xdr:to>
    <xdr:sp>
      <xdr:nvSpPr>
        <xdr:cNvPr id="13" name="Rectangle: Rounded Corners 59">
          <a:hlinkClick xmlns:r="http://schemas.openxmlformats.org/officeDocument/2006/relationships" r:id="rId10"/>
        </xdr:cNvPr>
        <xdr:cNvSpPr/>
      </xdr:nvSpPr>
      <xdr:spPr>
        <a:xfrm>
          <a:off x="1200150" y="2427605"/>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12</xdr:row>
      <xdr:rowOff>50069</xdr:rowOff>
    </xdr:from>
    <xdr:to>
      <xdr:col>0</xdr:col>
      <xdr:colOff>1770944</xdr:colOff>
      <xdr:row>13</xdr:row>
      <xdr:rowOff>141092</xdr:rowOff>
    </xdr:to>
    <xdr:sp>
      <xdr:nvSpPr>
        <xdr:cNvPr id="14" name="Rectangle: Rounded Corners 59">
          <a:hlinkClick xmlns:r="http://schemas.openxmlformats.org/officeDocument/2006/relationships" r:id="rId11"/>
        </xdr:cNvPr>
        <xdr:cNvSpPr/>
      </xdr:nvSpPr>
      <xdr:spPr>
        <a:xfrm>
          <a:off x="593090" y="2745105"/>
          <a:ext cx="1177290" cy="27241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oneCellAnchor>
    <xdr:from>
      <xdr:col>5</xdr:col>
      <xdr:colOff>377825</xdr:colOff>
      <xdr:row>1</xdr:row>
      <xdr:rowOff>3175</xdr:rowOff>
    </xdr:from>
    <xdr:ext cx="333375" cy="695325"/>
    <xdr:pic>
      <xdr:nvPicPr>
        <xdr:cNvPr id="3" name="image1.png" descr="Lambang Pramuka - Wikipedia bahasa Indonesia, ensiklopedia bebas"/>
        <xdr:cNvPicPr preferRelativeResize="0"/>
      </xdr:nvPicPr>
      <xdr:blipFill>
        <a:blip r:embed="rId1" cstate="print"/>
        <a:stretch>
          <a:fillRect/>
        </a:stretch>
      </xdr:blipFill>
      <xdr:spPr>
        <a:xfrm>
          <a:off x="4930775" y="180975"/>
          <a:ext cx="333375" cy="695325"/>
        </a:xfrm>
        <a:prstGeom prst="rect">
          <a:avLst/>
        </a:prstGeom>
        <a:noFill/>
      </xdr:spPr>
    </xdr:pic>
    <xdr:clientData fLocksWithSheet="0"/>
  </xdr:oneCellAnchor>
  <xdr:twoCellAnchor>
    <xdr:from>
      <xdr:col>0</xdr:col>
      <xdr:colOff>0</xdr:colOff>
      <xdr:row>3</xdr:row>
      <xdr:rowOff>177793</xdr:rowOff>
    </xdr:from>
    <xdr:to>
      <xdr:col>0</xdr:col>
      <xdr:colOff>1174750</xdr:colOff>
      <xdr:row>6</xdr:row>
      <xdr:rowOff>67021</xdr:rowOff>
    </xdr:to>
    <xdr:sp>
      <xdr:nvSpPr>
        <xdr:cNvPr id="4" name="Rectangle: Rounded Corners 56">
          <a:hlinkClick xmlns:r="http://schemas.openxmlformats.org/officeDocument/2006/relationships" r:id="rId2"/>
        </xdr:cNvPr>
        <xdr:cNvSpPr/>
      </xdr:nvSpPr>
      <xdr:spPr>
        <a:xfrm>
          <a:off x="0" y="71056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1. Pembinaan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Muda</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6</xdr:row>
      <xdr:rowOff>117821</xdr:rowOff>
    </xdr:from>
    <xdr:to>
      <xdr:col>0</xdr:col>
      <xdr:colOff>1174750</xdr:colOff>
      <xdr:row>8</xdr:row>
      <xdr:rowOff>18337</xdr:rowOff>
    </xdr:to>
    <xdr:sp>
      <xdr:nvSpPr>
        <xdr:cNvPr id="5" name="Rectangle: Rounded Corners 57">
          <a:hlinkClick xmlns:r="http://schemas.openxmlformats.org/officeDocument/2006/relationships" r:id="rId3"/>
        </xdr:cNvPr>
        <xdr:cNvSpPr/>
      </xdr:nvSpPr>
      <xdr:spPr>
        <a:xfrm>
          <a:off x="0" y="1184275"/>
          <a:ext cx="1174750" cy="4083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2. Pengelolaan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Anggota Dewasa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3</xdr:row>
      <xdr:rowOff>171443</xdr:rowOff>
    </xdr:from>
    <xdr:to>
      <xdr:col>1</xdr:col>
      <xdr:colOff>0</xdr:colOff>
      <xdr:row>6</xdr:row>
      <xdr:rowOff>60671</xdr:rowOff>
    </xdr:to>
    <xdr:sp>
      <xdr:nvSpPr>
        <xdr:cNvPr id="6" name="Rectangle: Rounded Corners 58">
          <a:hlinkClick xmlns:r="http://schemas.openxmlformats.org/officeDocument/2006/relationships" r:id="rId4"/>
        </xdr:cNvPr>
        <xdr:cNvSpPr/>
      </xdr:nvSpPr>
      <xdr:spPr>
        <a:xfrm>
          <a:off x="1200150" y="704215"/>
          <a:ext cx="1174750" cy="422910"/>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3. Sarana Prasarana</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6</xdr:row>
      <xdr:rowOff>117821</xdr:rowOff>
    </xdr:from>
    <xdr:to>
      <xdr:col>1</xdr:col>
      <xdr:colOff>2822</xdr:colOff>
      <xdr:row>8</xdr:row>
      <xdr:rowOff>18337</xdr:rowOff>
    </xdr:to>
    <xdr:sp>
      <xdr:nvSpPr>
        <xdr:cNvPr id="7" name="Rectangle: Rounded Corners 59">
          <a:hlinkClick xmlns:r="http://schemas.openxmlformats.org/officeDocument/2006/relationships" r:id="rId5"/>
        </xdr:cNvPr>
        <xdr:cNvSpPr/>
      </xdr:nvSpPr>
      <xdr:spPr>
        <a:xfrm>
          <a:off x="1200150" y="1184275"/>
          <a:ext cx="1177290" cy="408305"/>
        </a:xfrm>
        <a:prstGeom prst="roundRect">
          <a:avLst/>
        </a:prstGeom>
        <a:solidFill>
          <a:srgbClr val="009242"/>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lang="en-ID" sz="900" b="1">
              <a:solidFill>
                <a:schemeClr val="bg2"/>
              </a:solidFill>
              <a:latin typeface="Arial Narrow" panose="020B0606020202030204" pitchFamily="34" charset="0"/>
            </a:rPr>
            <a:t>4. Organisasi, </a:t>
          </a:r>
          <a:endParaRPr lang="en-ID" sz="900" b="1">
            <a:solidFill>
              <a:schemeClr val="bg2"/>
            </a:solidFill>
            <a:latin typeface="Arial Narrow" panose="020B0606020202030204" pitchFamily="34" charset="0"/>
          </a:endParaRPr>
        </a:p>
        <a:p>
          <a:pPr algn="l"/>
          <a:r>
            <a:rPr lang="en-ID" sz="900" b="1">
              <a:solidFill>
                <a:schemeClr val="bg2"/>
              </a:solidFill>
              <a:latin typeface="Arial Narrow" panose="020B0606020202030204" pitchFamily="34" charset="0"/>
            </a:rPr>
            <a:t>    Administrasi</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xdr:row>
      <xdr:rowOff>167915</xdr:rowOff>
    </xdr:from>
    <xdr:to>
      <xdr:col>1</xdr:col>
      <xdr:colOff>0</xdr:colOff>
      <xdr:row>3</xdr:row>
      <xdr:rowOff>103004</xdr:rowOff>
    </xdr:to>
    <xdr:sp>
      <xdr:nvSpPr>
        <xdr:cNvPr id="8" name="Rectangle: Rounded Corners 60"/>
        <xdr:cNvSpPr/>
      </xdr:nvSpPr>
      <xdr:spPr>
        <a:xfrm>
          <a:off x="0" y="345440"/>
          <a:ext cx="2374900" cy="290830"/>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INSTRUMEN</a:t>
          </a:r>
          <a:endParaRPr lang="en-ID" sz="900" b="1">
            <a:latin typeface="Arial Narrow" panose="020B0606020202030204" pitchFamily="34" charset="0"/>
          </a:endParaRPr>
        </a:p>
      </xdr:txBody>
    </xdr:sp>
    <xdr:clientData/>
  </xdr:twoCellAnchor>
  <xdr:twoCellAnchor>
    <xdr:from>
      <xdr:col>0</xdr:col>
      <xdr:colOff>0</xdr:colOff>
      <xdr:row>8</xdr:row>
      <xdr:rowOff>113587</xdr:rowOff>
    </xdr:from>
    <xdr:to>
      <xdr:col>1</xdr:col>
      <xdr:colOff>2822</xdr:colOff>
      <xdr:row>10</xdr:row>
      <xdr:rowOff>50793</xdr:rowOff>
    </xdr:to>
    <xdr:sp>
      <xdr:nvSpPr>
        <xdr:cNvPr id="9" name="Rectangle: Rounded Corners 60"/>
        <xdr:cNvSpPr/>
      </xdr:nvSpPr>
      <xdr:spPr>
        <a:xfrm>
          <a:off x="0" y="1687830"/>
          <a:ext cx="2377440" cy="292735"/>
        </a:xfrm>
        <a:prstGeom prst="round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KELENGKAPAN LAINNYA</a:t>
          </a:r>
          <a:endParaRPr lang="en-ID" sz="900" b="1">
            <a:latin typeface="Arial Narrow" panose="020B0606020202030204" pitchFamily="34" charset="0"/>
          </a:endParaRPr>
        </a:p>
      </xdr:txBody>
    </xdr:sp>
    <xdr:clientData/>
  </xdr:twoCellAnchor>
  <xdr:twoCellAnchor>
    <xdr:from>
      <xdr:col>0</xdr:col>
      <xdr:colOff>0</xdr:colOff>
      <xdr:row>0</xdr:row>
      <xdr:rowOff>0</xdr:rowOff>
    </xdr:from>
    <xdr:to>
      <xdr:col>1</xdr:col>
      <xdr:colOff>0</xdr:colOff>
      <xdr:row>1</xdr:row>
      <xdr:rowOff>112889</xdr:rowOff>
    </xdr:to>
    <xdr:sp>
      <xdr:nvSpPr>
        <xdr:cNvPr id="10" name="Rectangle: Rounded Corners 60">
          <a:hlinkClick xmlns:r="http://schemas.openxmlformats.org/officeDocument/2006/relationships" r:id="rId6"/>
        </xdr:cNvPr>
        <xdr:cNvSpPr/>
      </xdr:nvSpPr>
      <xdr:spPr>
        <a:xfrm>
          <a:off x="0" y="0"/>
          <a:ext cx="2374900" cy="290195"/>
        </a:xfrm>
        <a:prstGeom prst="roundRect">
          <a:avLst/>
        </a:prstGeom>
        <a:solidFill>
          <a:srgbClr val="002060"/>
        </a:solidFill>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en-ID" sz="900" b="1">
              <a:latin typeface="Arial Narrow" panose="020B0606020202030204" pitchFamily="34" charset="0"/>
            </a:rPr>
            <a:t>BERANDA</a:t>
          </a:r>
          <a:endParaRPr lang="en-ID" sz="900" b="1">
            <a:latin typeface="Arial Narrow" panose="020B0606020202030204" pitchFamily="34" charset="0"/>
          </a:endParaRPr>
        </a:p>
      </xdr:txBody>
    </xdr:sp>
    <xdr:clientData/>
  </xdr:twoCellAnchor>
  <xdr:twoCellAnchor>
    <xdr:from>
      <xdr:col>0</xdr:col>
      <xdr:colOff>0</xdr:colOff>
      <xdr:row>10</xdr:row>
      <xdr:rowOff>136871</xdr:rowOff>
    </xdr:from>
    <xdr:to>
      <xdr:col>0</xdr:col>
      <xdr:colOff>1174750</xdr:colOff>
      <xdr:row>12</xdr:row>
      <xdr:rowOff>12895</xdr:rowOff>
    </xdr:to>
    <xdr:sp>
      <xdr:nvSpPr>
        <xdr:cNvPr id="11" name="Rectangle: Rounded Corners 56">
          <a:hlinkClick xmlns:r="http://schemas.openxmlformats.org/officeDocument/2006/relationships" r:id="rId7"/>
        </xdr:cNvPr>
        <xdr:cNvSpPr/>
      </xdr:nvSpPr>
      <xdr:spPr>
        <a:xfrm>
          <a:off x="0" y="2066925"/>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Sampul Depan</a:t>
          </a:r>
          <a:endParaRPr lang="en-ID" sz="900" b="1">
            <a:solidFill>
              <a:schemeClr val="bg2"/>
            </a:solidFill>
            <a:latin typeface="Arial Narrow" panose="020B0606020202030204" pitchFamily="34" charset="0"/>
          </a:endParaRPr>
        </a:p>
      </xdr:txBody>
    </xdr:sp>
    <xdr:clientData/>
  </xdr:twoCellAnchor>
  <xdr:twoCellAnchor>
    <xdr:from>
      <xdr:col>0</xdr:col>
      <xdr:colOff>0</xdr:colOff>
      <xdr:row>12</xdr:row>
      <xdr:rowOff>68423</xdr:rowOff>
    </xdr:from>
    <xdr:to>
      <xdr:col>0</xdr:col>
      <xdr:colOff>1174750</xdr:colOff>
      <xdr:row>13</xdr:row>
      <xdr:rowOff>140396</xdr:rowOff>
    </xdr:to>
    <xdr:sp>
      <xdr:nvSpPr>
        <xdr:cNvPr id="12" name="Rectangle: Rounded Corners 57">
          <a:hlinkClick xmlns:r="http://schemas.openxmlformats.org/officeDocument/2006/relationships" r:id="rId8"/>
        </xdr:cNvPr>
        <xdr:cNvSpPr/>
      </xdr:nvSpPr>
      <xdr:spPr>
        <a:xfrm>
          <a:off x="0" y="2392045"/>
          <a:ext cx="117475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Kata Pengantar</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10</xdr:row>
      <xdr:rowOff>144633</xdr:rowOff>
    </xdr:from>
    <xdr:to>
      <xdr:col>1</xdr:col>
      <xdr:colOff>0</xdr:colOff>
      <xdr:row>12</xdr:row>
      <xdr:rowOff>20657</xdr:rowOff>
    </xdr:to>
    <xdr:sp>
      <xdr:nvSpPr>
        <xdr:cNvPr id="13" name="Rectangle: Rounded Corners 58">
          <a:hlinkClick xmlns:r="http://schemas.openxmlformats.org/officeDocument/2006/relationships" r:id="rId9"/>
        </xdr:cNvPr>
        <xdr:cNvSpPr/>
      </xdr:nvSpPr>
      <xdr:spPr>
        <a:xfrm>
          <a:off x="1200150" y="2074545"/>
          <a:ext cx="1174750" cy="269875"/>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Daftar Isi</a:t>
          </a:r>
          <a:endParaRPr lang="en-ID" sz="900" b="1">
            <a:solidFill>
              <a:schemeClr val="bg2"/>
            </a:solidFill>
            <a:latin typeface="Arial Narrow" panose="020B0606020202030204" pitchFamily="34" charset="0"/>
          </a:endParaRPr>
        </a:p>
      </xdr:txBody>
    </xdr:sp>
    <xdr:clientData/>
  </xdr:twoCellAnchor>
  <xdr:twoCellAnchor>
    <xdr:from>
      <xdr:col>0</xdr:col>
      <xdr:colOff>1200150</xdr:colOff>
      <xdr:row>12</xdr:row>
      <xdr:rowOff>75479</xdr:rowOff>
    </xdr:from>
    <xdr:to>
      <xdr:col>1</xdr:col>
      <xdr:colOff>2822</xdr:colOff>
      <xdr:row>13</xdr:row>
      <xdr:rowOff>147452</xdr:rowOff>
    </xdr:to>
    <xdr:sp>
      <xdr:nvSpPr>
        <xdr:cNvPr id="14" name="Rectangle: Rounded Corners 59">
          <a:hlinkClick xmlns:r="http://schemas.openxmlformats.org/officeDocument/2006/relationships" r:id="rId10"/>
        </xdr:cNvPr>
        <xdr:cNvSpPr/>
      </xdr:nvSpPr>
      <xdr:spPr>
        <a:xfrm>
          <a:off x="1200150" y="2399030"/>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Identitas</a:t>
          </a:r>
          <a:endParaRPr lang="en-ID" sz="900" b="1">
            <a:solidFill>
              <a:schemeClr val="bg2"/>
            </a:solidFill>
            <a:latin typeface="Arial Narrow" panose="020B0606020202030204" pitchFamily="34" charset="0"/>
          </a:endParaRPr>
        </a:p>
      </xdr:txBody>
    </xdr:sp>
    <xdr:clientData/>
  </xdr:twoCellAnchor>
  <xdr:twoCellAnchor>
    <xdr:from>
      <xdr:col>0</xdr:col>
      <xdr:colOff>593372</xdr:colOff>
      <xdr:row>13</xdr:row>
      <xdr:rowOff>196119</xdr:rowOff>
    </xdr:from>
    <xdr:to>
      <xdr:col>0</xdr:col>
      <xdr:colOff>1770944</xdr:colOff>
      <xdr:row>15</xdr:row>
      <xdr:rowOff>90292</xdr:rowOff>
    </xdr:to>
    <xdr:sp>
      <xdr:nvSpPr>
        <xdr:cNvPr id="15" name="Rectangle: Rounded Corners 59">
          <a:hlinkClick xmlns:r="http://schemas.openxmlformats.org/officeDocument/2006/relationships" r:id="rId11"/>
        </xdr:cNvPr>
        <xdr:cNvSpPr/>
      </xdr:nvSpPr>
      <xdr:spPr>
        <a:xfrm>
          <a:off x="593090" y="2716530"/>
          <a:ext cx="1177290" cy="269240"/>
        </a:xfrm>
        <a:prstGeom prst="roundRect">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ID" sz="900" b="1">
              <a:solidFill>
                <a:schemeClr val="bg2"/>
              </a:solidFill>
              <a:latin typeface="Arial Narrow" panose="020B0606020202030204" pitchFamily="34" charset="0"/>
            </a:rPr>
            <a:t>Penutup</a:t>
          </a:r>
          <a:endParaRPr lang="en-ID" sz="900" b="1">
            <a:solidFill>
              <a:schemeClr val="bg2"/>
            </a:solidFill>
            <a:latin typeface="Arial Narrow" panose="020B0606020202030204" pitchFamily="34" charset="0"/>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1000"/>
  <sheetViews>
    <sheetView workbookViewId="0">
      <selection activeCell="A1" sqref="A1"/>
    </sheetView>
  </sheetViews>
  <sheetFormatPr defaultColWidth="12.5454545454545" defaultRowHeight="15" customHeight="1" outlineLevelCol="7"/>
  <cols>
    <col min="1" max="8" width="9" customWidth="1"/>
  </cols>
  <sheetData>
    <row r="1" ht="13.5" customHeight="1"/>
    <row r="2" ht="13.5" customHeight="1"/>
    <row r="3" ht="13.5" customHeight="1"/>
    <row r="4" ht="13.5" customHeight="1"/>
    <row r="5" ht="13.5" customHeight="1" spans="5:8">
      <c r="E5" s="367">
        <v>0</v>
      </c>
      <c r="H5" s="367">
        <v>5</v>
      </c>
    </row>
    <row r="6" ht="13.5" customHeight="1" spans="2:8">
      <c r="B6" s="367">
        <v>5</v>
      </c>
      <c r="E6" s="367">
        <v>1</v>
      </c>
      <c r="H6" s="367">
        <v>10</v>
      </c>
    </row>
    <row r="7" ht="13.5" customHeight="1" spans="2:8">
      <c r="B7" s="367">
        <v>6</v>
      </c>
      <c r="E7" s="367">
        <v>2</v>
      </c>
      <c r="H7" s="367">
        <v>15</v>
      </c>
    </row>
    <row r="8" ht="13.5" customHeight="1" spans="2:8">
      <c r="B8" s="367">
        <v>7</v>
      </c>
      <c r="E8" s="367">
        <v>3</v>
      </c>
      <c r="H8" s="367">
        <v>20</v>
      </c>
    </row>
    <row r="9" ht="13.5" customHeight="1" spans="2:8">
      <c r="B9" s="367">
        <v>8</v>
      </c>
      <c r="E9" s="367">
        <v>4</v>
      </c>
      <c r="H9" s="367">
        <v>25</v>
      </c>
    </row>
    <row r="10" ht="13.5" customHeight="1" spans="2:8">
      <c r="B10" s="367">
        <v>9</v>
      </c>
      <c r="E10" s="367">
        <v>5</v>
      </c>
      <c r="H10" s="367">
        <v>30</v>
      </c>
    </row>
    <row r="11" ht="13.5" customHeight="1" spans="2:8">
      <c r="B11" s="367">
        <v>10</v>
      </c>
      <c r="E11" s="367">
        <v>6</v>
      </c>
      <c r="H11" s="367">
        <v>35</v>
      </c>
    </row>
    <row r="12" ht="13.5" customHeight="1" spans="2:8">
      <c r="B12" s="367">
        <v>11</v>
      </c>
      <c r="E12" s="367">
        <v>7</v>
      </c>
      <c r="H12" s="367">
        <v>40</v>
      </c>
    </row>
    <row r="13" ht="13.5" customHeight="1" spans="2:8">
      <c r="B13" s="367">
        <v>12</v>
      </c>
      <c r="E13" s="367">
        <v>8</v>
      </c>
      <c r="H13" s="367">
        <v>45</v>
      </c>
    </row>
    <row r="14" ht="13.5" customHeight="1" spans="2:8">
      <c r="B14" s="367">
        <v>13</v>
      </c>
      <c r="E14" s="367">
        <v>9</v>
      </c>
      <c r="H14" s="367">
        <v>50</v>
      </c>
    </row>
    <row r="15" ht="13.5" customHeight="1" spans="2:5">
      <c r="B15" s="367">
        <v>14</v>
      </c>
      <c r="E15" s="367">
        <v>10</v>
      </c>
    </row>
    <row r="16" ht="13.5" customHeight="1" spans="2:5">
      <c r="B16" s="367">
        <v>15</v>
      </c>
      <c r="E16" s="367">
        <v>11</v>
      </c>
    </row>
    <row r="17" ht="13.5" customHeight="1" spans="2:5">
      <c r="B17" s="367">
        <v>16</v>
      </c>
      <c r="E17" s="367">
        <v>12</v>
      </c>
    </row>
    <row r="18" ht="13.5" customHeight="1" spans="2:5">
      <c r="B18" s="367">
        <v>17</v>
      </c>
      <c r="E18" s="367">
        <v>13</v>
      </c>
    </row>
    <row r="19" ht="13.5" customHeight="1" spans="2:5">
      <c r="B19" s="367">
        <v>18</v>
      </c>
      <c r="E19" s="367">
        <v>14</v>
      </c>
    </row>
    <row r="20" ht="13.5" customHeight="1" spans="2:5">
      <c r="B20" s="367">
        <v>19</v>
      </c>
      <c r="E20" s="367">
        <v>15</v>
      </c>
    </row>
    <row r="21" ht="13.5" customHeight="1" spans="2:5">
      <c r="B21" s="367">
        <v>20</v>
      </c>
      <c r="E21" s="367">
        <v>16</v>
      </c>
    </row>
    <row r="22" ht="13.5" customHeight="1" spans="5:5">
      <c r="E22" s="367">
        <v>17</v>
      </c>
    </row>
    <row r="23" ht="13.5" customHeight="1" spans="5:5">
      <c r="E23" s="367">
        <v>18</v>
      </c>
    </row>
    <row r="24" ht="13.5" customHeight="1" spans="5:5">
      <c r="E24" s="367">
        <v>19</v>
      </c>
    </row>
    <row r="25" ht="13.5" customHeight="1" spans="5:5">
      <c r="E25" s="367">
        <v>20</v>
      </c>
    </row>
    <row r="26" ht="13.5" customHeight="1" spans="5:5">
      <c r="E26" s="367">
        <v>21</v>
      </c>
    </row>
    <row r="27" ht="13.5" customHeight="1" spans="5:5">
      <c r="E27" s="367">
        <v>22</v>
      </c>
    </row>
    <row r="28" ht="13.5" customHeight="1" spans="5:5">
      <c r="E28" s="367">
        <v>23</v>
      </c>
    </row>
    <row r="29" ht="13.5" customHeight="1" spans="5:5">
      <c r="E29" s="367">
        <v>24</v>
      </c>
    </row>
    <row r="30" ht="13.5" customHeight="1" spans="5:5">
      <c r="E30" s="367">
        <v>25</v>
      </c>
    </row>
    <row r="31" ht="13.5" customHeight="1" spans="5:5">
      <c r="E31" s="367">
        <v>26</v>
      </c>
    </row>
    <row r="32" ht="13.5" customHeight="1" spans="5:5">
      <c r="E32" s="367">
        <v>27</v>
      </c>
    </row>
    <row r="33" ht="13.5" customHeight="1" spans="5:5">
      <c r="E33" s="367">
        <v>28</v>
      </c>
    </row>
    <row r="34" ht="13.5" customHeight="1" spans="5:5">
      <c r="E34" s="367">
        <v>29</v>
      </c>
    </row>
    <row r="35" ht="13.5" customHeight="1" spans="5:5">
      <c r="E35" s="367">
        <v>30</v>
      </c>
    </row>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1"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00"/>
  <sheetViews>
    <sheetView showGridLines="0" showRowColHeaders="0" topLeftCell="A9" workbookViewId="0">
      <selection activeCell="A1" sqref="A1"/>
    </sheetView>
  </sheetViews>
  <sheetFormatPr defaultColWidth="0" defaultRowHeight="14" customHeight="1" zeroHeight="1"/>
  <cols>
    <col min="1" max="1" width="34" customWidth="1"/>
    <col min="2" max="2" width="1.63636363636364" customWidth="1"/>
    <col min="3" max="3" width="2.18181818181818" style="475" customWidth="1"/>
    <col min="4" max="4" width="20" style="475" customWidth="1"/>
    <col min="5" max="5" width="7.36363636363636" style="475" customWidth="1"/>
    <col min="6" max="6" width="20" style="475" customWidth="1"/>
    <col min="7" max="7" width="7.36363636363636" style="475" customWidth="1"/>
    <col min="8" max="8" width="20" style="475" customWidth="1"/>
    <col min="9" max="9" width="2.18181818181818" style="475" customWidth="1"/>
    <col min="10" max="10" width="14.4545454545455" style="475" customWidth="1"/>
    <col min="11" max="16384" width="14.4545454545455" style="475" hidden="1"/>
  </cols>
  <sheetData>
    <row r="1" spans="1:9">
      <c r="A1" s="475" t="s">
        <v>107</v>
      </c>
      <c r="B1" s="475"/>
      <c r="C1" s="476"/>
      <c r="D1" s="477"/>
      <c r="E1" s="477"/>
      <c r="F1" s="477"/>
      <c r="G1" s="477"/>
      <c r="H1" s="477"/>
      <c r="I1" s="548"/>
    </row>
    <row r="2" spans="1:9">
      <c r="A2" s="475"/>
      <c r="B2" s="475"/>
      <c r="C2" s="478" t="s">
        <v>108</v>
      </c>
      <c r="D2" s="534"/>
      <c r="E2" s="534"/>
      <c r="F2" s="534"/>
      <c r="G2" s="534"/>
      <c r="H2" s="535"/>
      <c r="I2" s="549"/>
    </row>
    <row r="3" spans="1:9">
      <c r="A3" s="475"/>
      <c r="B3" s="475"/>
      <c r="C3" s="478"/>
      <c r="D3" s="534"/>
      <c r="E3" s="534"/>
      <c r="F3" s="534"/>
      <c r="G3" s="534"/>
      <c r="H3" s="535"/>
      <c r="I3" s="549"/>
    </row>
    <row r="4" spans="1:9">
      <c r="A4" s="475"/>
      <c r="B4" s="475"/>
      <c r="C4" s="478" t="s">
        <v>108</v>
      </c>
      <c r="D4" s="534"/>
      <c r="E4" s="534"/>
      <c r="F4" s="534"/>
      <c r="G4" s="534"/>
      <c r="H4" s="535"/>
      <c r="I4" s="549"/>
    </row>
    <row r="5" spans="1:9">
      <c r="A5" s="475"/>
      <c r="B5" s="475"/>
      <c r="C5" s="478" t="s">
        <v>108</v>
      </c>
      <c r="D5" s="534"/>
      <c r="E5" s="534"/>
      <c r="F5" s="534"/>
      <c r="G5" s="534"/>
      <c r="H5" s="535"/>
      <c r="I5" s="549"/>
    </row>
    <row r="6" spans="1:9">
      <c r="A6" s="475"/>
      <c r="B6" s="475"/>
      <c r="C6" s="478"/>
      <c r="D6" s="534"/>
      <c r="E6" s="534"/>
      <c r="F6" s="534"/>
      <c r="G6" s="534"/>
      <c r="H6" s="535"/>
      <c r="I6" s="549"/>
    </row>
    <row r="7" ht="20" spans="1:9">
      <c r="A7" s="475"/>
      <c r="B7" s="475"/>
      <c r="C7" s="536" t="s">
        <v>122</v>
      </c>
      <c r="D7" s="537"/>
      <c r="E7" s="537"/>
      <c r="F7" s="537"/>
      <c r="G7" s="537"/>
      <c r="H7" s="537"/>
      <c r="I7" s="549"/>
    </row>
    <row r="8" ht="20" spans="1:9">
      <c r="A8" s="475"/>
      <c r="B8" s="475"/>
      <c r="C8" s="478"/>
      <c r="D8" s="538"/>
      <c r="E8" s="538"/>
      <c r="F8" s="538"/>
      <c r="G8" s="538"/>
      <c r="H8" s="538"/>
      <c r="I8" s="549"/>
    </row>
    <row r="9" spans="1:9">
      <c r="A9" s="475"/>
      <c r="B9" s="475"/>
      <c r="C9" s="478" t="s">
        <v>108</v>
      </c>
      <c r="D9" s="534"/>
      <c r="E9" s="534"/>
      <c r="F9" s="534"/>
      <c r="G9" s="534"/>
      <c r="H9" s="535"/>
      <c r="I9" s="549"/>
    </row>
    <row r="10" spans="1:9">
      <c r="A10" s="475"/>
      <c r="B10" s="475"/>
      <c r="C10" s="478"/>
      <c r="D10" s="535" t="s">
        <v>123</v>
      </c>
      <c r="E10" s="535"/>
      <c r="F10" s="535"/>
      <c r="G10" s="535"/>
      <c r="H10" s="535"/>
      <c r="I10" s="549"/>
    </row>
    <row r="11" ht="15.5" spans="1:9">
      <c r="A11" s="475"/>
      <c r="B11" s="475"/>
      <c r="C11" s="478" t="s">
        <v>108</v>
      </c>
      <c r="D11" s="539" t="s">
        <v>124</v>
      </c>
      <c r="E11" s="535"/>
      <c r="F11" s="535"/>
      <c r="G11" s="535"/>
      <c r="H11" s="535"/>
      <c r="I11" s="549"/>
    </row>
    <row r="12" ht="15.5" spans="1:9">
      <c r="A12" s="475"/>
      <c r="B12" s="475"/>
      <c r="C12" s="478"/>
      <c r="D12" s="539" t="s">
        <v>125</v>
      </c>
      <c r="E12" s="535"/>
      <c r="F12" s="535"/>
      <c r="G12" s="535"/>
      <c r="H12" s="535"/>
      <c r="I12" s="549"/>
    </row>
    <row r="13" ht="15.5" spans="1:9">
      <c r="A13" s="475"/>
      <c r="B13" s="475"/>
      <c r="C13" s="478"/>
      <c r="D13" s="539" t="s">
        <v>126</v>
      </c>
      <c r="E13" s="535"/>
      <c r="F13" s="535"/>
      <c r="G13" s="535"/>
      <c r="H13" s="535"/>
      <c r="I13" s="549"/>
    </row>
    <row r="14" ht="15.5" spans="1:9">
      <c r="A14" s="475"/>
      <c r="B14" s="475"/>
      <c r="C14" s="478"/>
      <c r="D14" s="539" t="s">
        <v>127</v>
      </c>
      <c r="E14" s="535"/>
      <c r="F14" s="535"/>
      <c r="G14" s="535"/>
      <c r="H14" s="535"/>
      <c r="I14" s="549"/>
    </row>
    <row r="15" spans="1:9">
      <c r="A15" s="475"/>
      <c r="B15" s="475"/>
      <c r="C15" s="478"/>
      <c r="D15" s="535"/>
      <c r="E15" s="535"/>
      <c r="F15" s="535"/>
      <c r="G15" s="535"/>
      <c r="H15" s="535"/>
      <c r="I15" s="549"/>
    </row>
    <row r="16" ht="15.5" spans="1:9">
      <c r="A16" s="475"/>
      <c r="B16" s="475"/>
      <c r="C16" s="478"/>
      <c r="D16" s="539" t="s">
        <v>128</v>
      </c>
      <c r="E16" s="535"/>
      <c r="F16" s="535"/>
      <c r="G16" s="535"/>
      <c r="H16" s="535"/>
      <c r="I16" s="549"/>
    </row>
    <row r="17" s="475" customFormat="1" ht="15.5" spans="3:9">
      <c r="C17" s="478"/>
      <c r="D17" s="539" t="s">
        <v>129</v>
      </c>
      <c r="E17" s="535"/>
      <c r="F17" s="535"/>
      <c r="G17" s="535"/>
      <c r="H17" s="535"/>
      <c r="I17" s="549"/>
    </row>
    <row r="18" s="475" customFormat="1" ht="15.5" spans="3:9">
      <c r="C18" s="478"/>
      <c r="D18" s="539" t="s">
        <v>130</v>
      </c>
      <c r="E18" s="535"/>
      <c r="F18" s="535"/>
      <c r="G18" s="535"/>
      <c r="H18" s="535"/>
      <c r="I18" s="549"/>
    </row>
    <row r="19" s="475" customFormat="1" spans="3:9">
      <c r="C19" s="478"/>
      <c r="D19" s="535"/>
      <c r="E19" s="535"/>
      <c r="F19" s="535"/>
      <c r="G19" s="535"/>
      <c r="H19" s="535"/>
      <c r="I19" s="549"/>
    </row>
    <row r="20" s="475" customFormat="1" ht="15.5" spans="3:9">
      <c r="C20" s="478"/>
      <c r="D20" s="539" t="s">
        <v>131</v>
      </c>
      <c r="E20" s="535"/>
      <c r="F20" s="535"/>
      <c r="G20" s="535"/>
      <c r="H20" s="535"/>
      <c r="I20" s="549"/>
    </row>
    <row r="21" s="475" customFormat="1" ht="15.5" spans="3:9">
      <c r="C21" s="478"/>
      <c r="D21" s="539" t="s">
        <v>132</v>
      </c>
      <c r="E21" s="535"/>
      <c r="F21" s="535"/>
      <c r="G21" s="535"/>
      <c r="H21" s="535"/>
      <c r="I21" s="549"/>
    </row>
    <row r="22" s="475" customFormat="1" ht="15.5" spans="3:9">
      <c r="C22" s="478"/>
      <c r="D22" s="539" t="s">
        <v>133</v>
      </c>
      <c r="E22" s="535"/>
      <c r="F22" s="535"/>
      <c r="G22" s="535"/>
      <c r="H22" s="535"/>
      <c r="I22" s="549"/>
    </row>
    <row r="23" s="475" customFormat="1" ht="15.5" spans="3:9">
      <c r="C23" s="478"/>
      <c r="D23" s="539" t="s">
        <v>134</v>
      </c>
      <c r="E23" s="535"/>
      <c r="F23" s="535"/>
      <c r="G23" s="535"/>
      <c r="H23" s="535"/>
      <c r="I23" s="549"/>
    </row>
    <row r="24" s="475" customFormat="1" spans="3:9">
      <c r="C24" s="478"/>
      <c r="D24" s="535"/>
      <c r="E24" s="535"/>
      <c r="F24" s="535"/>
      <c r="G24" s="535"/>
      <c r="H24" s="535"/>
      <c r="I24" s="549"/>
    </row>
    <row r="25" s="475" customFormat="1" spans="3:9">
      <c r="C25" s="478"/>
      <c r="D25" s="535"/>
      <c r="E25" s="535"/>
      <c r="F25" s="535"/>
      <c r="G25" s="535"/>
      <c r="H25" s="535"/>
      <c r="I25" s="549"/>
    </row>
    <row r="26" s="475" customFormat="1" spans="3:9">
      <c r="C26" s="478"/>
      <c r="D26" s="535"/>
      <c r="E26" s="535"/>
      <c r="F26" s="535"/>
      <c r="G26" s="535"/>
      <c r="H26" s="535"/>
      <c r="I26" s="549"/>
    </row>
    <row r="27" s="475" customFormat="1" ht="15.5" spans="3:9">
      <c r="C27" s="478"/>
      <c r="D27" s="539" t="s">
        <v>135</v>
      </c>
      <c r="E27" s="535"/>
      <c r="F27" s="535"/>
      <c r="G27" s="535"/>
      <c r="H27" s="535"/>
      <c r="I27" s="549"/>
    </row>
    <row r="28" s="475" customFormat="1" ht="15.5" spans="3:9">
      <c r="C28" s="478"/>
      <c r="D28" s="539" t="s">
        <v>136</v>
      </c>
      <c r="E28" s="535"/>
      <c r="F28" s="535"/>
      <c r="G28" s="535"/>
      <c r="H28" s="535"/>
      <c r="I28" s="549"/>
    </row>
    <row r="29" s="475" customFormat="1" ht="15.5" spans="3:9">
      <c r="C29" s="478"/>
      <c r="D29" s="540" t="s">
        <v>137</v>
      </c>
      <c r="E29" s="541"/>
      <c r="F29" s="541" t="s">
        <v>138</v>
      </c>
      <c r="G29" s="541"/>
      <c r="H29" s="541" t="s">
        <v>139</v>
      </c>
      <c r="I29" s="549"/>
    </row>
    <row r="30" s="475" customFormat="1" ht="15.5" spans="3:9">
      <c r="C30" s="478"/>
      <c r="D30" s="539" t="s">
        <v>139</v>
      </c>
      <c r="E30" s="542"/>
      <c r="F30" s="542" t="s">
        <v>140</v>
      </c>
      <c r="G30" s="542"/>
      <c r="H30" s="542" t="s">
        <v>140</v>
      </c>
      <c r="I30" s="549"/>
    </row>
    <row r="31" s="475" customFormat="1" ht="15.5" spans="3:9">
      <c r="C31" s="478"/>
      <c r="D31" s="539"/>
      <c r="E31" s="535"/>
      <c r="F31" s="535"/>
      <c r="G31" s="535"/>
      <c r="H31" s="535"/>
      <c r="I31" s="549"/>
    </row>
    <row r="32" s="475" customFormat="1" ht="15.5" spans="3:9">
      <c r="C32" s="478"/>
      <c r="D32" s="539"/>
      <c r="E32" s="535"/>
      <c r="F32" s="535"/>
      <c r="G32" s="535"/>
      <c r="H32" s="535"/>
      <c r="I32" s="549"/>
    </row>
    <row r="33" s="475" customFormat="1" ht="15.5" spans="3:9">
      <c r="C33" s="478"/>
      <c r="D33" s="539"/>
      <c r="E33" s="535"/>
      <c r="F33" s="535"/>
      <c r="G33" s="535"/>
      <c r="H33" s="535"/>
      <c r="I33" s="549"/>
    </row>
    <row r="34" s="475" customFormat="1" ht="15.5" spans="3:9">
      <c r="C34" s="478"/>
      <c r="D34" s="539" t="s">
        <v>141</v>
      </c>
      <c r="E34" s="535"/>
      <c r="F34" s="539" t="s">
        <v>141</v>
      </c>
      <c r="G34" s="535"/>
      <c r="H34" s="539" t="s">
        <v>141</v>
      </c>
      <c r="I34" s="549"/>
    </row>
    <row r="35" s="475" customFormat="1" spans="3:9">
      <c r="C35" s="478"/>
      <c r="D35" s="534"/>
      <c r="E35" s="534"/>
      <c r="F35" s="534"/>
      <c r="G35" s="534"/>
      <c r="H35" s="535"/>
      <c r="I35" s="549"/>
    </row>
    <row r="36" s="475" customFormat="1" spans="3:9">
      <c r="C36" s="478"/>
      <c r="D36" s="535"/>
      <c r="E36" s="535"/>
      <c r="F36" s="535"/>
      <c r="G36" s="535"/>
      <c r="H36" s="535"/>
      <c r="I36" s="549"/>
    </row>
    <row r="37" s="475" customFormat="1" spans="3:9">
      <c r="C37" s="543"/>
      <c r="D37" s="534"/>
      <c r="E37" s="534"/>
      <c r="F37" s="534"/>
      <c r="G37" s="534"/>
      <c r="H37" s="544"/>
      <c r="I37" s="550"/>
    </row>
    <row r="38" s="475" customFormat="1" spans="3:9">
      <c r="C38" s="543"/>
      <c r="D38" s="534"/>
      <c r="E38" s="534"/>
      <c r="F38" s="534"/>
      <c r="G38" s="534"/>
      <c r="H38" s="534"/>
      <c r="I38" s="549"/>
    </row>
    <row r="39" s="475" customFormat="1" spans="3:9">
      <c r="C39" s="543"/>
      <c r="D39" s="534"/>
      <c r="E39" s="534"/>
      <c r="F39" s="545"/>
      <c r="G39" s="534"/>
      <c r="H39" s="534"/>
      <c r="I39" s="549"/>
    </row>
    <row r="40" s="475" customFormat="1" spans="3:9">
      <c r="C40" s="543"/>
      <c r="D40" s="534"/>
      <c r="E40" s="534"/>
      <c r="F40" s="534"/>
      <c r="G40" s="534"/>
      <c r="H40" s="534"/>
      <c r="I40" s="549"/>
    </row>
    <row r="41" s="475" customFormat="1" spans="3:9">
      <c r="C41" s="543"/>
      <c r="D41" s="534"/>
      <c r="E41" s="534"/>
      <c r="F41" s="534"/>
      <c r="G41" s="534"/>
      <c r="H41" s="534"/>
      <c r="I41" s="549"/>
    </row>
    <row r="42" s="475" customFormat="1" spans="3:9">
      <c r="C42" s="543"/>
      <c r="D42" s="534"/>
      <c r="E42" s="534"/>
      <c r="F42" s="534"/>
      <c r="G42" s="534"/>
      <c r="H42" s="534"/>
      <c r="I42" s="549"/>
    </row>
    <row r="43" s="475" customFormat="1" spans="3:9">
      <c r="C43" s="543"/>
      <c r="D43" s="534"/>
      <c r="E43" s="534"/>
      <c r="F43" s="534"/>
      <c r="G43" s="534"/>
      <c r="H43" s="534"/>
      <c r="I43" s="549"/>
    </row>
    <row r="44" s="475" customFormat="1" spans="3:9">
      <c r="C44" s="543"/>
      <c r="D44" s="534"/>
      <c r="E44" s="534"/>
      <c r="F44" s="534"/>
      <c r="G44" s="534"/>
      <c r="H44" s="534"/>
      <c r="I44" s="549"/>
    </row>
    <row r="45" s="475" customFormat="1" ht="14.75" spans="3:9">
      <c r="C45" s="546"/>
      <c r="D45" s="547"/>
      <c r="E45" s="547"/>
      <c r="F45" s="547"/>
      <c r="G45" s="547"/>
      <c r="H45" s="547"/>
      <c r="I45" s="551"/>
    </row>
    <row r="46" s="475" customFormat="1"/>
    <row r="47" s="475" customFormat="1"/>
    <row r="48" s="475" customFormat="1"/>
    <row r="49" s="475" customFormat="1"/>
    <row r="50" s="475" customFormat="1"/>
    <row r="51" s="475" customFormat="1"/>
    <row r="52" s="475" customFormat="1"/>
    <row r="53" s="475" customFormat="1"/>
    <row r="54" s="475" customFormat="1"/>
    <row r="55" s="475" customFormat="1"/>
    <row r="56" s="475" customFormat="1"/>
    <row r="57" s="475" customFormat="1"/>
    <row r="58" s="475" customFormat="1"/>
    <row r="59" s="475" customFormat="1"/>
    <row r="60" s="475" customFormat="1"/>
    <row r="61" s="475" customFormat="1"/>
    <row r="62" s="475" customFormat="1"/>
    <row r="63" s="475" customFormat="1"/>
    <row r="64" s="475" customFormat="1"/>
    <row r="65" s="475" customFormat="1"/>
    <row r="66" s="475" customFormat="1"/>
    <row r="67" s="475" customFormat="1"/>
    <row r="68" s="475" customFormat="1"/>
    <row r="69" s="475" customFormat="1"/>
    <row r="70" s="475" customFormat="1"/>
    <row r="71" s="475" customFormat="1"/>
    <row r="72" s="475" customFormat="1"/>
    <row r="73" s="475" customFormat="1"/>
    <row r="74" s="475" customFormat="1"/>
    <row r="75" s="475" customFormat="1"/>
    <row r="76" s="475" customFormat="1"/>
    <row r="77" s="475" customFormat="1"/>
    <row r="78" s="475" customFormat="1"/>
    <row r="79" s="475" customFormat="1"/>
    <row r="80" s="475" customFormat="1"/>
    <row r="81" s="475" customFormat="1"/>
    <row r="82" s="475" customFormat="1"/>
    <row r="83" s="475" customFormat="1"/>
    <row r="84" s="475" customFormat="1"/>
    <row r="85" s="475" customFormat="1"/>
    <row r="86" s="475" customFormat="1"/>
    <row r="87" s="475" customFormat="1"/>
    <row r="88" s="475" customFormat="1"/>
    <row r="89" s="475" customFormat="1"/>
    <row r="90" s="475" customFormat="1"/>
    <row r="91" s="475" customFormat="1"/>
    <row r="92" s="475" customFormat="1"/>
    <row r="93" s="475" customFormat="1"/>
    <row r="94" s="475" customFormat="1"/>
    <row r="95" s="475" customFormat="1"/>
    <row r="96" s="475" customFormat="1"/>
    <row r="97" s="475" customFormat="1"/>
    <row r="98" s="475" customFormat="1"/>
    <row r="99" s="475" customFormat="1"/>
    <row r="100" s="475" customFormat="1"/>
    <row r="101" s="475" customFormat="1"/>
    <row r="102" s="475" customFormat="1"/>
    <row r="103" s="475" customFormat="1"/>
    <row r="104" s="475" customFormat="1"/>
    <row r="105" s="475" customFormat="1"/>
    <row r="106" s="475" customFormat="1"/>
    <row r="107" s="475" customFormat="1"/>
    <row r="108" s="475" customFormat="1"/>
    <row r="109" s="475" customFormat="1"/>
    <row r="110" s="475" customFormat="1"/>
    <row r="111" s="475" customFormat="1"/>
    <row r="112" s="475" customFormat="1"/>
    <row r="113" s="475" customFormat="1"/>
    <row r="114" s="475" customFormat="1"/>
    <row r="115" s="475" customFormat="1"/>
    <row r="116" s="475" customFormat="1"/>
    <row r="117" s="475" customFormat="1"/>
    <row r="118" s="475" customFormat="1"/>
    <row r="119" s="475" customFormat="1"/>
    <row r="120" s="475" customFormat="1"/>
    <row r="121" s="475" customFormat="1"/>
    <row r="122" s="475" customFormat="1"/>
    <row r="123" s="475" customFormat="1"/>
    <row r="124" s="475" customFormat="1"/>
    <row r="125" s="475" customFormat="1"/>
    <row r="126" s="475" customFormat="1"/>
    <row r="127" s="475" customFormat="1"/>
    <row r="128" s="475" customFormat="1"/>
    <row r="129" s="475" customFormat="1"/>
    <row r="130" s="475" customFormat="1"/>
    <row r="131" s="475" customFormat="1"/>
    <row r="132" s="475" customFormat="1"/>
    <row r="133" s="475" customFormat="1"/>
    <row r="134" s="475" customFormat="1"/>
    <row r="135" s="475" customFormat="1"/>
    <row r="136" s="475" customFormat="1"/>
    <row r="137" s="475" customFormat="1"/>
    <row r="138" s="475" customFormat="1"/>
    <row r="139" s="475" customFormat="1"/>
    <row r="140" s="475" customFormat="1"/>
    <row r="141" s="475" customFormat="1"/>
    <row r="142" s="475" customFormat="1"/>
    <row r="143" s="475" customFormat="1"/>
    <row r="144" s="475" customFormat="1"/>
    <row r="145" s="475" customFormat="1"/>
    <row r="146" s="475" customFormat="1"/>
    <row r="147" s="475" customFormat="1"/>
    <row r="148" s="475" customFormat="1"/>
    <row r="149" s="475" customFormat="1"/>
    <row r="150" s="475" customFormat="1"/>
    <row r="151" s="475" customFormat="1"/>
    <row r="152" s="475" customFormat="1"/>
    <row r="153" s="475" customFormat="1"/>
    <row r="154" s="475" customFormat="1"/>
    <row r="155" s="475" customFormat="1"/>
    <row r="156" s="475" customFormat="1"/>
    <row r="157" s="475" customFormat="1"/>
    <row r="158" s="475" customFormat="1"/>
    <row r="159" s="475" customFormat="1"/>
    <row r="160" s="475" customFormat="1"/>
    <row r="161" s="475" customFormat="1"/>
    <row r="162" s="475" customFormat="1"/>
    <row r="163" s="475" customFormat="1"/>
    <row r="164" s="475" customFormat="1"/>
    <row r="165" s="475" customFormat="1"/>
    <row r="166" s="475" customFormat="1"/>
    <row r="167" s="475" customFormat="1"/>
    <row r="168" s="475" customFormat="1"/>
    <row r="169" s="475" customFormat="1"/>
    <row r="170" s="475" customFormat="1"/>
    <row r="171" s="475" customFormat="1"/>
    <row r="172" s="475" customFormat="1"/>
    <row r="173" s="475" customFormat="1"/>
    <row r="174" s="475" customFormat="1"/>
    <row r="175" s="475" customFormat="1"/>
    <row r="176" s="475" customFormat="1"/>
    <row r="177" s="475" customFormat="1"/>
    <row r="178" s="475" customFormat="1"/>
    <row r="179" s="475" customFormat="1"/>
    <row r="180" s="475" customFormat="1"/>
    <row r="181" s="475" customFormat="1"/>
    <row r="182" s="475" customFormat="1"/>
    <row r="183" s="475" customFormat="1"/>
    <row r="184" s="475" customFormat="1"/>
    <row r="185" s="475" customFormat="1"/>
    <row r="186" s="475" customFormat="1"/>
    <row r="187" s="475" customFormat="1"/>
    <row r="188" s="475" customFormat="1"/>
    <row r="189" s="475" customFormat="1"/>
    <row r="190" s="475" customFormat="1"/>
    <row r="191" s="475" customFormat="1"/>
    <row r="192" s="475" customFormat="1"/>
    <row r="193" s="475" customFormat="1"/>
    <row r="194" s="475" customFormat="1"/>
    <row r="195" s="475" customFormat="1"/>
    <row r="196" s="475" customFormat="1"/>
    <row r="197" s="475" customFormat="1"/>
    <row r="198" s="475" customFormat="1"/>
    <row r="199" s="475" customFormat="1"/>
    <row r="200" s="475" customFormat="1"/>
    <row r="201" s="475" customFormat="1"/>
    <row r="202" s="475" customFormat="1"/>
    <row r="203" s="475" customFormat="1"/>
    <row r="204" s="475" customFormat="1"/>
    <row r="205" s="475" customFormat="1"/>
    <row r="206" s="475" customFormat="1"/>
    <row r="207" s="475" customFormat="1"/>
    <row r="208" s="475" customFormat="1"/>
    <row r="209" s="475" customFormat="1"/>
    <row r="210" s="475" customFormat="1"/>
    <row r="211" s="475" customFormat="1"/>
    <row r="212" s="475" customFormat="1"/>
    <row r="213" s="475" customFormat="1"/>
    <row r="214" s="475" customFormat="1"/>
    <row r="215" s="475" customFormat="1"/>
    <row r="216" s="475" customFormat="1"/>
    <row r="217" s="475" customFormat="1"/>
    <row r="218" s="475" customFormat="1"/>
    <row r="219" s="475" customFormat="1"/>
    <row r="220" s="475" customFormat="1"/>
    <row r="221" s="475" customFormat="1"/>
    <row r="222" s="475" customFormat="1"/>
    <row r="223" s="475" customFormat="1"/>
    <row r="224" s="475" customFormat="1"/>
    <row r="225" s="475" customFormat="1"/>
    <row r="226" s="475" customFormat="1"/>
    <row r="227" s="475" customFormat="1"/>
    <row r="228" s="475" customFormat="1"/>
    <row r="229" s="475" customFormat="1"/>
    <row r="230" s="475" customFormat="1"/>
    <row r="231" s="475" customFormat="1"/>
    <row r="232" s="475" customFormat="1"/>
    <row r="233" s="475" customFormat="1"/>
    <row r="234" s="475" customFormat="1"/>
    <row r="235" s="475" customFormat="1"/>
    <row r="236" s="475" customFormat="1"/>
    <row r="237" s="475" customFormat="1"/>
    <row r="238" s="475" customFormat="1"/>
    <row r="239" s="475" customFormat="1"/>
    <row r="240" s="475" customFormat="1"/>
    <row r="241" s="475" customFormat="1"/>
    <row r="242" s="475" customFormat="1"/>
    <row r="243" s="475" customFormat="1"/>
    <row r="244" s="475" customFormat="1"/>
    <row r="245" s="475" customFormat="1"/>
    <row r="246" s="475" customFormat="1"/>
    <row r="247" s="475" customFormat="1"/>
    <row r="248" s="475" customFormat="1"/>
    <row r="249" s="475" customFormat="1"/>
    <row r="250" s="475" customFormat="1"/>
    <row r="251" s="475" customFormat="1"/>
    <row r="252" s="475" customFormat="1"/>
    <row r="253" s="475" customFormat="1"/>
    <row r="254" s="475" customFormat="1"/>
    <row r="255" s="475" customFormat="1"/>
    <row r="256" s="475" customFormat="1"/>
    <row r="257" s="475" customFormat="1"/>
    <row r="258" s="475" customFormat="1"/>
    <row r="259" s="475" customFormat="1"/>
    <row r="260" s="475" customFormat="1"/>
    <row r="261" s="475" customFormat="1"/>
    <row r="262" s="475" customFormat="1"/>
    <row r="263" s="475" customFormat="1"/>
    <row r="264" s="475" customFormat="1"/>
    <row r="265" s="475" customFormat="1"/>
    <row r="266" s="475" customFormat="1"/>
    <row r="267" s="475" customFormat="1"/>
    <row r="268" s="475" customFormat="1"/>
    <row r="269" s="475" customFormat="1"/>
    <row r="270" s="475" customFormat="1"/>
    <row r="271" s="475" customFormat="1"/>
    <row r="272" s="475" customFormat="1"/>
    <row r="273" s="475" customFormat="1"/>
    <row r="274" s="475" customFormat="1"/>
    <row r="275" s="475" customFormat="1"/>
    <row r="276" s="475" customFormat="1"/>
    <row r="277" s="475" customFormat="1"/>
    <row r="278" s="475" customFormat="1"/>
    <row r="279" s="475" customFormat="1"/>
    <row r="280" s="475" customFormat="1"/>
    <row r="281" s="475" customFormat="1"/>
    <row r="282" s="475" customFormat="1"/>
    <row r="283" s="475" customFormat="1"/>
    <row r="284" s="475" customFormat="1"/>
    <row r="285" s="475" customFormat="1"/>
    <row r="286" s="475" customFormat="1"/>
    <row r="287" s="475" customFormat="1"/>
    <row r="288" s="475" customFormat="1"/>
    <row r="289" s="475" customFormat="1"/>
    <row r="290" s="475" customFormat="1"/>
    <row r="291" s="475" customFormat="1"/>
    <row r="292" s="475" customFormat="1"/>
    <row r="293" s="475" customFormat="1"/>
    <row r="294" s="475" customFormat="1"/>
    <row r="295" s="475" customFormat="1"/>
    <row r="296" s="475" customFormat="1"/>
    <row r="297" s="475" customFormat="1"/>
    <row r="298" s="475" customFormat="1"/>
    <row r="299" s="475" customFormat="1"/>
    <row r="300" s="475" customFormat="1"/>
    <row r="301" s="475" customFormat="1"/>
    <row r="302" s="475" customFormat="1"/>
    <row r="303" s="475" customFormat="1"/>
    <row r="304" s="475" customFormat="1"/>
    <row r="305" s="475" customFormat="1"/>
    <row r="306" s="475" customFormat="1"/>
    <row r="307" s="475" customFormat="1"/>
    <row r="308" s="475" customFormat="1"/>
    <row r="309" s="475" customFormat="1"/>
    <row r="310" s="475" customFormat="1"/>
    <row r="311" s="475" customFormat="1"/>
    <row r="312" s="475" customFormat="1"/>
    <row r="313" s="475" customFormat="1"/>
    <row r="314" s="475" customFormat="1"/>
    <row r="315" s="475" customFormat="1"/>
    <row r="316" s="475" customFormat="1"/>
    <row r="317" s="475" customFormat="1"/>
    <row r="318" s="475" customFormat="1"/>
    <row r="319" s="475" customFormat="1"/>
    <row r="320" s="475" customFormat="1"/>
    <row r="321" s="475" customFormat="1"/>
    <row r="322" s="475" customFormat="1"/>
    <row r="323" s="475" customFormat="1"/>
    <row r="324" s="475" customFormat="1"/>
    <row r="325" s="475" customFormat="1"/>
    <row r="326" s="475" customFormat="1"/>
    <row r="327" s="475" customFormat="1"/>
    <row r="328" s="475" customFormat="1"/>
    <row r="329" s="475" customFormat="1"/>
    <row r="330" s="475" customFormat="1"/>
    <row r="331" s="475" customFormat="1"/>
    <row r="332" s="475" customFormat="1"/>
    <row r="333" s="475" customFormat="1"/>
    <row r="334" s="475" customFormat="1"/>
    <row r="335" s="475" customFormat="1"/>
    <row r="336" s="475" customFormat="1"/>
    <row r="337" s="475" customFormat="1"/>
    <row r="338" s="475" customFormat="1"/>
    <row r="339" s="475" customFormat="1"/>
    <row r="340" s="475" customFormat="1"/>
    <row r="341" s="475" customFormat="1"/>
    <row r="342" s="475" customFormat="1"/>
    <row r="343" s="475" customFormat="1"/>
    <row r="344" s="475" customFormat="1"/>
    <row r="345" s="475" customFormat="1"/>
    <row r="346" s="475" customFormat="1"/>
    <row r="347" s="475" customFormat="1"/>
    <row r="348" s="475" customFormat="1"/>
    <row r="349" s="475" customFormat="1"/>
    <row r="350" s="475" customFormat="1"/>
    <row r="351" s="475" customFormat="1"/>
    <row r="352" s="475" customFormat="1"/>
    <row r="353" s="475" customFormat="1"/>
    <row r="354" s="475" customFormat="1"/>
    <row r="355" s="475" customFormat="1"/>
    <row r="356" s="475" customFormat="1"/>
    <row r="357" s="475" customFormat="1"/>
    <row r="358" s="475" customFormat="1"/>
    <row r="359" s="475" customFormat="1"/>
    <row r="360" s="475" customFormat="1"/>
    <row r="361" s="475" customFormat="1"/>
    <row r="362" s="475" customFormat="1"/>
    <row r="363" s="475" customFormat="1"/>
    <row r="364" s="475" customFormat="1"/>
    <row r="365" s="475" customFormat="1"/>
    <row r="366" s="475" customFormat="1"/>
    <row r="367" s="475" customFormat="1"/>
    <row r="368" s="475" customFormat="1"/>
    <row r="369" s="475" customFormat="1"/>
    <row r="370" s="475" customFormat="1"/>
    <row r="371" s="475" customFormat="1"/>
    <row r="372" s="475" customFormat="1"/>
    <row r="373" s="475" customFormat="1"/>
    <row r="374" s="475" customFormat="1"/>
    <row r="375" s="475" customFormat="1"/>
    <row r="376" s="475" customFormat="1"/>
    <row r="377" s="475" customFormat="1"/>
    <row r="378" s="475" customFormat="1"/>
    <row r="379" s="475" customFormat="1"/>
    <row r="380" s="475" customFormat="1"/>
    <row r="381" s="475" customFormat="1"/>
    <row r="382" s="475" customFormat="1"/>
    <row r="383" s="475" customFormat="1"/>
    <row r="384" s="475" customFormat="1"/>
    <row r="385" s="475" customFormat="1"/>
    <row r="386" s="475" customFormat="1"/>
    <row r="387" s="475" customFormat="1"/>
    <row r="388" s="475" customFormat="1"/>
    <row r="389" s="475" customFormat="1"/>
    <row r="390" s="475" customFormat="1"/>
    <row r="391" s="475" customFormat="1"/>
    <row r="392" s="475" customFormat="1"/>
    <row r="393" s="475" customFormat="1"/>
    <row r="394" s="475" customFormat="1"/>
    <row r="395" s="475" customFormat="1"/>
    <row r="396" s="475" customFormat="1"/>
    <row r="397" s="475" customFormat="1"/>
    <row r="398" s="475" customFormat="1"/>
    <row r="399" s="475" customFormat="1"/>
    <row r="400" s="475" customFormat="1"/>
    <row r="401" s="475" customFormat="1"/>
    <row r="402" s="475" customFormat="1"/>
    <row r="403" s="475" customFormat="1"/>
    <row r="404" s="475" customFormat="1"/>
    <row r="405" s="475" customFormat="1"/>
    <row r="406" s="475" customFormat="1"/>
    <row r="407" s="475" customFormat="1"/>
    <row r="408" s="475" customFormat="1"/>
    <row r="409" s="475" customFormat="1"/>
    <row r="410" s="475" customFormat="1"/>
    <row r="411" s="475" customFormat="1"/>
    <row r="412" s="475" customFormat="1"/>
    <row r="413" s="475" customFormat="1"/>
    <row r="414" s="475" customFormat="1"/>
    <row r="415" s="475" customFormat="1"/>
    <row r="416" s="475" customFormat="1"/>
    <row r="417" s="475" customFormat="1"/>
    <row r="418" s="475" customFormat="1"/>
    <row r="419" s="475" customFormat="1"/>
    <row r="420" s="475" customFormat="1"/>
    <row r="421" s="475" customFormat="1"/>
    <row r="422" s="475" customFormat="1"/>
    <row r="423" s="475" customFormat="1"/>
    <row r="424" s="475" customFormat="1"/>
    <row r="425" s="475" customFormat="1"/>
    <row r="426" s="475" customFormat="1"/>
    <row r="427" s="475" customFormat="1"/>
    <row r="428" s="475" customFormat="1"/>
    <row r="429" s="475" customFormat="1"/>
    <row r="430" s="475" customFormat="1"/>
    <row r="431" s="475" customFormat="1"/>
    <row r="432" s="475" customFormat="1"/>
    <row r="433" s="475" customFormat="1"/>
    <row r="434" s="475" customFormat="1"/>
    <row r="435" s="475" customFormat="1"/>
    <row r="436" s="475" customFormat="1"/>
    <row r="437" s="475" customFormat="1"/>
    <row r="438" s="475" customFormat="1"/>
    <row r="439" s="475" customFormat="1"/>
    <row r="440" s="475" customFormat="1"/>
    <row r="441" s="475" customFormat="1"/>
    <row r="442" s="475" customFormat="1"/>
    <row r="443" s="475" customFormat="1"/>
    <row r="444" s="475" customFormat="1"/>
    <row r="445" s="475" customFormat="1"/>
    <row r="446" s="475" customFormat="1"/>
    <row r="447" s="475" customFormat="1"/>
    <row r="448" s="475" customFormat="1"/>
    <row r="449" s="475" customFormat="1"/>
    <row r="450" s="475" customFormat="1"/>
    <row r="451" s="475" customFormat="1"/>
    <row r="452" s="475" customFormat="1"/>
    <row r="453" s="475" customFormat="1"/>
    <row r="454" s="475" customFormat="1"/>
    <row r="455" s="475" customFormat="1"/>
    <row r="456" s="475" customFormat="1"/>
    <row r="457" s="475" customFormat="1"/>
    <row r="458" s="475" customFormat="1"/>
    <row r="459" s="475" customFormat="1"/>
    <row r="460" s="475" customFormat="1"/>
    <row r="461" s="475" customFormat="1"/>
    <row r="462" s="475" customFormat="1"/>
    <row r="463" s="475" customFormat="1"/>
    <row r="464" s="475" customFormat="1"/>
    <row r="465" s="475" customFormat="1"/>
    <row r="466" s="475" customFormat="1"/>
    <row r="467" s="475" customFormat="1"/>
    <row r="468" s="475" customFormat="1"/>
    <row r="469" s="475" customFormat="1"/>
    <row r="470" s="475" customFormat="1"/>
    <row r="471" s="475" customFormat="1"/>
    <row r="472" s="475" customFormat="1"/>
    <row r="473" s="475" customFormat="1"/>
    <row r="474" s="475" customFormat="1"/>
    <row r="475" s="475" customFormat="1"/>
    <row r="476" s="475" customFormat="1"/>
    <row r="477" s="475" customFormat="1"/>
    <row r="478" s="475" customFormat="1"/>
    <row r="479" s="475" customFormat="1"/>
    <row r="480" s="475" customFormat="1"/>
    <row r="481" s="475" customFormat="1"/>
    <row r="482" s="475" customFormat="1"/>
    <row r="483" s="475" customFormat="1"/>
    <row r="484" s="475" customFormat="1"/>
    <row r="485" s="475" customFormat="1"/>
    <row r="486" s="475" customFormat="1"/>
    <row r="487" s="475" customFormat="1"/>
    <row r="488" s="475" customFormat="1"/>
    <row r="489" s="475" customFormat="1"/>
    <row r="490" s="475" customFormat="1"/>
    <row r="491" s="475" customFormat="1"/>
    <row r="492" s="475" customFormat="1"/>
    <row r="493" s="475" customFormat="1"/>
    <row r="494" s="475" customFormat="1"/>
    <row r="495" s="475" customFormat="1"/>
    <row r="496" s="475" customFormat="1"/>
    <row r="497" s="475" customFormat="1"/>
    <row r="498" s="475" customFormat="1"/>
    <row r="499" s="475" customFormat="1"/>
    <row r="500" s="475" customFormat="1"/>
    <row r="501" s="475" customFormat="1"/>
    <row r="502" s="475" customFormat="1"/>
    <row r="503" s="475" customFormat="1"/>
    <row r="504" s="475" customFormat="1"/>
    <row r="505" s="475" customFormat="1"/>
    <row r="506" s="475" customFormat="1"/>
    <row r="507" s="475" customFormat="1"/>
    <row r="508" s="475" customFormat="1"/>
    <row r="509" s="475" customFormat="1"/>
    <row r="510" s="475" customFormat="1"/>
    <row r="511" s="475" customFormat="1"/>
    <row r="512" s="475" customFormat="1"/>
    <row r="513" s="475" customFormat="1"/>
    <row r="514" s="475" customFormat="1"/>
    <row r="515" s="475" customFormat="1"/>
    <row r="516" s="475" customFormat="1"/>
    <row r="517" s="475" customFormat="1"/>
    <row r="518" s="475" customFormat="1"/>
    <row r="519" s="475" customFormat="1"/>
    <row r="520" s="475" customFormat="1"/>
    <row r="521" s="475" customFormat="1"/>
    <row r="522" s="475" customFormat="1"/>
    <row r="523" s="475" customFormat="1"/>
    <row r="524" s="475" customFormat="1"/>
    <row r="525" s="475" customFormat="1"/>
    <row r="526" s="475" customFormat="1"/>
    <row r="527" s="475" customFormat="1"/>
    <row r="528" s="475" customFormat="1"/>
    <row r="529" s="475" customFormat="1"/>
    <row r="530" s="475" customFormat="1"/>
    <row r="531" s="475" customFormat="1"/>
    <row r="532" s="475" customFormat="1"/>
    <row r="533" s="475" customFormat="1"/>
    <row r="534" s="475" customFormat="1"/>
    <row r="535" s="475" customFormat="1"/>
    <row r="536" s="475" customFormat="1"/>
    <row r="537" s="475" customFormat="1"/>
    <row r="538" s="475" customFormat="1"/>
    <row r="539" s="475" customFormat="1"/>
    <row r="540" s="475" customFormat="1"/>
    <row r="541" s="475" customFormat="1"/>
    <row r="542" s="475" customFormat="1"/>
    <row r="543" s="475" customFormat="1"/>
    <row r="544" s="475" customFormat="1"/>
    <row r="545" s="475" customFormat="1"/>
    <row r="546" s="475" customFormat="1"/>
    <row r="547" s="475" customFormat="1"/>
    <row r="548" s="475" customFormat="1"/>
    <row r="549" s="475" customFormat="1"/>
    <row r="550" s="475" customFormat="1"/>
    <row r="551" s="475" customFormat="1"/>
    <row r="552" s="475" customFormat="1"/>
    <row r="553" s="475" customFormat="1"/>
    <row r="554" s="475" customFormat="1"/>
    <row r="555" s="475" customFormat="1"/>
    <row r="556" s="475" customFormat="1"/>
    <row r="557" s="475" customFormat="1"/>
    <row r="558" s="475" customFormat="1"/>
    <row r="559" s="475" customFormat="1"/>
    <row r="560" s="475" customFormat="1"/>
    <row r="561" s="475" customFormat="1"/>
    <row r="562" s="475" customFormat="1"/>
    <row r="563" s="475" customFormat="1"/>
    <row r="564" s="475" customFormat="1"/>
    <row r="565" s="475" customFormat="1"/>
    <row r="566" s="475" customFormat="1"/>
    <row r="567" s="475" customFormat="1"/>
    <row r="568" s="475" customFormat="1"/>
    <row r="569" s="475" customFormat="1"/>
    <row r="570" s="475" customFormat="1"/>
    <row r="571" s="475" customFormat="1"/>
    <row r="572" s="475" customFormat="1"/>
    <row r="573" s="475" customFormat="1"/>
    <row r="574" s="475" customFormat="1"/>
    <row r="575" s="475" customFormat="1"/>
    <row r="576" s="475" customFormat="1"/>
    <row r="577" s="475" customFormat="1"/>
    <row r="578" s="475" customFormat="1"/>
    <row r="579" s="475" customFormat="1"/>
    <row r="580" s="475" customFormat="1"/>
    <row r="581" s="475" customFormat="1"/>
    <row r="582" s="475" customFormat="1"/>
    <row r="583" s="475" customFormat="1"/>
    <row r="584" s="475" customFormat="1"/>
    <row r="585" s="475" customFormat="1"/>
    <row r="586" s="475" customFormat="1"/>
    <row r="587" s="475" customFormat="1"/>
    <row r="588" s="475" customFormat="1"/>
    <row r="589" s="475" customFormat="1"/>
    <row r="590" s="475" customFormat="1"/>
    <row r="591" s="475" customFormat="1"/>
    <row r="592" s="475" customFormat="1"/>
    <row r="593" s="475" customFormat="1"/>
    <row r="594" s="475" customFormat="1"/>
    <row r="595" s="475" customFormat="1"/>
    <row r="596" s="475" customFormat="1"/>
    <row r="597" s="475" customFormat="1"/>
    <row r="598" s="475" customFormat="1"/>
    <row r="599" s="475" customFormat="1"/>
    <row r="600" s="475" customFormat="1"/>
    <row r="601" s="475" customFormat="1"/>
    <row r="602" s="475" customFormat="1"/>
    <row r="603" s="475" customFormat="1"/>
    <row r="604" s="475" customFormat="1"/>
    <row r="605" s="475" customFormat="1"/>
    <row r="606" s="475" customFormat="1"/>
    <row r="607" s="475" customFormat="1"/>
    <row r="608" s="475" customFormat="1"/>
    <row r="609" s="475" customFormat="1"/>
    <row r="610" s="475" customFormat="1"/>
    <row r="611" s="475" customFormat="1"/>
    <row r="612" s="475" customFormat="1"/>
    <row r="613" s="475" customFormat="1"/>
    <row r="614" s="475" customFormat="1"/>
    <row r="615" s="475" customFormat="1"/>
    <row r="616" s="475" customFormat="1"/>
    <row r="617" s="475" customFormat="1"/>
    <row r="618" s="475" customFormat="1"/>
    <row r="619" s="475" customFormat="1"/>
    <row r="620" s="475" customFormat="1"/>
    <row r="621" s="475" customFormat="1"/>
    <row r="622" s="475" customFormat="1"/>
    <row r="623" s="475" customFormat="1"/>
    <row r="624" s="475" customFormat="1"/>
    <row r="625" s="475" customFormat="1"/>
    <row r="626" s="475" customFormat="1"/>
    <row r="627" s="475" customFormat="1"/>
    <row r="628" s="475" customFormat="1"/>
    <row r="629" s="475" customFormat="1"/>
    <row r="630" s="475" customFormat="1"/>
    <row r="631" s="475" customFormat="1"/>
    <row r="632" s="475" customFormat="1"/>
    <row r="633" s="475" customFormat="1"/>
    <row r="634" s="475" customFormat="1"/>
    <row r="635" s="475" customFormat="1"/>
    <row r="636" s="475" customFormat="1"/>
    <row r="637" s="475" customFormat="1"/>
    <row r="638" s="475" customFormat="1"/>
    <row r="639" s="475" customFormat="1"/>
    <row r="640" s="475" customFormat="1"/>
    <row r="641" s="475" customFormat="1"/>
    <row r="642" s="475" customFormat="1"/>
    <row r="643" s="475" customFormat="1"/>
    <row r="644" s="475" customFormat="1"/>
    <row r="645" s="475" customFormat="1"/>
    <row r="646" s="475" customFormat="1"/>
    <row r="647" s="475" customFormat="1"/>
    <row r="648" s="475" customFormat="1"/>
    <row r="649" s="475" customFormat="1"/>
    <row r="650" s="475" customFormat="1"/>
    <row r="651" s="475" customFormat="1"/>
    <row r="652" s="475" customFormat="1"/>
    <row r="653" s="475" customFormat="1"/>
    <row r="654" s="475" customFormat="1"/>
    <row r="655" s="475" customFormat="1"/>
    <row r="656" s="475" customFormat="1"/>
    <row r="657" s="475" customFormat="1"/>
    <row r="658" s="475" customFormat="1"/>
    <row r="659" s="475" customFormat="1"/>
    <row r="660" s="475" customFormat="1"/>
    <row r="661" s="475" customFormat="1"/>
    <row r="662" s="475" customFormat="1"/>
    <row r="663" s="475" customFormat="1"/>
    <row r="664" s="475" customFormat="1"/>
    <row r="665" s="475" customFormat="1"/>
    <row r="666" s="475" customFormat="1"/>
    <row r="667" s="475" customFormat="1"/>
    <row r="668" s="475" customFormat="1"/>
    <row r="669" s="475" customFormat="1"/>
    <row r="670" s="475" customFormat="1"/>
    <row r="671" s="475" customFormat="1"/>
    <row r="672" s="475" customFormat="1"/>
    <row r="673" s="475" customFormat="1"/>
    <row r="674" s="475" customFormat="1"/>
    <row r="675" s="475" customFormat="1"/>
    <row r="676" s="475" customFormat="1"/>
    <row r="677" s="475" customFormat="1"/>
    <row r="678" s="475" customFormat="1"/>
    <row r="679" s="475" customFormat="1"/>
    <row r="680" s="475" customFormat="1"/>
    <row r="681" s="475" customFormat="1"/>
    <row r="682" s="475" customFormat="1"/>
    <row r="683" s="475" customFormat="1"/>
    <row r="684" s="475" customFormat="1"/>
    <row r="685" s="475" customFormat="1"/>
    <row r="686" s="475" customFormat="1"/>
    <row r="687" s="475" customFormat="1"/>
    <row r="688" s="475" customFormat="1"/>
    <row r="689" s="475" customFormat="1"/>
    <row r="690" s="475" customFormat="1"/>
    <row r="691" s="475" customFormat="1"/>
    <row r="692" s="475" customFormat="1"/>
    <row r="693" s="475" customFormat="1"/>
    <row r="694" s="475" customFormat="1"/>
    <row r="695" s="475" customFormat="1"/>
    <row r="696" s="475" customFormat="1"/>
    <row r="697" s="475" customFormat="1"/>
    <row r="698" s="475" customFormat="1"/>
    <row r="699" s="475" customFormat="1"/>
    <row r="700" s="475" customFormat="1"/>
    <row r="701" s="475" customFormat="1"/>
    <row r="702" s="475" customFormat="1"/>
    <row r="703" s="475" customFormat="1"/>
    <row r="704" s="475" customFormat="1"/>
    <row r="705" s="475" customFormat="1"/>
    <row r="706" s="475" customFormat="1"/>
    <row r="707" s="475" customFormat="1"/>
    <row r="708" s="475" customFormat="1"/>
    <row r="709" s="475" customFormat="1"/>
    <row r="710" s="475" customFormat="1"/>
    <row r="711" s="475" customFormat="1"/>
    <row r="712" s="475" customFormat="1"/>
    <row r="713" s="475" customFormat="1"/>
    <row r="714" s="475" customFormat="1"/>
    <row r="715" s="475" customFormat="1"/>
    <row r="716" s="475" customFormat="1"/>
    <row r="717" s="475" customFormat="1"/>
    <row r="718" s="475" customFormat="1"/>
    <row r="719" s="475" customFormat="1"/>
    <row r="720" s="475" customFormat="1"/>
    <row r="721" s="475" customFormat="1"/>
    <row r="722" s="475" customFormat="1"/>
    <row r="723" s="475" customFormat="1"/>
    <row r="724" s="475" customFormat="1"/>
    <row r="725" s="475" customFormat="1"/>
    <row r="726" s="475" customFormat="1"/>
    <row r="727" s="475" customFormat="1"/>
    <row r="728" s="475" customFormat="1"/>
    <row r="729" s="475" customFormat="1"/>
    <row r="730" s="475" customFormat="1"/>
    <row r="731" s="475" customFormat="1"/>
    <row r="732" s="475" customFormat="1"/>
    <row r="733" s="475" customFormat="1"/>
    <row r="734" s="475" customFormat="1"/>
    <row r="735" s="475" customFormat="1"/>
    <row r="736" s="475" customFormat="1"/>
    <row r="737" s="475" customFormat="1"/>
    <row r="738" s="475" customFormat="1"/>
    <row r="739" s="475" customFormat="1"/>
    <row r="740" s="475" customFormat="1"/>
    <row r="741" s="475" customFormat="1"/>
    <row r="742" s="475" customFormat="1"/>
    <row r="743" s="475" customFormat="1"/>
    <row r="744" s="475" customFormat="1"/>
    <row r="745" s="475" customFormat="1"/>
    <row r="746" s="475" customFormat="1"/>
    <row r="747" s="475" customFormat="1"/>
    <row r="748" s="475" customFormat="1"/>
    <row r="749" s="475" customFormat="1"/>
    <row r="750" s="475" customFormat="1"/>
    <row r="751" s="475" customFormat="1"/>
    <row r="752" s="475" customFormat="1"/>
    <row r="753" s="475" customFormat="1"/>
    <row r="754" s="475" customFormat="1"/>
    <row r="755" s="475" customFormat="1"/>
    <row r="756" s="475" customFormat="1"/>
    <row r="757" s="475" customFormat="1"/>
    <row r="758" s="475" customFormat="1"/>
    <row r="759" s="475" customFormat="1"/>
    <row r="760" s="475" customFormat="1"/>
    <row r="761" s="475" customFormat="1"/>
    <row r="762" s="475" customFormat="1"/>
    <row r="763" s="475" customFormat="1"/>
    <row r="764" s="475" customFormat="1"/>
    <row r="765" s="475" customFormat="1"/>
    <row r="766" s="475" customFormat="1"/>
    <row r="767" s="475" customFormat="1"/>
    <row r="768" s="475" customFormat="1"/>
    <row r="769" s="475" customFormat="1"/>
    <row r="770" s="475" customFormat="1"/>
    <row r="771" s="475" customFormat="1"/>
    <row r="772" s="475" customFormat="1"/>
    <row r="773" s="475" customFormat="1"/>
    <row r="774" s="475" customFormat="1"/>
    <row r="775" s="475" customFormat="1"/>
    <row r="776" s="475" customFormat="1"/>
    <row r="777" s="475" customFormat="1"/>
    <row r="778" s="475" customFormat="1"/>
    <row r="779" s="475" customFormat="1"/>
    <row r="780" s="475" customFormat="1"/>
    <row r="781" s="475" customFormat="1"/>
    <row r="782" s="475" customFormat="1"/>
    <row r="783" s="475" customFormat="1"/>
    <row r="784" s="475" customFormat="1"/>
    <row r="785" s="475" customFormat="1"/>
    <row r="786" s="475" customFormat="1"/>
    <row r="787" s="475" customFormat="1"/>
    <row r="788" s="475" customFormat="1"/>
    <row r="789" s="475" customFormat="1"/>
    <row r="790" s="475" customFormat="1"/>
    <row r="791" s="475" customFormat="1"/>
    <row r="792" s="475" customFormat="1"/>
    <row r="793" s="475" customFormat="1"/>
    <row r="794" s="475" customFormat="1"/>
    <row r="795" s="475" customFormat="1"/>
    <row r="796" s="475" customFormat="1"/>
    <row r="797" s="475" customFormat="1"/>
    <row r="798" s="475" customFormat="1"/>
    <row r="799" s="475" customFormat="1"/>
    <row r="800" s="475" customFormat="1"/>
    <row r="801" s="475" customFormat="1"/>
    <row r="802" s="475" customFormat="1"/>
    <row r="803" s="475" customFormat="1"/>
    <row r="804" s="475" customFormat="1"/>
    <row r="805" s="475" customFormat="1"/>
    <row r="806" s="475" customFormat="1"/>
    <row r="807" s="475" customFormat="1"/>
    <row r="808" s="475" customFormat="1"/>
    <row r="809" s="475" customFormat="1"/>
    <row r="810" s="475" customFormat="1"/>
    <row r="811" s="475" customFormat="1"/>
    <row r="812" s="475" customFormat="1"/>
    <row r="813" s="475" customFormat="1"/>
    <row r="814" s="475" customFormat="1"/>
    <row r="815" s="475" customFormat="1"/>
    <row r="816" s="475" customFormat="1"/>
    <row r="817" s="475" customFormat="1"/>
    <row r="818" s="475" customFormat="1"/>
    <row r="819" s="475" customFormat="1"/>
    <row r="820" s="475" customFormat="1"/>
    <row r="821" s="475" customFormat="1"/>
    <row r="822" s="475" customFormat="1"/>
    <row r="823" s="475" customFormat="1"/>
    <row r="824" s="475" customFormat="1"/>
    <row r="825" s="475" customFormat="1"/>
    <row r="826" s="475" customFormat="1"/>
    <row r="827" s="475" customFormat="1"/>
    <row r="828" s="475" customFormat="1"/>
    <row r="829" s="475" customFormat="1"/>
    <row r="830" s="475" customFormat="1"/>
    <row r="831" s="475" customFormat="1"/>
    <row r="832" s="475" customFormat="1"/>
    <row r="833" s="475" customFormat="1"/>
    <row r="834" s="475" customFormat="1"/>
    <row r="835" s="475" customFormat="1"/>
    <row r="836" s="475" customFormat="1"/>
    <row r="837" s="475" customFormat="1"/>
    <row r="838" s="475" customFormat="1"/>
    <row r="839" s="475" customFormat="1"/>
    <row r="840" s="475" customFormat="1"/>
    <row r="841" s="475" customFormat="1"/>
    <row r="842" s="475" customFormat="1"/>
    <row r="843" s="475" customFormat="1"/>
    <row r="844" s="475" customFormat="1"/>
    <row r="845" s="475" customFormat="1"/>
    <row r="846" s="475" customFormat="1"/>
    <row r="847" s="475" customFormat="1"/>
    <row r="848" s="475" customFormat="1"/>
    <row r="849" s="475" customFormat="1"/>
    <row r="850" s="475" customFormat="1"/>
    <row r="851" s="475" customFormat="1"/>
    <row r="852" s="475" customFormat="1"/>
    <row r="853" s="475" customFormat="1"/>
    <row r="854" s="475" customFormat="1"/>
    <row r="855" s="475" customFormat="1"/>
    <row r="856" s="475" customFormat="1"/>
    <row r="857" s="475" customFormat="1"/>
    <row r="858" s="475" customFormat="1"/>
    <row r="859" s="475" customFormat="1"/>
    <row r="860" s="475" customFormat="1"/>
    <row r="861" s="475" customFormat="1"/>
    <row r="862" s="475" customFormat="1"/>
    <row r="863" s="475" customFormat="1"/>
    <row r="864" s="475" customFormat="1"/>
    <row r="865" s="475" customFormat="1"/>
    <row r="866" s="475" customFormat="1"/>
    <row r="867" s="475" customFormat="1"/>
    <row r="868" s="475" customFormat="1"/>
    <row r="869" s="475" customFormat="1"/>
    <row r="870" s="475" customFormat="1"/>
    <row r="871" s="475" customFormat="1"/>
    <row r="872" s="475" customFormat="1"/>
    <row r="873" s="475" customFormat="1"/>
    <row r="874" s="475" customFormat="1"/>
    <row r="875" s="475" customFormat="1"/>
    <row r="876" s="475" customFormat="1"/>
    <row r="877" s="475" customFormat="1"/>
    <row r="878" s="475" customFormat="1"/>
    <row r="879" s="475" customFormat="1"/>
    <row r="880" s="475" customFormat="1"/>
    <row r="881" s="475" customFormat="1"/>
    <row r="882" s="475" customFormat="1"/>
    <row r="883" s="475" customFormat="1"/>
    <row r="884" s="475" customFormat="1"/>
    <row r="885" s="475" customFormat="1"/>
    <row r="886" s="475" customFormat="1"/>
    <row r="887" s="475" customFormat="1"/>
    <row r="888" s="475" customFormat="1"/>
    <row r="889" s="475" customFormat="1"/>
    <row r="890" s="475" customFormat="1"/>
    <row r="891" s="475" customFormat="1"/>
    <row r="892" s="475" customFormat="1"/>
    <row r="893" s="475" customFormat="1"/>
    <row r="894" s="475" customFormat="1"/>
    <row r="895" s="475" customFormat="1"/>
    <row r="896" s="475" customFormat="1"/>
    <row r="897" s="475" customFormat="1"/>
    <row r="898" s="475" customFormat="1"/>
    <row r="899" s="475" customFormat="1"/>
    <row r="900" s="475" customFormat="1"/>
    <row r="901" s="475" customFormat="1"/>
    <row r="902" s="475" customFormat="1"/>
    <row r="903" s="475" customFormat="1"/>
    <row r="904" s="475" customFormat="1"/>
    <row r="905" s="475" customFormat="1"/>
    <row r="906" s="475" customFormat="1"/>
    <row r="907" s="475" customFormat="1"/>
    <row r="908" s="475" customFormat="1"/>
    <row r="909" s="475" customFormat="1"/>
    <row r="910" s="475" customFormat="1"/>
    <row r="911" s="475" customFormat="1"/>
    <row r="912" s="475" customFormat="1"/>
    <row r="913" s="475" customFormat="1"/>
    <row r="914" s="475" customFormat="1"/>
    <row r="915" s="475" customFormat="1"/>
    <row r="916" s="475" customFormat="1"/>
    <row r="917" s="475" customFormat="1"/>
    <row r="918" s="475" customFormat="1"/>
    <row r="919" s="475" customFormat="1"/>
    <row r="920" s="475" customFormat="1"/>
    <row r="921" s="475" customFormat="1"/>
    <row r="922" s="475" customFormat="1"/>
    <row r="923" s="475" customFormat="1"/>
    <row r="924" s="475" customFormat="1"/>
    <row r="925" s="475" customFormat="1"/>
    <row r="926" s="475" customFormat="1"/>
    <row r="927" s="475" customFormat="1"/>
    <row r="928" s="475" customFormat="1"/>
    <row r="929" s="475" customFormat="1"/>
    <row r="930" s="475" customFormat="1"/>
    <row r="931" s="475" customFormat="1"/>
    <row r="932" s="475" customFormat="1"/>
    <row r="933" s="475" customFormat="1"/>
    <row r="934" s="475" customFormat="1"/>
    <row r="935" s="475" customFormat="1"/>
    <row r="936" s="475" customFormat="1"/>
    <row r="937" s="475" customFormat="1"/>
    <row r="938" s="475" customFormat="1"/>
    <row r="939" s="475" customFormat="1"/>
    <row r="940" s="475" customFormat="1"/>
    <row r="941" s="475" customFormat="1"/>
    <row r="942" s="475" customFormat="1"/>
    <row r="943" s="475" customFormat="1"/>
    <row r="944" s="475" customFormat="1"/>
    <row r="945" s="475" customFormat="1"/>
    <row r="946" s="475" customFormat="1"/>
    <row r="947" s="475" customFormat="1"/>
    <row r="948" s="475" customFormat="1"/>
    <row r="949" s="475" customFormat="1"/>
    <row r="950" s="475" customFormat="1"/>
    <row r="951" s="475" customFormat="1"/>
    <row r="952" s="475" customFormat="1"/>
    <row r="953" s="475" customFormat="1"/>
    <row r="954" s="475" customFormat="1"/>
    <row r="955" s="475" customFormat="1"/>
    <row r="956" s="475" customFormat="1"/>
    <row r="957" s="475" customFormat="1"/>
    <row r="958" s="475" customFormat="1"/>
    <row r="959" s="475" customFormat="1"/>
    <row r="960" s="475" customFormat="1"/>
    <row r="961" s="475" customFormat="1"/>
    <row r="962" s="475" customFormat="1"/>
    <row r="963" s="475" customFormat="1"/>
    <row r="964" s="475" customFormat="1"/>
    <row r="965" s="475" customFormat="1"/>
    <row r="966" s="475" customFormat="1"/>
    <row r="967" s="475" customFormat="1"/>
    <row r="968" s="475" customFormat="1"/>
    <row r="969" s="475" customFormat="1"/>
    <row r="970" s="475" customFormat="1"/>
    <row r="971" s="475" customFormat="1"/>
    <row r="972" s="475" customFormat="1"/>
    <row r="973" s="475" customFormat="1"/>
    <row r="974" s="475" customFormat="1"/>
    <row r="975" s="475" customFormat="1"/>
    <row r="976" s="475" customFormat="1"/>
    <row r="977" s="475" customFormat="1"/>
    <row r="978" s="475" customFormat="1"/>
    <row r="979" s="475" customFormat="1"/>
    <row r="980" s="475" customFormat="1"/>
    <row r="981" s="475" customFormat="1"/>
    <row r="982" s="475" customFormat="1"/>
    <row r="983" s="475" customFormat="1"/>
    <row r="984" s="475" customFormat="1"/>
    <row r="985" s="475" customFormat="1"/>
    <row r="986" s="475" customFormat="1"/>
    <row r="987" s="475" customFormat="1"/>
    <row r="988" s="475" customFormat="1"/>
    <row r="989" s="475" customFormat="1"/>
    <row r="990" s="475" customFormat="1"/>
    <row r="991" s="475" customFormat="1"/>
    <row r="992" s="475" customFormat="1"/>
    <row r="993" s="475" customFormat="1"/>
    <row r="994" s="475" customFormat="1"/>
    <row r="995" s="475" customFormat="1"/>
    <row r="996" s="475" customFormat="1"/>
    <row r="997" s="475" customFormat="1"/>
    <row r="998" s="475" customFormat="1"/>
    <row r="999" s="475" customFormat="1"/>
    <row r="1000" s="475" customFormat="1"/>
  </sheetData>
  <mergeCells count="2">
    <mergeCell ref="C7:H7"/>
    <mergeCell ref="F39:H39"/>
  </mergeCells>
  <pageMargins left="1.18110236220472" right="0.984251968503937" top="0.984251968503937" bottom="0.984251968503937" header="0.31496062992126" footer="0.31496062992126"/>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00"/>
  <sheetViews>
    <sheetView showGridLines="0" showRowColHeaders="0" workbookViewId="0">
      <selection activeCell="G15" sqref="G15"/>
    </sheetView>
  </sheetViews>
  <sheetFormatPr defaultColWidth="14.4545454545455" defaultRowHeight="15" customHeight="1"/>
  <cols>
    <col min="1" max="1" width="34" customWidth="1"/>
    <col min="2" max="2" width="1.63636363636364" customWidth="1"/>
    <col min="3" max="3" width="4" style="516" customWidth="1"/>
    <col min="4" max="4" width="11" style="516" customWidth="1"/>
    <col min="5" max="5" width="12.2727272727273" style="516" customWidth="1"/>
    <col min="6" max="6" width="6.09090909090909" style="516" customWidth="1"/>
    <col min="7" max="7" width="41.4545454545455" style="516" customWidth="1"/>
    <col min="8" max="8" width="4" style="516" customWidth="1"/>
    <col min="9" max="16384" width="14.4545454545455" style="516"/>
  </cols>
  <sheetData>
    <row r="1" ht="14" spans="1:2">
      <c r="A1" s="475" t="s">
        <v>107</v>
      </c>
      <c r="B1" s="475"/>
    </row>
    <row r="2" ht="14" spans="1:8">
      <c r="A2" s="475"/>
      <c r="B2" s="475"/>
      <c r="C2" s="517"/>
      <c r="D2" s="518"/>
      <c r="E2" s="518"/>
      <c r="F2" s="518"/>
      <c r="G2" s="518"/>
      <c r="H2" s="519"/>
    </row>
    <row r="3" ht="14" spans="1:8">
      <c r="A3" s="475"/>
      <c r="B3" s="475"/>
      <c r="C3" s="520" t="s">
        <v>108</v>
      </c>
      <c r="H3" s="521"/>
    </row>
    <row r="4" ht="14" spans="1:8">
      <c r="A4" s="475"/>
      <c r="B4" s="475"/>
      <c r="C4" s="520"/>
      <c r="H4" s="521"/>
    </row>
    <row r="5" ht="14" spans="1:8">
      <c r="A5" s="475"/>
      <c r="B5" s="475"/>
      <c r="C5" s="520"/>
      <c r="H5" s="521"/>
    </row>
    <row r="6" ht="14" spans="1:8">
      <c r="A6" s="475"/>
      <c r="B6" s="475"/>
      <c r="C6" s="520"/>
      <c r="H6" s="521"/>
    </row>
    <row r="7" ht="14" spans="1:8">
      <c r="A7" s="475"/>
      <c r="B7" s="475"/>
      <c r="C7" s="520"/>
      <c r="H7" s="521"/>
    </row>
    <row r="8" ht="18" spans="1:8">
      <c r="A8" s="475"/>
      <c r="B8" s="475"/>
      <c r="C8" s="520" t="s">
        <v>108</v>
      </c>
      <c r="D8" s="522" t="s">
        <v>142</v>
      </c>
      <c r="E8" s="523"/>
      <c r="F8" s="523"/>
      <c r="G8" s="523"/>
      <c r="H8" s="521"/>
    </row>
    <row r="9" ht="18" spans="1:8">
      <c r="A9" s="475"/>
      <c r="B9" s="475"/>
      <c r="C9" s="520" t="s">
        <v>108</v>
      </c>
      <c r="D9" s="522" t="s">
        <v>143</v>
      </c>
      <c r="E9" s="523"/>
      <c r="F9" s="523"/>
      <c r="G9" s="523"/>
      <c r="H9" s="521"/>
    </row>
    <row r="10" ht="18" spans="1:8">
      <c r="A10" s="475"/>
      <c r="B10" s="475"/>
      <c r="C10" s="520"/>
      <c r="D10" s="522" t="s">
        <v>6</v>
      </c>
      <c r="E10" s="523"/>
      <c r="F10" s="523"/>
      <c r="G10" s="523"/>
      <c r="H10" s="521"/>
    </row>
    <row r="11" ht="14" spans="1:8">
      <c r="A11" s="475"/>
      <c r="B11" s="475"/>
      <c r="C11" s="520"/>
      <c r="D11" s="524"/>
      <c r="E11" s="524"/>
      <c r="F11" s="524"/>
      <c r="G11" s="524"/>
      <c r="H11" s="521"/>
    </row>
    <row r="12" ht="14" spans="1:8">
      <c r="A12" s="475"/>
      <c r="B12" s="475"/>
      <c r="C12" s="520"/>
      <c r="D12" s="524"/>
      <c r="E12" s="524"/>
      <c r="F12" s="524"/>
      <c r="G12" s="524"/>
      <c r="H12" s="521"/>
    </row>
    <row r="13" ht="14" spans="1:8">
      <c r="A13" s="475"/>
      <c r="B13" s="475"/>
      <c r="C13" s="520"/>
      <c r="D13" s="525" t="s">
        <v>144</v>
      </c>
      <c r="H13" s="521"/>
    </row>
    <row r="14" ht="14" spans="1:8">
      <c r="A14" s="475"/>
      <c r="B14" s="475"/>
      <c r="C14" s="520" t="s">
        <v>108</v>
      </c>
      <c r="H14" s="521"/>
    </row>
    <row r="15" ht="14" spans="1:8">
      <c r="A15" s="475"/>
      <c r="B15" s="475"/>
      <c r="C15" s="520" t="s">
        <v>108</v>
      </c>
      <c r="D15" s="525" t="s">
        <v>145</v>
      </c>
      <c r="H15" s="521"/>
    </row>
    <row r="16" ht="14" spans="1:8">
      <c r="A16" s="475"/>
      <c r="B16" s="475"/>
      <c r="C16" s="520"/>
      <c r="D16" s="516" t="s">
        <v>146</v>
      </c>
      <c r="H16" s="521"/>
    </row>
    <row r="17" ht="16.5" customHeight="1" spans="1:8">
      <c r="A17" s="475"/>
      <c r="B17" s="475"/>
      <c r="C17" s="520"/>
      <c r="D17" s="516" t="s">
        <v>147</v>
      </c>
      <c r="H17" s="521"/>
    </row>
    <row r="18" ht="14.25" customHeight="1" spans="1:8">
      <c r="A18" s="475"/>
      <c r="B18" s="475"/>
      <c r="C18" s="520"/>
      <c r="D18" s="526" t="s">
        <v>148</v>
      </c>
      <c r="H18" s="521"/>
    </row>
    <row r="19" ht="14.25" customHeight="1" spans="1:8">
      <c r="A19" s="475"/>
      <c r="B19" s="475"/>
      <c r="C19" s="520"/>
      <c r="D19" s="526" t="s">
        <v>149</v>
      </c>
      <c r="H19" s="521"/>
    </row>
    <row r="20" ht="21.75" customHeight="1" spans="1:8">
      <c r="A20" s="475"/>
      <c r="B20" s="475"/>
      <c r="C20" s="520"/>
      <c r="E20" s="526"/>
      <c r="F20" s="526"/>
      <c r="G20" s="526"/>
      <c r="H20" s="521"/>
    </row>
    <row r="21" ht="14.25" customHeight="1" spans="1:8">
      <c r="A21" s="475"/>
      <c r="B21" s="475"/>
      <c r="C21" s="520"/>
      <c r="D21" s="525" t="s">
        <v>150</v>
      </c>
      <c r="H21" s="521"/>
    </row>
    <row r="22" ht="14.25" customHeight="1" spans="1:10">
      <c r="A22" s="475"/>
      <c r="B22" s="475"/>
      <c r="C22" s="520"/>
      <c r="D22" s="524" t="s">
        <v>151</v>
      </c>
      <c r="E22" s="526" t="s">
        <v>30</v>
      </c>
      <c r="F22" s="526"/>
      <c r="G22" s="526"/>
      <c r="H22" s="521"/>
      <c r="J22" s="526"/>
    </row>
    <row r="23" ht="14.25" customHeight="1" spans="1:8">
      <c r="A23" s="475"/>
      <c r="B23" s="475"/>
      <c r="C23" s="520"/>
      <c r="D23" s="524"/>
      <c r="E23" s="526" t="s">
        <v>152</v>
      </c>
      <c r="F23" s="516" t="s">
        <v>153</v>
      </c>
      <c r="H23" s="521"/>
    </row>
    <row r="24" ht="14.25" customHeight="1" spans="1:8">
      <c r="A24" s="475"/>
      <c r="B24" s="475"/>
      <c r="C24" s="520"/>
      <c r="D24" s="524"/>
      <c r="E24" s="526" t="s">
        <v>154</v>
      </c>
      <c r="F24" s="516" t="s">
        <v>155</v>
      </c>
      <c r="H24" s="521"/>
    </row>
    <row r="25" ht="14.25" customHeight="1" spans="1:8">
      <c r="A25" s="475"/>
      <c r="B25" s="475"/>
      <c r="C25" s="520"/>
      <c r="D25" s="524"/>
      <c r="E25" s="526" t="s">
        <v>156</v>
      </c>
      <c r="F25" s="516" t="s">
        <v>72</v>
      </c>
      <c r="H25" s="521"/>
    </row>
    <row r="26" ht="14.25" customHeight="1" spans="1:8">
      <c r="A26" s="475"/>
      <c r="B26" s="475"/>
      <c r="C26" s="520"/>
      <c r="D26" s="524"/>
      <c r="E26" s="526" t="s">
        <v>157</v>
      </c>
      <c r="F26" s="516" t="s">
        <v>73</v>
      </c>
      <c r="H26" s="521"/>
    </row>
    <row r="27" ht="14.25" customHeight="1" spans="1:8">
      <c r="A27" s="475"/>
      <c r="B27" s="475"/>
      <c r="C27" s="520"/>
      <c r="D27" s="524"/>
      <c r="E27" s="526" t="s">
        <v>158</v>
      </c>
      <c r="F27" s="516" t="s">
        <v>74</v>
      </c>
      <c r="H27" s="521"/>
    </row>
    <row r="28" ht="14.25" customHeight="1" spans="1:10">
      <c r="A28" s="475"/>
      <c r="B28" s="475"/>
      <c r="C28" s="520"/>
      <c r="D28" s="524" t="s">
        <v>159</v>
      </c>
      <c r="E28" s="526" t="s">
        <v>31</v>
      </c>
      <c r="F28" s="526"/>
      <c r="G28" s="526"/>
      <c r="H28" s="521"/>
      <c r="J28" s="526"/>
    </row>
    <row r="29" ht="14.25" customHeight="1" spans="1:8">
      <c r="A29" s="475"/>
      <c r="B29" s="475"/>
      <c r="C29" s="520"/>
      <c r="D29" s="524"/>
      <c r="E29" s="526" t="s">
        <v>160</v>
      </c>
      <c r="F29" s="516" t="s">
        <v>161</v>
      </c>
      <c r="H29" s="521"/>
    </row>
    <row r="30" ht="14.25" customHeight="1" spans="1:8">
      <c r="A30" s="475"/>
      <c r="B30" s="475"/>
      <c r="C30" s="520"/>
      <c r="D30" s="524"/>
      <c r="E30" s="526" t="s">
        <v>162</v>
      </c>
      <c r="F30" s="516" t="s">
        <v>82</v>
      </c>
      <c r="H30" s="521"/>
    </row>
    <row r="31" ht="14.25" hidden="1" customHeight="1" spans="1:10">
      <c r="A31" s="475"/>
      <c r="B31" s="475"/>
      <c r="C31" s="520"/>
      <c r="D31" s="524"/>
      <c r="E31" s="526"/>
      <c r="F31" s="516" t="s">
        <v>163</v>
      </c>
      <c r="G31" s="516" t="s">
        <v>164</v>
      </c>
      <c r="H31" s="521"/>
      <c r="J31" s="516" t="s">
        <v>164</v>
      </c>
    </row>
    <row r="32" ht="14.25" hidden="1" customHeight="1" spans="1:10">
      <c r="A32" s="475"/>
      <c r="B32" s="475"/>
      <c r="C32" s="520"/>
      <c r="D32" s="524"/>
      <c r="E32" s="526"/>
      <c r="F32" s="516" t="s">
        <v>165</v>
      </c>
      <c r="G32" s="516" t="s">
        <v>166</v>
      </c>
      <c r="H32" s="521"/>
      <c r="J32" s="516" t="s">
        <v>166</v>
      </c>
    </row>
    <row r="33" ht="14.25" customHeight="1" spans="1:8">
      <c r="A33" s="475"/>
      <c r="B33" s="475"/>
      <c r="C33" s="520"/>
      <c r="D33" s="524"/>
      <c r="E33" s="526" t="s">
        <v>167</v>
      </c>
      <c r="F33" s="526" t="s">
        <v>168</v>
      </c>
      <c r="H33" s="521"/>
    </row>
    <row r="34" ht="14.25" customHeight="1" spans="1:8">
      <c r="A34" s="475"/>
      <c r="B34" s="475"/>
      <c r="C34" s="520"/>
      <c r="D34" s="524"/>
      <c r="E34" s="526" t="s">
        <v>169</v>
      </c>
      <c r="F34" s="516" t="s">
        <v>73</v>
      </c>
      <c r="H34" s="521"/>
    </row>
    <row r="35" ht="14.25" customHeight="1" spans="1:8">
      <c r="A35" s="475"/>
      <c r="B35" s="475"/>
      <c r="C35" s="520"/>
      <c r="D35" s="524"/>
      <c r="E35" s="526" t="s">
        <v>170</v>
      </c>
      <c r="F35" s="516" t="s">
        <v>87</v>
      </c>
      <c r="H35" s="521"/>
    </row>
    <row r="36" ht="14.25" customHeight="1" spans="1:10">
      <c r="A36" s="475"/>
      <c r="B36" s="475"/>
      <c r="C36" s="520"/>
      <c r="D36" s="524" t="s">
        <v>171</v>
      </c>
      <c r="E36" s="526" t="s">
        <v>172</v>
      </c>
      <c r="F36" s="526"/>
      <c r="G36" s="526"/>
      <c r="H36" s="521"/>
      <c r="J36" s="526"/>
    </row>
    <row r="37" ht="14.25" customHeight="1" spans="1:10">
      <c r="A37" s="475"/>
      <c r="B37" s="475"/>
      <c r="C37" s="520"/>
      <c r="D37" s="524"/>
      <c r="E37" s="526" t="s">
        <v>173</v>
      </c>
      <c r="F37" s="526" t="s">
        <v>174</v>
      </c>
      <c r="G37" s="526"/>
      <c r="H37" s="521"/>
      <c r="J37" s="526"/>
    </row>
    <row r="38" ht="14.25" customHeight="1" spans="1:10">
      <c r="A38" s="475"/>
      <c r="B38" s="475"/>
      <c r="C38" s="520"/>
      <c r="D38" s="524"/>
      <c r="E38" s="526" t="s">
        <v>175</v>
      </c>
      <c r="F38" s="526" t="s">
        <v>176</v>
      </c>
      <c r="G38" s="526"/>
      <c r="H38" s="521"/>
      <c r="J38" s="526"/>
    </row>
    <row r="39" ht="14.25" customHeight="1" spans="1:10">
      <c r="A39" s="475"/>
      <c r="B39" s="475"/>
      <c r="C39" s="520"/>
      <c r="D39" s="524"/>
      <c r="E39" s="526" t="s">
        <v>177</v>
      </c>
      <c r="F39" s="526" t="s">
        <v>178</v>
      </c>
      <c r="G39" s="526"/>
      <c r="H39" s="521"/>
      <c r="J39" s="526"/>
    </row>
    <row r="40" ht="14" spans="1:10">
      <c r="A40" s="475"/>
      <c r="B40" s="475"/>
      <c r="C40" s="520"/>
      <c r="D40" s="524" t="s">
        <v>179</v>
      </c>
      <c r="E40" s="526" t="s">
        <v>180</v>
      </c>
      <c r="F40" s="526"/>
      <c r="G40" s="526"/>
      <c r="H40" s="521"/>
      <c r="J40" s="526"/>
    </row>
    <row r="41" ht="14" spans="1:10">
      <c r="A41" s="475"/>
      <c r="B41" s="475"/>
      <c r="C41" s="520"/>
      <c r="D41" s="524"/>
      <c r="E41" s="526" t="s">
        <v>181</v>
      </c>
      <c r="F41" s="526" t="s">
        <v>97</v>
      </c>
      <c r="G41" s="526"/>
      <c r="H41" s="521"/>
      <c r="J41" s="526"/>
    </row>
    <row r="42" ht="14" spans="1:10">
      <c r="A42" s="475"/>
      <c r="B42" s="475"/>
      <c r="C42" s="520"/>
      <c r="D42" s="524"/>
      <c r="E42" s="526" t="s">
        <v>182</v>
      </c>
      <c r="F42" s="526" t="s">
        <v>99</v>
      </c>
      <c r="G42" s="526"/>
      <c r="H42" s="521"/>
      <c r="J42" s="526"/>
    </row>
    <row r="43" ht="14" spans="1:10">
      <c r="A43" s="475"/>
      <c r="B43" s="475"/>
      <c r="C43" s="520"/>
      <c r="D43" s="524"/>
      <c r="E43" s="526" t="s">
        <v>183</v>
      </c>
      <c r="F43" s="526" t="s">
        <v>101</v>
      </c>
      <c r="G43" s="526"/>
      <c r="H43" s="521"/>
      <c r="J43" s="526"/>
    </row>
    <row r="44" ht="31" customHeight="1" spans="1:10">
      <c r="A44" s="475"/>
      <c r="B44" s="475"/>
      <c r="C44" s="520"/>
      <c r="D44" s="524"/>
      <c r="E44" s="526" t="s">
        <v>184</v>
      </c>
      <c r="F44" s="527" t="s">
        <v>185</v>
      </c>
      <c r="G44" s="527"/>
      <c r="H44" s="521"/>
      <c r="J44" s="526"/>
    </row>
    <row r="45" ht="14.25" customHeight="1" spans="1:8">
      <c r="A45" s="475"/>
      <c r="B45" s="475"/>
      <c r="C45" s="520"/>
      <c r="D45" s="516" t="s">
        <v>186</v>
      </c>
      <c r="E45" s="525"/>
      <c r="F45" s="525"/>
      <c r="G45" s="525"/>
      <c r="H45" s="521"/>
    </row>
    <row r="46" ht="21.75" customHeight="1" spans="1:8">
      <c r="A46" s="475"/>
      <c r="B46" s="475"/>
      <c r="C46" s="520"/>
      <c r="H46" s="521"/>
    </row>
    <row r="47" ht="21.75" customHeight="1" spans="1:8">
      <c r="A47" s="475"/>
      <c r="B47" s="475"/>
      <c r="C47" s="520"/>
      <c r="D47" s="528" t="s">
        <v>187</v>
      </c>
      <c r="H47" s="521"/>
    </row>
    <row r="48" ht="14.25" customHeight="1" spans="1:8">
      <c r="A48" s="475"/>
      <c r="B48" s="475"/>
      <c r="C48" s="529"/>
      <c r="D48" s="530"/>
      <c r="E48" s="530"/>
      <c r="F48" s="530"/>
      <c r="G48" s="530"/>
      <c r="H48" s="531"/>
    </row>
    <row r="49" ht="14" spans="1:8">
      <c r="A49" s="475"/>
      <c r="B49" s="475"/>
      <c r="G49" s="532"/>
      <c r="H49" s="533"/>
    </row>
    <row r="50" ht="14" spans="1:2">
      <c r="A50" s="475"/>
      <c r="B50" s="475"/>
    </row>
    <row r="51" ht="14" spans="1:2">
      <c r="A51" s="475"/>
      <c r="B51" s="475"/>
    </row>
    <row r="52" ht="14" spans="1:2">
      <c r="A52" s="475"/>
      <c r="B52" s="475"/>
    </row>
    <row r="53" ht="14" spans="1:2">
      <c r="A53" s="475"/>
      <c r="B53" s="475"/>
    </row>
    <row r="54" ht="14" spans="1:2">
      <c r="A54" s="475"/>
      <c r="B54" s="475"/>
    </row>
    <row r="55" ht="14" spans="1:2">
      <c r="A55" s="475"/>
      <c r="B55" s="475"/>
    </row>
    <row r="56" ht="14" spans="1:2">
      <c r="A56" s="475"/>
      <c r="B56" s="475"/>
    </row>
    <row r="57" ht="14" spans="1:2">
      <c r="A57" s="475"/>
      <c r="B57" s="475"/>
    </row>
    <row r="58" ht="14" spans="1:2">
      <c r="A58" s="475"/>
      <c r="B58" s="475"/>
    </row>
    <row r="59" ht="14" spans="1:2">
      <c r="A59" s="475"/>
      <c r="B59" s="475"/>
    </row>
    <row r="60" ht="14" spans="1:2">
      <c r="A60" s="475"/>
      <c r="B60" s="475"/>
    </row>
    <row r="61" ht="14" spans="1:2">
      <c r="A61" s="475"/>
      <c r="B61" s="475"/>
    </row>
    <row r="62" ht="14" spans="1:2">
      <c r="A62" s="475"/>
      <c r="B62" s="475"/>
    </row>
    <row r="63" ht="14" spans="1:2">
      <c r="A63" s="475"/>
      <c r="B63" s="475"/>
    </row>
    <row r="64" ht="14" spans="1:2">
      <c r="A64" s="475"/>
      <c r="B64" s="475"/>
    </row>
    <row r="65" ht="14" spans="1:2">
      <c r="A65" s="475"/>
      <c r="B65" s="475"/>
    </row>
    <row r="66" ht="14" spans="1:2">
      <c r="A66" s="475"/>
      <c r="B66" s="475"/>
    </row>
    <row r="67" ht="14" spans="1:2">
      <c r="A67" s="475"/>
      <c r="B67" s="475"/>
    </row>
    <row r="68" ht="14" spans="1:2">
      <c r="A68" s="475"/>
      <c r="B68" s="475"/>
    </row>
    <row r="69" ht="14" spans="1:2">
      <c r="A69" s="475"/>
      <c r="B69" s="475"/>
    </row>
    <row r="70" ht="14" spans="1:2">
      <c r="A70" s="475"/>
      <c r="B70" s="475"/>
    </row>
    <row r="71" ht="14" spans="1:2">
      <c r="A71" s="475"/>
      <c r="B71" s="475"/>
    </row>
    <row r="72" ht="14" spans="1:2">
      <c r="A72" s="475"/>
      <c r="B72" s="475"/>
    </row>
    <row r="73" ht="14" spans="1:2">
      <c r="A73" s="475"/>
      <c r="B73" s="475"/>
    </row>
    <row r="74" ht="14" spans="1:2">
      <c r="A74" s="475"/>
      <c r="B74" s="475"/>
    </row>
    <row r="75" ht="14" spans="1:2">
      <c r="A75" s="475"/>
      <c r="B75" s="475"/>
    </row>
    <row r="76" ht="14" spans="1:2">
      <c r="A76" s="475"/>
      <c r="B76" s="475"/>
    </row>
    <row r="77" ht="14" spans="1:2">
      <c r="A77" s="475"/>
      <c r="B77" s="475"/>
    </row>
    <row r="78" ht="14" spans="1:2">
      <c r="A78" s="475"/>
      <c r="B78" s="475"/>
    </row>
    <row r="79" ht="14" spans="1:2">
      <c r="A79" s="475"/>
      <c r="B79" s="475"/>
    </row>
    <row r="80" ht="14" spans="1:2">
      <c r="A80" s="475"/>
      <c r="B80" s="475"/>
    </row>
    <row r="81" ht="14" spans="1:2">
      <c r="A81" s="475"/>
      <c r="B81" s="475"/>
    </row>
    <row r="82" ht="14" spans="1:2">
      <c r="A82" s="475"/>
      <c r="B82" s="475"/>
    </row>
    <row r="83" ht="14" spans="1:2">
      <c r="A83" s="475"/>
      <c r="B83" s="475"/>
    </row>
    <row r="84" ht="14" spans="1:2">
      <c r="A84" s="475"/>
      <c r="B84" s="475"/>
    </row>
    <row r="85" ht="14" spans="1:2">
      <c r="A85" s="475"/>
      <c r="B85" s="475"/>
    </row>
    <row r="86" ht="14" spans="1:2">
      <c r="A86" s="475"/>
      <c r="B86" s="475"/>
    </row>
    <row r="87" ht="14" spans="1:2">
      <c r="A87" s="475"/>
      <c r="B87" s="475"/>
    </row>
    <row r="88" ht="14" spans="1:2">
      <c r="A88" s="475"/>
      <c r="B88" s="475"/>
    </row>
    <row r="89" ht="14" spans="1:2">
      <c r="A89" s="475"/>
      <c r="B89" s="475"/>
    </row>
    <row r="90" ht="14" spans="1:2">
      <c r="A90" s="475"/>
      <c r="B90" s="475"/>
    </row>
    <row r="91" ht="14" spans="1:2">
      <c r="A91" s="475"/>
      <c r="B91" s="475"/>
    </row>
    <row r="92" ht="14" spans="1:2">
      <c r="A92" s="475"/>
      <c r="B92" s="475"/>
    </row>
    <row r="93" ht="14" spans="1:2">
      <c r="A93" s="475"/>
      <c r="B93" s="475"/>
    </row>
    <row r="94" ht="14" spans="1:2">
      <c r="A94" s="475"/>
      <c r="B94" s="475"/>
    </row>
    <row r="95" ht="14" spans="1:2">
      <c r="A95" s="475"/>
      <c r="B95" s="475"/>
    </row>
    <row r="96" ht="14" spans="1:2">
      <c r="A96" s="475"/>
      <c r="B96" s="475"/>
    </row>
    <row r="97" ht="14" spans="1:2">
      <c r="A97" s="475"/>
      <c r="B97" s="475"/>
    </row>
    <row r="98" ht="14" spans="1:2">
      <c r="A98" s="475"/>
      <c r="B98" s="475"/>
    </row>
    <row r="99" ht="14" spans="1:2">
      <c r="A99" s="475"/>
      <c r="B99" s="475"/>
    </row>
    <row r="100" ht="14" spans="1:2">
      <c r="A100" s="475"/>
      <c r="B100" s="475"/>
    </row>
    <row r="101" ht="14" spans="1:2">
      <c r="A101" s="475"/>
      <c r="B101" s="475"/>
    </row>
    <row r="102" ht="14" spans="1:2">
      <c r="A102" s="475"/>
      <c r="B102" s="475"/>
    </row>
    <row r="103" ht="14" spans="1:2">
      <c r="A103" s="475"/>
      <c r="B103" s="475"/>
    </row>
    <row r="104" ht="14" spans="1:2">
      <c r="A104" s="475"/>
      <c r="B104" s="475"/>
    </row>
    <row r="105" ht="14" spans="1:2">
      <c r="A105" s="475"/>
      <c r="B105" s="475"/>
    </row>
    <row r="106" ht="14" spans="1:2">
      <c r="A106" s="475"/>
      <c r="B106" s="475"/>
    </row>
    <row r="107" ht="14" spans="1:2">
      <c r="A107" s="475"/>
      <c r="B107" s="475"/>
    </row>
    <row r="108" ht="14" spans="1:2">
      <c r="A108" s="475"/>
      <c r="B108" s="475"/>
    </row>
    <row r="109" ht="14" spans="1:2">
      <c r="A109" s="475"/>
      <c r="B109" s="475"/>
    </row>
    <row r="110" ht="14" spans="1:2">
      <c r="A110" s="475"/>
      <c r="B110" s="475"/>
    </row>
    <row r="111" ht="14" spans="1:2">
      <c r="A111" s="475"/>
      <c r="B111" s="475"/>
    </row>
    <row r="112" ht="14" spans="1:2">
      <c r="A112" s="475"/>
      <c r="B112" s="475"/>
    </row>
    <row r="113" ht="14" spans="1:2">
      <c r="A113" s="475"/>
      <c r="B113" s="475"/>
    </row>
    <row r="114" ht="14" spans="1:2">
      <c r="A114" s="475"/>
      <c r="B114" s="475"/>
    </row>
    <row r="115" ht="14" spans="1:2">
      <c r="A115" s="475"/>
      <c r="B115" s="475"/>
    </row>
    <row r="116" ht="14" spans="1:2">
      <c r="A116" s="475"/>
      <c r="B116" s="475"/>
    </row>
    <row r="117" ht="14" spans="1:2">
      <c r="A117" s="475"/>
      <c r="B117" s="475"/>
    </row>
    <row r="118" ht="14" spans="1:2">
      <c r="A118" s="475"/>
      <c r="B118" s="475"/>
    </row>
    <row r="119" ht="14" spans="1:2">
      <c r="A119" s="475"/>
      <c r="B119" s="475"/>
    </row>
    <row r="120" ht="14" spans="1:2">
      <c r="A120" s="475"/>
      <c r="B120" s="475"/>
    </row>
    <row r="121" ht="14" spans="1:2">
      <c r="A121" s="475"/>
      <c r="B121" s="475"/>
    </row>
    <row r="122" ht="14" spans="1:2">
      <c r="A122" s="475"/>
      <c r="B122" s="475"/>
    </row>
    <row r="123" ht="14" spans="1:2">
      <c r="A123" s="475"/>
      <c r="B123" s="475"/>
    </row>
    <row r="124" ht="14" spans="1:2">
      <c r="A124" s="475"/>
      <c r="B124" s="475"/>
    </row>
    <row r="125" ht="14" spans="1:2">
      <c r="A125" s="475"/>
      <c r="B125" s="475"/>
    </row>
    <row r="126" ht="14" spans="1:2">
      <c r="A126" s="475"/>
      <c r="B126" s="475"/>
    </row>
    <row r="127" ht="14" spans="1:2">
      <c r="A127" s="475"/>
      <c r="B127" s="475"/>
    </row>
    <row r="128" ht="14" spans="1:2">
      <c r="A128" s="475"/>
      <c r="B128" s="475"/>
    </row>
    <row r="129" ht="14" spans="1:2">
      <c r="A129" s="475"/>
      <c r="B129" s="475"/>
    </row>
    <row r="130" ht="14" spans="1:2">
      <c r="A130" s="475"/>
      <c r="B130" s="475"/>
    </row>
    <row r="131" ht="14" spans="1:2">
      <c r="A131" s="475"/>
      <c r="B131" s="475"/>
    </row>
    <row r="132" ht="14" spans="1:2">
      <c r="A132" s="475"/>
      <c r="B132" s="475"/>
    </row>
    <row r="133" ht="14" spans="1:2">
      <c r="A133" s="475"/>
      <c r="B133" s="475"/>
    </row>
    <row r="134" ht="14" spans="1:2">
      <c r="A134" s="475"/>
      <c r="B134" s="475"/>
    </row>
    <row r="135" ht="14" spans="1:2">
      <c r="A135" s="475"/>
      <c r="B135" s="475"/>
    </row>
    <row r="136" ht="14" spans="1:2">
      <c r="A136" s="475"/>
      <c r="B136" s="475"/>
    </row>
    <row r="137" ht="14" spans="1:2">
      <c r="A137" s="475"/>
      <c r="B137" s="475"/>
    </row>
    <row r="138" ht="14" spans="1:2">
      <c r="A138" s="475"/>
      <c r="B138" s="475"/>
    </row>
    <row r="139" ht="14" spans="1:2">
      <c r="A139" s="475"/>
      <c r="B139" s="475"/>
    </row>
    <row r="140" ht="14" spans="1:2">
      <c r="A140" s="475"/>
      <c r="B140" s="475"/>
    </row>
    <row r="141" ht="14" spans="1:2">
      <c r="A141" s="475"/>
      <c r="B141" s="475"/>
    </row>
    <row r="142" ht="14" spans="1:2">
      <c r="A142" s="475"/>
      <c r="B142" s="475"/>
    </row>
    <row r="143" ht="14" spans="1:2">
      <c r="A143" s="475"/>
      <c r="B143" s="475"/>
    </row>
    <row r="144" ht="14" spans="1:2">
      <c r="A144" s="475"/>
      <c r="B144" s="475"/>
    </row>
    <row r="145" ht="14" spans="1:2">
      <c r="A145" s="475"/>
      <c r="B145" s="475"/>
    </row>
    <row r="146" ht="14" spans="1:2">
      <c r="A146" s="475"/>
      <c r="B146" s="475"/>
    </row>
    <row r="147" ht="14" spans="1:2">
      <c r="A147" s="475"/>
      <c r="B147" s="475"/>
    </row>
    <row r="148" ht="14" spans="1:2">
      <c r="A148" s="475"/>
      <c r="B148" s="475"/>
    </row>
    <row r="149" ht="14" spans="1:2">
      <c r="A149" s="475"/>
      <c r="B149" s="475"/>
    </row>
    <row r="150" ht="14" spans="1:2">
      <c r="A150" s="475"/>
      <c r="B150" s="475"/>
    </row>
    <row r="151" ht="14" spans="1:2">
      <c r="A151" s="475"/>
      <c r="B151" s="475"/>
    </row>
    <row r="152" ht="14" spans="1:2">
      <c r="A152" s="475"/>
      <c r="B152" s="475"/>
    </row>
    <row r="153" ht="14" spans="1:2">
      <c r="A153" s="475"/>
      <c r="B153" s="475"/>
    </row>
    <row r="154" ht="14" spans="1:2">
      <c r="A154" s="475"/>
      <c r="B154" s="475"/>
    </row>
    <row r="155" ht="14" spans="1:2">
      <c r="A155" s="475"/>
      <c r="B155" s="475"/>
    </row>
    <row r="156" ht="14" spans="1:2">
      <c r="A156" s="475"/>
      <c r="B156" s="475"/>
    </row>
    <row r="157" ht="14" spans="1:2">
      <c r="A157" s="475"/>
      <c r="B157" s="475"/>
    </row>
    <row r="158" ht="14" spans="1:2">
      <c r="A158" s="475"/>
      <c r="B158" s="475"/>
    </row>
    <row r="159" ht="14" spans="1:2">
      <c r="A159" s="475"/>
      <c r="B159" s="475"/>
    </row>
    <row r="160" ht="14" spans="1:2">
      <c r="A160" s="475"/>
      <c r="B160" s="475"/>
    </row>
    <row r="161" ht="14" spans="1:2">
      <c r="A161" s="475"/>
      <c r="B161" s="475"/>
    </row>
    <row r="162" ht="14" spans="1:2">
      <c r="A162" s="475"/>
      <c r="B162" s="475"/>
    </row>
    <row r="163" ht="14" spans="1:2">
      <c r="A163" s="475"/>
      <c r="B163" s="475"/>
    </row>
    <row r="164" ht="14" spans="1:2">
      <c r="A164" s="475"/>
      <c r="B164" s="475"/>
    </row>
    <row r="165" ht="14" spans="1:2">
      <c r="A165" s="475"/>
      <c r="B165" s="475"/>
    </row>
    <row r="166" ht="14" spans="1:2">
      <c r="A166" s="475"/>
      <c r="B166" s="475"/>
    </row>
    <row r="167" ht="14" spans="1:2">
      <c r="A167" s="475"/>
      <c r="B167" s="475"/>
    </row>
    <row r="168" ht="14" spans="1:2">
      <c r="A168" s="475"/>
      <c r="B168" s="475"/>
    </row>
    <row r="169" ht="14" spans="1:2">
      <c r="A169" s="475"/>
      <c r="B169" s="475"/>
    </row>
    <row r="170" ht="14" spans="1:2">
      <c r="A170" s="475"/>
      <c r="B170" s="475"/>
    </row>
    <row r="171" ht="14" spans="1:2">
      <c r="A171" s="475"/>
      <c r="B171" s="475"/>
    </row>
    <row r="172" ht="14" spans="1:2">
      <c r="A172" s="475"/>
      <c r="B172" s="475"/>
    </row>
    <row r="173" ht="14" spans="1:2">
      <c r="A173" s="475"/>
      <c r="B173" s="475"/>
    </row>
    <row r="174" ht="14" spans="1:2">
      <c r="A174" s="475"/>
      <c r="B174" s="475"/>
    </row>
    <row r="175" ht="14" spans="1:2">
      <c r="A175" s="475"/>
      <c r="B175" s="475"/>
    </row>
    <row r="176" ht="14" spans="1:2">
      <c r="A176" s="475"/>
      <c r="B176" s="475"/>
    </row>
    <row r="177" ht="14" spans="1:2">
      <c r="A177" s="475"/>
      <c r="B177" s="475"/>
    </row>
    <row r="178" ht="14" spans="1:2">
      <c r="A178" s="475"/>
      <c r="B178" s="475"/>
    </row>
    <row r="179" ht="14" spans="1:2">
      <c r="A179" s="475"/>
      <c r="B179" s="475"/>
    </row>
    <row r="180" ht="14" spans="1:2">
      <c r="A180" s="475"/>
      <c r="B180" s="475"/>
    </row>
    <row r="181" ht="14" spans="1:2">
      <c r="A181" s="475"/>
      <c r="B181" s="475"/>
    </row>
    <row r="182" ht="14" spans="1:2">
      <c r="A182" s="475"/>
      <c r="B182" s="475"/>
    </row>
    <row r="183" ht="14" spans="1:2">
      <c r="A183" s="475"/>
      <c r="B183" s="475"/>
    </row>
    <row r="184" ht="14" spans="1:2">
      <c r="A184" s="475"/>
      <c r="B184" s="475"/>
    </row>
    <row r="185" ht="14" spans="1:2">
      <c r="A185" s="475"/>
      <c r="B185" s="475"/>
    </row>
    <row r="186" ht="14" spans="1:2">
      <c r="A186" s="475"/>
      <c r="B186" s="475"/>
    </row>
    <row r="187" ht="14" spans="1:2">
      <c r="A187" s="475"/>
      <c r="B187" s="475"/>
    </row>
    <row r="188" ht="14" spans="1:2">
      <c r="A188" s="475"/>
      <c r="B188" s="475"/>
    </row>
    <row r="189" ht="14" spans="1:2">
      <c r="A189" s="475"/>
      <c r="B189" s="475"/>
    </row>
    <row r="190" ht="14" spans="1:2">
      <c r="A190" s="475"/>
      <c r="B190" s="475"/>
    </row>
    <row r="191" ht="14" spans="1:2">
      <c r="A191" s="475"/>
      <c r="B191" s="475"/>
    </row>
    <row r="192" ht="14" spans="1:2">
      <c r="A192" s="475"/>
      <c r="B192" s="475"/>
    </row>
    <row r="193" ht="14" spans="1:2">
      <c r="A193" s="475"/>
      <c r="B193" s="475"/>
    </row>
    <row r="194" ht="14" spans="1:2">
      <c r="A194" s="475"/>
      <c r="B194" s="475"/>
    </row>
    <row r="195" ht="14" spans="1:2">
      <c r="A195" s="475"/>
      <c r="B195" s="475"/>
    </row>
    <row r="196" ht="14" spans="1:2">
      <c r="A196" s="475"/>
      <c r="B196" s="475"/>
    </row>
    <row r="197" ht="14" spans="1:2">
      <c r="A197" s="475"/>
      <c r="B197" s="475"/>
    </row>
    <row r="198" ht="14" spans="1:2">
      <c r="A198" s="475"/>
      <c r="B198" s="475"/>
    </row>
    <row r="199" ht="14" spans="1:2">
      <c r="A199" s="475"/>
      <c r="B199" s="475"/>
    </row>
    <row r="200" ht="14" spans="1:2">
      <c r="A200" s="475"/>
      <c r="B200" s="475"/>
    </row>
    <row r="201" ht="14" spans="1:2">
      <c r="A201" s="475"/>
      <c r="B201" s="475"/>
    </row>
    <row r="202" ht="14" spans="1:2">
      <c r="A202" s="475"/>
      <c r="B202" s="475"/>
    </row>
    <row r="203" ht="14" spans="1:2">
      <c r="A203" s="475"/>
      <c r="B203" s="475"/>
    </row>
    <row r="204" ht="14" spans="1:2">
      <c r="A204" s="475"/>
      <c r="B204" s="475"/>
    </row>
    <row r="205" ht="14" spans="1:2">
      <c r="A205" s="475"/>
      <c r="B205" s="475"/>
    </row>
    <row r="206" ht="14" spans="1:2">
      <c r="A206" s="475"/>
      <c r="B206" s="475"/>
    </row>
    <row r="207" ht="14" spans="1:2">
      <c r="A207" s="475"/>
      <c r="B207" s="475"/>
    </row>
    <row r="208" ht="14" spans="1:2">
      <c r="A208" s="475"/>
      <c r="B208" s="475"/>
    </row>
    <row r="209" ht="14" spans="1:2">
      <c r="A209" s="475"/>
      <c r="B209" s="475"/>
    </row>
    <row r="210" ht="14" spans="1:2">
      <c r="A210" s="475"/>
      <c r="B210" s="475"/>
    </row>
    <row r="211" ht="14" spans="1:2">
      <c r="A211" s="475"/>
      <c r="B211" s="475"/>
    </row>
    <row r="212" ht="14" spans="1:2">
      <c r="A212" s="475"/>
      <c r="B212" s="475"/>
    </row>
    <row r="213" ht="14" spans="1:2">
      <c r="A213" s="475"/>
      <c r="B213" s="475"/>
    </row>
    <row r="214" ht="14" spans="1:2">
      <c r="A214" s="475"/>
      <c r="B214" s="475"/>
    </row>
    <row r="215" ht="14" spans="1:2">
      <c r="A215" s="475"/>
      <c r="B215" s="475"/>
    </row>
    <row r="216" ht="14" spans="1:2">
      <c r="A216" s="475"/>
      <c r="B216" s="475"/>
    </row>
    <row r="217" ht="14" spans="1:2">
      <c r="A217" s="475"/>
      <c r="B217" s="475"/>
    </row>
    <row r="218" ht="14" spans="1:2">
      <c r="A218" s="475"/>
      <c r="B218" s="475"/>
    </row>
    <row r="219" ht="14" spans="1:2">
      <c r="A219" s="475"/>
      <c r="B219" s="475"/>
    </row>
    <row r="220" ht="14" spans="1:2">
      <c r="A220" s="475"/>
      <c r="B220" s="475"/>
    </row>
    <row r="221" ht="14" spans="1:2">
      <c r="A221" s="475"/>
      <c r="B221" s="475"/>
    </row>
    <row r="222" ht="14" spans="1:2">
      <c r="A222" s="475"/>
      <c r="B222" s="475"/>
    </row>
    <row r="223" ht="14" spans="1:2">
      <c r="A223" s="475"/>
      <c r="B223" s="475"/>
    </row>
    <row r="224" ht="14" spans="1:2">
      <c r="A224" s="475"/>
      <c r="B224" s="475"/>
    </row>
    <row r="225" ht="14" spans="1:2">
      <c r="A225" s="475"/>
      <c r="B225" s="475"/>
    </row>
    <row r="226" ht="14" spans="1:2">
      <c r="A226" s="475"/>
      <c r="B226" s="475"/>
    </row>
    <row r="227" ht="14" spans="1:2">
      <c r="A227" s="475"/>
      <c r="B227" s="475"/>
    </row>
    <row r="228" ht="14" spans="1:2">
      <c r="A228" s="475"/>
      <c r="B228" s="475"/>
    </row>
    <row r="229" ht="14" spans="1:2">
      <c r="A229" s="475"/>
      <c r="B229" s="475"/>
    </row>
    <row r="230" ht="14" spans="1:2">
      <c r="A230" s="475"/>
      <c r="B230" s="475"/>
    </row>
    <row r="231" ht="14" spans="1:2">
      <c r="A231" s="475"/>
      <c r="B231" s="475"/>
    </row>
    <row r="232" ht="14" spans="1:2">
      <c r="A232" s="475"/>
      <c r="B232" s="475"/>
    </row>
    <row r="233" ht="14" spans="1:2">
      <c r="A233" s="475"/>
      <c r="B233" s="475"/>
    </row>
    <row r="234" ht="14" spans="1:2">
      <c r="A234" s="475"/>
      <c r="B234" s="475"/>
    </row>
    <row r="235" ht="14" spans="1:2">
      <c r="A235" s="475"/>
      <c r="B235" s="475"/>
    </row>
    <row r="236" ht="14" spans="1:2">
      <c r="A236" s="475"/>
      <c r="B236" s="475"/>
    </row>
    <row r="237" ht="14" spans="1:2">
      <c r="A237" s="475"/>
      <c r="B237" s="475"/>
    </row>
    <row r="238" ht="14" spans="1:2">
      <c r="A238" s="475"/>
      <c r="B238" s="475"/>
    </row>
    <row r="239" ht="14" spans="1:2">
      <c r="A239" s="475"/>
      <c r="B239" s="475"/>
    </row>
    <row r="240" ht="14" spans="1:2">
      <c r="A240" s="475"/>
      <c r="B240" s="475"/>
    </row>
    <row r="241" ht="14" spans="1:2">
      <c r="A241" s="475"/>
      <c r="B241" s="475"/>
    </row>
    <row r="242" ht="14" spans="1:2">
      <c r="A242" s="475"/>
      <c r="B242" s="475"/>
    </row>
    <row r="243" ht="14" spans="1:2">
      <c r="A243" s="475"/>
      <c r="B243" s="475"/>
    </row>
    <row r="244" ht="14" spans="1:2">
      <c r="A244" s="475"/>
      <c r="B244" s="475"/>
    </row>
    <row r="245" ht="14" spans="1:2">
      <c r="A245" s="475"/>
      <c r="B245" s="475"/>
    </row>
    <row r="246" ht="14" spans="1:2">
      <c r="A246" s="475"/>
      <c r="B246" s="475"/>
    </row>
    <row r="247" ht="14" spans="1:2">
      <c r="A247" s="475"/>
      <c r="B247" s="475"/>
    </row>
    <row r="248" ht="14" spans="1:2">
      <c r="A248" s="475"/>
      <c r="B248" s="475"/>
    </row>
    <row r="249" ht="14" spans="1:2">
      <c r="A249" s="475"/>
      <c r="B249" s="475"/>
    </row>
    <row r="250" ht="14" spans="1:2">
      <c r="A250" s="475"/>
      <c r="B250" s="475"/>
    </row>
    <row r="251" ht="14" spans="1:2">
      <c r="A251" s="475"/>
      <c r="B251" s="475"/>
    </row>
    <row r="252" ht="14" spans="1:2">
      <c r="A252" s="475"/>
      <c r="B252" s="475"/>
    </row>
    <row r="253" ht="14" spans="1:2">
      <c r="A253" s="475"/>
      <c r="B253" s="475"/>
    </row>
    <row r="254" ht="14" spans="1:2">
      <c r="A254" s="475"/>
      <c r="B254" s="475"/>
    </row>
    <row r="255" ht="14" spans="1:2">
      <c r="A255" s="475"/>
      <c r="B255" s="475"/>
    </row>
    <row r="256" ht="14" spans="1:2">
      <c r="A256" s="475"/>
      <c r="B256" s="475"/>
    </row>
    <row r="257" ht="14" spans="1:2">
      <c r="A257" s="475"/>
      <c r="B257" s="475"/>
    </row>
    <row r="258" ht="14" spans="1:2">
      <c r="A258" s="475"/>
      <c r="B258" s="475"/>
    </row>
    <row r="259" ht="14" spans="1:2">
      <c r="A259" s="475"/>
      <c r="B259" s="475"/>
    </row>
    <row r="260" ht="14" spans="1:2">
      <c r="A260" s="475"/>
      <c r="B260" s="475"/>
    </row>
    <row r="261" ht="14" spans="1:2">
      <c r="A261" s="475"/>
      <c r="B261" s="475"/>
    </row>
    <row r="262" ht="14" spans="1:2">
      <c r="A262" s="475"/>
      <c r="B262" s="475"/>
    </row>
    <row r="263" ht="14" spans="1:2">
      <c r="A263" s="475"/>
      <c r="B263" s="475"/>
    </row>
    <row r="264" ht="14" spans="1:2">
      <c r="A264" s="475"/>
      <c r="B264" s="475"/>
    </row>
    <row r="265" ht="14" spans="1:2">
      <c r="A265" s="475"/>
      <c r="B265" s="475"/>
    </row>
    <row r="266" ht="14" spans="1:2">
      <c r="A266" s="475"/>
      <c r="B266" s="475"/>
    </row>
    <row r="267" ht="14" spans="1:2">
      <c r="A267" s="475"/>
      <c r="B267" s="475"/>
    </row>
    <row r="268" ht="14" spans="1:2">
      <c r="A268" s="475"/>
      <c r="B268" s="475"/>
    </row>
    <row r="269" ht="14" spans="1:2">
      <c r="A269" s="475"/>
      <c r="B269" s="475"/>
    </row>
    <row r="270" ht="14" spans="1:2">
      <c r="A270" s="475"/>
      <c r="B270" s="475"/>
    </row>
    <row r="271" ht="14" spans="1:2">
      <c r="A271" s="475"/>
      <c r="B271" s="475"/>
    </row>
    <row r="272" ht="14" spans="1:2">
      <c r="A272" s="475"/>
      <c r="B272" s="475"/>
    </row>
    <row r="273" ht="14" spans="1:2">
      <c r="A273" s="475"/>
      <c r="B273" s="475"/>
    </row>
    <row r="274" ht="14" spans="1:2">
      <c r="A274" s="475"/>
      <c r="B274" s="475"/>
    </row>
    <row r="275" ht="14" spans="1:2">
      <c r="A275" s="475"/>
      <c r="B275" s="475"/>
    </row>
    <row r="276" ht="14" spans="1:2">
      <c r="A276" s="475"/>
      <c r="B276" s="475"/>
    </row>
    <row r="277" ht="14" spans="1:2">
      <c r="A277" s="475"/>
      <c r="B277" s="475"/>
    </row>
    <row r="278" ht="14" spans="1:2">
      <c r="A278" s="475"/>
      <c r="B278" s="475"/>
    </row>
    <row r="279" ht="14" spans="1:2">
      <c r="A279" s="475"/>
      <c r="B279" s="475"/>
    </row>
    <row r="280" ht="14" spans="1:2">
      <c r="A280" s="475"/>
      <c r="B280" s="475"/>
    </row>
    <row r="281" ht="14" spans="1:2">
      <c r="A281" s="475"/>
      <c r="B281" s="475"/>
    </row>
    <row r="282" ht="14" spans="1:2">
      <c r="A282" s="475"/>
      <c r="B282" s="475"/>
    </row>
    <row r="283" ht="14" spans="1:2">
      <c r="A283" s="475"/>
      <c r="B283" s="475"/>
    </row>
    <row r="284" ht="14" spans="1:2">
      <c r="A284" s="475"/>
      <c r="B284" s="475"/>
    </row>
    <row r="285" ht="14" spans="1:2">
      <c r="A285" s="475"/>
      <c r="B285" s="475"/>
    </row>
    <row r="286" ht="14" spans="1:2">
      <c r="A286" s="475"/>
      <c r="B286" s="475"/>
    </row>
    <row r="287" ht="14" spans="1:2">
      <c r="A287" s="475"/>
      <c r="B287" s="475"/>
    </row>
    <row r="288" ht="14" spans="1:2">
      <c r="A288" s="475"/>
      <c r="B288" s="475"/>
    </row>
    <row r="289" ht="14" spans="1:2">
      <c r="A289" s="475"/>
      <c r="B289" s="475"/>
    </row>
    <row r="290" ht="14" spans="1:2">
      <c r="A290" s="475"/>
      <c r="B290" s="475"/>
    </row>
    <row r="291" ht="14" spans="1:2">
      <c r="A291" s="475"/>
      <c r="B291" s="475"/>
    </row>
    <row r="292" ht="14" spans="1:2">
      <c r="A292" s="475"/>
      <c r="B292" s="475"/>
    </row>
    <row r="293" ht="14" spans="1:2">
      <c r="A293" s="475"/>
      <c r="B293" s="475"/>
    </row>
    <row r="294" ht="14" spans="1:2">
      <c r="A294" s="475"/>
      <c r="B294" s="475"/>
    </row>
    <row r="295" ht="14" spans="1:2">
      <c r="A295" s="475"/>
      <c r="B295" s="475"/>
    </row>
    <row r="296" ht="14" spans="1:2">
      <c r="A296" s="475"/>
      <c r="B296" s="475"/>
    </row>
    <row r="297" ht="14" spans="1:2">
      <c r="A297" s="475"/>
      <c r="B297" s="475"/>
    </row>
    <row r="298" ht="14" spans="1:2">
      <c r="A298" s="475"/>
      <c r="B298" s="475"/>
    </row>
    <row r="299" ht="14" spans="1:2">
      <c r="A299" s="475"/>
      <c r="B299" s="475"/>
    </row>
    <row r="300" ht="14" spans="1:2">
      <c r="A300" s="475"/>
      <c r="B300" s="475"/>
    </row>
    <row r="301" ht="14" spans="1:2">
      <c r="A301" s="475"/>
      <c r="B301" s="475"/>
    </row>
    <row r="302" ht="14" spans="1:2">
      <c r="A302" s="475"/>
      <c r="B302" s="475"/>
    </row>
    <row r="303" ht="14" spans="1:2">
      <c r="A303" s="475"/>
      <c r="B303" s="475"/>
    </row>
    <row r="304" ht="14" spans="1:2">
      <c r="A304" s="475"/>
      <c r="B304" s="475"/>
    </row>
    <row r="305" ht="14" spans="1:2">
      <c r="A305" s="475"/>
      <c r="B305" s="475"/>
    </row>
    <row r="306" ht="14" spans="1:2">
      <c r="A306" s="475"/>
      <c r="B306" s="475"/>
    </row>
    <row r="307" ht="14" spans="1:2">
      <c r="A307" s="475"/>
      <c r="B307" s="475"/>
    </row>
    <row r="308" ht="14" spans="1:2">
      <c r="A308" s="475"/>
      <c r="B308" s="475"/>
    </row>
    <row r="309" ht="14" spans="1:2">
      <c r="A309" s="475"/>
      <c r="B309" s="475"/>
    </row>
    <row r="310" ht="14" spans="1:2">
      <c r="A310" s="475"/>
      <c r="B310" s="475"/>
    </row>
    <row r="311" ht="14" spans="1:2">
      <c r="A311" s="475"/>
      <c r="B311" s="475"/>
    </row>
    <row r="312" ht="14" spans="1:2">
      <c r="A312" s="475"/>
      <c r="B312" s="475"/>
    </row>
    <row r="313" ht="14" spans="1:2">
      <c r="A313" s="475"/>
      <c r="B313" s="475"/>
    </row>
    <row r="314" ht="14" spans="1:2">
      <c r="A314" s="475"/>
      <c r="B314" s="475"/>
    </row>
    <row r="315" ht="14" spans="1:2">
      <c r="A315" s="475"/>
      <c r="B315" s="475"/>
    </row>
    <row r="316" ht="14" spans="1:2">
      <c r="A316" s="475"/>
      <c r="B316" s="475"/>
    </row>
    <row r="317" ht="14" spans="1:2">
      <c r="A317" s="475"/>
      <c r="B317" s="475"/>
    </row>
    <row r="318" ht="14" spans="1:2">
      <c r="A318" s="475"/>
      <c r="B318" s="475"/>
    </row>
    <row r="319" ht="14" spans="1:2">
      <c r="A319" s="475"/>
      <c r="B319" s="475"/>
    </row>
    <row r="320" ht="14" spans="1:2">
      <c r="A320" s="475"/>
      <c r="B320" s="475"/>
    </row>
    <row r="321" ht="14" spans="1:2">
      <c r="A321" s="475"/>
      <c r="B321" s="475"/>
    </row>
    <row r="322" ht="14" spans="1:2">
      <c r="A322" s="475"/>
      <c r="B322" s="475"/>
    </row>
    <row r="323" ht="14" spans="1:2">
      <c r="A323" s="475"/>
      <c r="B323" s="475"/>
    </row>
    <row r="324" ht="14" spans="1:2">
      <c r="A324" s="475"/>
      <c r="B324" s="475"/>
    </row>
    <row r="325" ht="14" spans="1:2">
      <c r="A325" s="475"/>
      <c r="B325" s="475"/>
    </row>
    <row r="326" ht="14" spans="1:2">
      <c r="A326" s="475"/>
      <c r="B326" s="475"/>
    </row>
    <row r="327" ht="14" spans="1:2">
      <c r="A327" s="475"/>
      <c r="B327" s="475"/>
    </row>
    <row r="328" ht="14" spans="1:2">
      <c r="A328" s="475"/>
      <c r="B328" s="475"/>
    </row>
    <row r="329" ht="14" spans="1:2">
      <c r="A329" s="475"/>
      <c r="B329" s="475"/>
    </row>
    <row r="330" ht="14" spans="1:2">
      <c r="A330" s="475"/>
      <c r="B330" s="475"/>
    </row>
    <row r="331" ht="14" spans="1:2">
      <c r="A331" s="475"/>
      <c r="B331" s="475"/>
    </row>
    <row r="332" ht="14" spans="1:2">
      <c r="A332" s="475"/>
      <c r="B332" s="475"/>
    </row>
    <row r="333" ht="14" spans="1:2">
      <c r="A333" s="475"/>
      <c r="B333" s="475"/>
    </row>
    <row r="334" ht="14" spans="1:2">
      <c r="A334" s="475"/>
      <c r="B334" s="475"/>
    </row>
    <row r="335" ht="14" spans="1:2">
      <c r="A335" s="475"/>
      <c r="B335" s="475"/>
    </row>
    <row r="336" ht="14" spans="1:2">
      <c r="A336" s="475"/>
      <c r="B336" s="475"/>
    </row>
    <row r="337" ht="14" spans="1:2">
      <c r="A337" s="475"/>
      <c r="B337" s="475"/>
    </row>
    <row r="338" ht="14" spans="1:2">
      <c r="A338" s="475"/>
      <c r="B338" s="475"/>
    </row>
    <row r="339" ht="14" spans="1:2">
      <c r="A339" s="475"/>
      <c r="B339" s="475"/>
    </row>
    <row r="340" ht="14" spans="1:2">
      <c r="A340" s="475"/>
      <c r="B340" s="475"/>
    </row>
    <row r="341" ht="14" spans="1:2">
      <c r="A341" s="475"/>
      <c r="B341" s="475"/>
    </row>
    <row r="342" ht="14" spans="1:2">
      <c r="A342" s="475"/>
      <c r="B342" s="475"/>
    </row>
    <row r="343" ht="14" spans="1:2">
      <c r="A343" s="475"/>
      <c r="B343" s="475"/>
    </row>
    <row r="344" ht="14" spans="1:2">
      <c r="A344" s="475"/>
      <c r="B344" s="475"/>
    </row>
    <row r="345" ht="14" spans="1:2">
      <c r="A345" s="475"/>
      <c r="B345" s="475"/>
    </row>
    <row r="346" ht="14" spans="1:2">
      <c r="A346" s="475"/>
      <c r="B346" s="475"/>
    </row>
    <row r="347" ht="14" spans="1:2">
      <c r="A347" s="475"/>
      <c r="B347" s="475"/>
    </row>
    <row r="348" ht="14" spans="1:2">
      <c r="A348" s="475"/>
      <c r="B348" s="475"/>
    </row>
    <row r="349" ht="14" spans="1:2">
      <c r="A349" s="475"/>
      <c r="B349" s="475"/>
    </row>
    <row r="350" ht="14" spans="1:2">
      <c r="A350" s="475"/>
      <c r="B350" s="475"/>
    </row>
    <row r="351" ht="14" spans="1:2">
      <c r="A351" s="475"/>
      <c r="B351" s="475"/>
    </row>
    <row r="352" ht="14" spans="1:2">
      <c r="A352" s="475"/>
      <c r="B352" s="475"/>
    </row>
    <row r="353" ht="14" spans="1:2">
      <c r="A353" s="475"/>
      <c r="B353" s="475"/>
    </row>
    <row r="354" ht="14" spans="1:2">
      <c r="A354" s="475"/>
      <c r="B354" s="475"/>
    </row>
    <row r="355" ht="14" spans="1:2">
      <c r="A355" s="475"/>
      <c r="B355" s="475"/>
    </row>
    <row r="356" ht="14" spans="1:2">
      <c r="A356" s="475"/>
      <c r="B356" s="475"/>
    </row>
    <row r="357" ht="14" spans="1:2">
      <c r="A357" s="475"/>
      <c r="B357" s="475"/>
    </row>
    <row r="358" ht="14" spans="1:2">
      <c r="A358" s="475"/>
      <c r="B358" s="475"/>
    </row>
    <row r="359" ht="14" spans="1:2">
      <c r="A359" s="475"/>
      <c r="B359" s="475"/>
    </row>
    <row r="360" ht="14" spans="1:2">
      <c r="A360" s="475"/>
      <c r="B360" s="475"/>
    </row>
    <row r="361" ht="14" spans="1:2">
      <c r="A361" s="475"/>
      <c r="B361" s="475"/>
    </row>
    <row r="362" ht="14" spans="1:2">
      <c r="A362" s="475"/>
      <c r="B362" s="475"/>
    </row>
    <row r="363" ht="14" spans="1:2">
      <c r="A363" s="475"/>
      <c r="B363" s="475"/>
    </row>
    <row r="364" ht="14" spans="1:2">
      <c r="A364" s="475"/>
      <c r="B364" s="475"/>
    </row>
    <row r="365" ht="14" spans="1:2">
      <c r="A365" s="475"/>
      <c r="B365" s="475"/>
    </row>
    <row r="366" ht="14" spans="1:2">
      <c r="A366" s="475"/>
      <c r="B366" s="475"/>
    </row>
    <row r="367" ht="14" spans="1:2">
      <c r="A367" s="475"/>
      <c r="B367" s="475"/>
    </row>
    <row r="368" ht="14" spans="1:2">
      <c r="A368" s="475"/>
      <c r="B368" s="475"/>
    </row>
    <row r="369" ht="14" spans="1:2">
      <c r="A369" s="475"/>
      <c r="B369" s="475"/>
    </row>
    <row r="370" ht="14" spans="1:2">
      <c r="A370" s="475"/>
      <c r="B370" s="475"/>
    </row>
    <row r="371" ht="14" spans="1:2">
      <c r="A371" s="475"/>
      <c r="B371" s="475"/>
    </row>
    <row r="372" ht="14" spans="1:2">
      <c r="A372" s="475"/>
      <c r="B372" s="475"/>
    </row>
    <row r="373" ht="14" spans="1:2">
      <c r="A373" s="475"/>
      <c r="B373" s="475"/>
    </row>
    <row r="374" ht="14" spans="1:2">
      <c r="A374" s="475"/>
      <c r="B374" s="475"/>
    </row>
    <row r="375" ht="14" spans="1:2">
      <c r="A375" s="475"/>
      <c r="B375" s="475"/>
    </row>
    <row r="376" ht="14" spans="1:2">
      <c r="A376" s="475"/>
      <c r="B376" s="475"/>
    </row>
    <row r="377" ht="14" spans="1:2">
      <c r="A377" s="475"/>
      <c r="B377" s="475"/>
    </row>
    <row r="378" ht="14" spans="1:2">
      <c r="A378" s="475"/>
      <c r="B378" s="475"/>
    </row>
    <row r="379" ht="14" spans="1:2">
      <c r="A379" s="475"/>
      <c r="B379" s="475"/>
    </row>
    <row r="380" ht="14" spans="1:2">
      <c r="A380" s="475"/>
      <c r="B380" s="475"/>
    </row>
    <row r="381" ht="14" spans="1:2">
      <c r="A381" s="475"/>
      <c r="B381" s="475"/>
    </row>
    <row r="382" ht="14" spans="1:2">
      <c r="A382" s="475"/>
      <c r="B382" s="475"/>
    </row>
    <row r="383" ht="14" spans="1:2">
      <c r="A383" s="475"/>
      <c r="B383" s="475"/>
    </row>
    <row r="384" ht="14" spans="1:2">
      <c r="A384" s="475"/>
      <c r="B384" s="475"/>
    </row>
    <row r="385" ht="14" spans="1:2">
      <c r="A385" s="475"/>
      <c r="B385" s="475"/>
    </row>
    <row r="386" ht="14" spans="1:2">
      <c r="A386" s="475"/>
      <c r="B386" s="475"/>
    </row>
    <row r="387" ht="14" spans="1:2">
      <c r="A387" s="475"/>
      <c r="B387" s="475"/>
    </row>
    <row r="388" ht="14" spans="1:2">
      <c r="A388" s="475"/>
      <c r="B388" s="475"/>
    </row>
    <row r="389" ht="14" spans="1:2">
      <c r="A389" s="475"/>
      <c r="B389" s="475"/>
    </row>
    <row r="390" ht="14" spans="1:2">
      <c r="A390" s="475"/>
      <c r="B390" s="475"/>
    </row>
    <row r="391" ht="14" spans="1:2">
      <c r="A391" s="475"/>
      <c r="B391" s="475"/>
    </row>
    <row r="392" ht="14" spans="1:2">
      <c r="A392" s="475"/>
      <c r="B392" s="475"/>
    </row>
    <row r="393" ht="14" spans="1:2">
      <c r="A393" s="475"/>
      <c r="B393" s="475"/>
    </row>
    <row r="394" ht="14" spans="1:2">
      <c r="A394" s="475"/>
      <c r="B394" s="475"/>
    </row>
    <row r="395" ht="14" spans="1:2">
      <c r="A395" s="475"/>
      <c r="B395" s="475"/>
    </row>
    <row r="396" ht="14" spans="1:2">
      <c r="A396" s="475"/>
      <c r="B396" s="475"/>
    </row>
    <row r="397" ht="14" spans="1:2">
      <c r="A397" s="475"/>
      <c r="B397" s="475"/>
    </row>
    <row r="398" ht="14" spans="1:2">
      <c r="A398" s="475"/>
      <c r="B398" s="475"/>
    </row>
    <row r="399" ht="14" spans="1:2">
      <c r="A399" s="475"/>
      <c r="B399" s="475"/>
    </row>
    <row r="400" ht="14" spans="1:2">
      <c r="A400" s="475"/>
      <c r="B400" s="475"/>
    </row>
    <row r="401" ht="14" spans="1:2">
      <c r="A401" s="475"/>
      <c r="B401" s="475"/>
    </row>
    <row r="402" ht="14" spans="1:2">
      <c r="A402" s="475"/>
      <c r="B402" s="475"/>
    </row>
    <row r="403" ht="14" spans="1:2">
      <c r="A403" s="475"/>
      <c r="B403" s="475"/>
    </row>
    <row r="404" ht="14" spans="1:2">
      <c r="A404" s="475"/>
      <c r="B404" s="475"/>
    </row>
    <row r="405" ht="14" spans="1:2">
      <c r="A405" s="475"/>
      <c r="B405" s="475"/>
    </row>
    <row r="406" ht="14" spans="1:2">
      <c r="A406" s="475"/>
      <c r="B406" s="475"/>
    </row>
    <row r="407" ht="14" spans="1:2">
      <c r="A407" s="475"/>
      <c r="B407" s="475"/>
    </row>
    <row r="408" ht="14" spans="1:2">
      <c r="A408" s="475"/>
      <c r="B408" s="475"/>
    </row>
    <row r="409" ht="14" spans="1:2">
      <c r="A409" s="475"/>
      <c r="B409" s="475"/>
    </row>
    <row r="410" ht="14" spans="1:2">
      <c r="A410" s="475"/>
      <c r="B410" s="475"/>
    </row>
    <row r="411" ht="14" spans="1:2">
      <c r="A411" s="475"/>
      <c r="B411" s="475"/>
    </row>
    <row r="412" ht="14" spans="1:2">
      <c r="A412" s="475"/>
      <c r="B412" s="475"/>
    </row>
    <row r="413" ht="14" spans="1:2">
      <c r="A413" s="475"/>
      <c r="B413" s="475"/>
    </row>
    <row r="414" ht="14" spans="1:2">
      <c r="A414" s="475"/>
      <c r="B414" s="475"/>
    </row>
    <row r="415" ht="14" spans="1:2">
      <c r="A415" s="475"/>
      <c r="B415" s="475"/>
    </row>
    <row r="416" ht="14" spans="1:2">
      <c r="A416" s="475"/>
      <c r="B416" s="475"/>
    </row>
    <row r="417" ht="14" spans="1:2">
      <c r="A417" s="475"/>
      <c r="B417" s="475"/>
    </row>
    <row r="418" ht="14" spans="1:2">
      <c r="A418" s="475"/>
      <c r="B418" s="475"/>
    </row>
    <row r="419" ht="14" spans="1:2">
      <c r="A419" s="475"/>
      <c r="B419" s="475"/>
    </row>
    <row r="420" ht="14" spans="1:2">
      <c r="A420" s="475"/>
      <c r="B420" s="475"/>
    </row>
    <row r="421" ht="14" spans="1:2">
      <c r="A421" s="475"/>
      <c r="B421" s="475"/>
    </row>
    <row r="422" ht="14" spans="1:2">
      <c r="A422" s="475"/>
      <c r="B422" s="475"/>
    </row>
    <row r="423" ht="14" spans="1:2">
      <c r="A423" s="475"/>
      <c r="B423" s="475"/>
    </row>
    <row r="424" ht="14" spans="1:2">
      <c r="A424" s="475"/>
      <c r="B424" s="475"/>
    </row>
    <row r="425" ht="14" spans="1:2">
      <c r="A425" s="475"/>
      <c r="B425" s="475"/>
    </row>
    <row r="426" ht="14" spans="1:2">
      <c r="A426" s="475"/>
      <c r="B426" s="475"/>
    </row>
    <row r="427" ht="14" spans="1:2">
      <c r="A427" s="475"/>
      <c r="B427" s="475"/>
    </row>
    <row r="428" ht="14" spans="1:2">
      <c r="A428" s="475"/>
      <c r="B428" s="475"/>
    </row>
    <row r="429" ht="14" spans="1:2">
      <c r="A429" s="475"/>
      <c r="B429" s="475"/>
    </row>
    <row r="430" ht="14" spans="1:2">
      <c r="A430" s="475"/>
      <c r="B430" s="475"/>
    </row>
    <row r="431" ht="14" spans="1:2">
      <c r="A431" s="475"/>
      <c r="B431" s="475"/>
    </row>
    <row r="432" ht="14" spans="1:2">
      <c r="A432" s="475"/>
      <c r="B432" s="475"/>
    </row>
    <row r="433" ht="14" spans="1:2">
      <c r="A433" s="475"/>
      <c r="B433" s="475"/>
    </row>
    <row r="434" ht="14" spans="1:2">
      <c r="A434" s="475"/>
      <c r="B434" s="475"/>
    </row>
    <row r="435" ht="14" spans="1:2">
      <c r="A435" s="475"/>
      <c r="B435" s="475"/>
    </row>
    <row r="436" ht="14" spans="1:2">
      <c r="A436" s="475"/>
      <c r="B436" s="475"/>
    </row>
    <row r="437" ht="14" spans="1:2">
      <c r="A437" s="475"/>
      <c r="B437" s="475"/>
    </row>
    <row r="438" ht="14" spans="1:2">
      <c r="A438" s="475"/>
      <c r="B438" s="475"/>
    </row>
    <row r="439" ht="14" spans="1:2">
      <c r="A439" s="475"/>
      <c r="B439" s="475"/>
    </row>
    <row r="440" ht="14" spans="1:2">
      <c r="A440" s="475"/>
      <c r="B440" s="475"/>
    </row>
    <row r="441" ht="14" spans="1:2">
      <c r="A441" s="475"/>
      <c r="B441" s="475"/>
    </row>
    <row r="442" ht="14" spans="1:2">
      <c r="A442" s="475"/>
      <c r="B442" s="475"/>
    </row>
    <row r="443" ht="14" spans="1:2">
      <c r="A443" s="475"/>
      <c r="B443" s="475"/>
    </row>
    <row r="444" ht="14" spans="1:2">
      <c r="A444" s="475"/>
      <c r="B444" s="475"/>
    </row>
    <row r="445" ht="14" spans="1:2">
      <c r="A445" s="475"/>
      <c r="B445" s="475"/>
    </row>
    <row r="446" ht="14" spans="1:2">
      <c r="A446" s="475"/>
      <c r="B446" s="475"/>
    </row>
    <row r="447" ht="14" spans="1:2">
      <c r="A447" s="475"/>
      <c r="B447" s="475"/>
    </row>
    <row r="448" ht="14" spans="1:2">
      <c r="A448" s="475"/>
      <c r="B448" s="475"/>
    </row>
    <row r="449" ht="14" spans="1:2">
      <c r="A449" s="475"/>
      <c r="B449" s="475"/>
    </row>
    <row r="450" ht="14" spans="1:2">
      <c r="A450" s="475"/>
      <c r="B450" s="475"/>
    </row>
    <row r="451" ht="14" spans="1:2">
      <c r="A451" s="475"/>
      <c r="B451" s="475"/>
    </row>
    <row r="452" ht="14" spans="1:2">
      <c r="A452" s="475"/>
      <c r="B452" s="475"/>
    </row>
    <row r="453" ht="14" spans="1:2">
      <c r="A453" s="475"/>
      <c r="B453" s="475"/>
    </row>
    <row r="454" ht="14" spans="1:2">
      <c r="A454" s="475"/>
      <c r="B454" s="475"/>
    </row>
    <row r="455" ht="14" spans="1:2">
      <c r="A455" s="475"/>
      <c r="B455" s="475"/>
    </row>
    <row r="456" ht="14" spans="1:2">
      <c r="A456" s="475"/>
      <c r="B456" s="475"/>
    </row>
    <row r="457" ht="14" spans="1:2">
      <c r="A457" s="475"/>
      <c r="B457" s="475"/>
    </row>
    <row r="458" ht="14" spans="1:2">
      <c r="A458" s="475"/>
      <c r="B458" s="475"/>
    </row>
    <row r="459" ht="14" spans="1:2">
      <c r="A459" s="475"/>
      <c r="B459" s="475"/>
    </row>
    <row r="460" ht="14" spans="1:2">
      <c r="A460" s="475"/>
      <c r="B460" s="475"/>
    </row>
    <row r="461" ht="14" spans="1:2">
      <c r="A461" s="475"/>
      <c r="B461" s="475"/>
    </row>
    <row r="462" ht="14" spans="1:2">
      <c r="A462" s="475"/>
      <c r="B462" s="475"/>
    </row>
    <row r="463" ht="14" spans="1:2">
      <c r="A463" s="475"/>
      <c r="B463" s="475"/>
    </row>
    <row r="464" ht="14" spans="1:2">
      <c r="A464" s="475"/>
      <c r="B464" s="475"/>
    </row>
    <row r="465" ht="14" spans="1:2">
      <c r="A465" s="475"/>
      <c r="B465" s="475"/>
    </row>
    <row r="466" ht="14" spans="1:2">
      <c r="A466" s="475"/>
      <c r="B466" s="475"/>
    </row>
    <row r="467" ht="14" spans="1:2">
      <c r="A467" s="475"/>
      <c r="B467" s="475"/>
    </row>
    <row r="468" ht="14" spans="1:2">
      <c r="A468" s="475"/>
      <c r="B468" s="475"/>
    </row>
    <row r="469" ht="14" spans="1:2">
      <c r="A469" s="475"/>
      <c r="B469" s="475"/>
    </row>
    <row r="470" ht="14" spans="1:2">
      <c r="A470" s="475"/>
      <c r="B470" s="475"/>
    </row>
    <row r="471" ht="14" spans="1:2">
      <c r="A471" s="475"/>
      <c r="B471" s="475"/>
    </row>
    <row r="472" ht="14" spans="1:2">
      <c r="A472" s="475"/>
      <c r="B472" s="475"/>
    </row>
    <row r="473" ht="14" spans="1:2">
      <c r="A473" s="475"/>
      <c r="B473" s="475"/>
    </row>
    <row r="474" ht="14" spans="1:2">
      <c r="A474" s="475"/>
      <c r="B474" s="475"/>
    </row>
    <row r="475" ht="14" spans="1:2">
      <c r="A475" s="475"/>
      <c r="B475" s="475"/>
    </row>
    <row r="476" ht="14" spans="1:2">
      <c r="A476" s="475"/>
      <c r="B476" s="475"/>
    </row>
    <row r="477" ht="14" spans="1:2">
      <c r="A477" s="475"/>
      <c r="B477" s="475"/>
    </row>
    <row r="478" ht="14" spans="1:2">
      <c r="A478" s="475"/>
      <c r="B478" s="475"/>
    </row>
    <row r="479" ht="14" spans="1:2">
      <c r="A479" s="475"/>
      <c r="B479" s="475"/>
    </row>
    <row r="480" ht="14" spans="1:2">
      <c r="A480" s="475"/>
      <c r="B480" s="475"/>
    </row>
    <row r="481" ht="14" spans="1:2">
      <c r="A481" s="475"/>
      <c r="B481" s="475"/>
    </row>
    <row r="482" ht="14" spans="1:2">
      <c r="A482" s="475"/>
      <c r="B482" s="475"/>
    </row>
    <row r="483" ht="14" spans="1:2">
      <c r="A483" s="475"/>
      <c r="B483" s="475"/>
    </row>
    <row r="484" ht="14" spans="1:2">
      <c r="A484" s="475"/>
      <c r="B484" s="475"/>
    </row>
    <row r="485" ht="14" spans="1:2">
      <c r="A485" s="475"/>
      <c r="B485" s="475"/>
    </row>
    <row r="486" ht="14" spans="1:2">
      <c r="A486" s="475"/>
      <c r="B486" s="475"/>
    </row>
    <row r="487" ht="14" spans="1:2">
      <c r="A487" s="475"/>
      <c r="B487" s="475"/>
    </row>
    <row r="488" ht="14" spans="1:2">
      <c r="A488" s="475"/>
      <c r="B488" s="475"/>
    </row>
    <row r="489" ht="14" spans="1:2">
      <c r="A489" s="475"/>
      <c r="B489" s="475"/>
    </row>
    <row r="490" ht="14" spans="1:2">
      <c r="A490" s="475"/>
      <c r="B490" s="475"/>
    </row>
    <row r="491" ht="14" spans="1:2">
      <c r="A491" s="475"/>
      <c r="B491" s="475"/>
    </row>
    <row r="492" ht="14" spans="1:2">
      <c r="A492" s="475"/>
      <c r="B492" s="475"/>
    </row>
    <row r="493" ht="14" spans="1:2">
      <c r="A493" s="475"/>
      <c r="B493" s="475"/>
    </row>
    <row r="494" ht="14" spans="1:2">
      <c r="A494" s="475"/>
      <c r="B494" s="475"/>
    </row>
    <row r="495" ht="14" spans="1:2">
      <c r="A495" s="475"/>
      <c r="B495" s="475"/>
    </row>
    <row r="496" ht="14" spans="1:2">
      <c r="A496" s="475"/>
      <c r="B496" s="475"/>
    </row>
    <row r="497" ht="14" spans="1:2">
      <c r="A497" s="475"/>
      <c r="B497" s="475"/>
    </row>
    <row r="498" ht="14" spans="1:2">
      <c r="A498" s="475"/>
      <c r="B498" s="475"/>
    </row>
    <row r="499" ht="14" spans="1:2">
      <c r="A499" s="475"/>
      <c r="B499" s="475"/>
    </row>
    <row r="500" ht="14" spans="1:2">
      <c r="A500" s="475"/>
      <c r="B500" s="475"/>
    </row>
    <row r="501" ht="14" spans="1:2">
      <c r="A501" s="475"/>
      <c r="B501" s="475"/>
    </row>
    <row r="502" ht="14" spans="1:2">
      <c r="A502" s="475"/>
      <c r="B502" s="475"/>
    </row>
    <row r="503" ht="14" spans="1:2">
      <c r="A503" s="475"/>
      <c r="B503" s="475"/>
    </row>
    <row r="504" ht="14" spans="1:2">
      <c r="A504" s="475"/>
      <c r="B504" s="475"/>
    </row>
    <row r="505" ht="14" spans="1:2">
      <c r="A505" s="475"/>
      <c r="B505" s="475"/>
    </row>
    <row r="506" ht="14" spans="1:2">
      <c r="A506" s="475"/>
      <c r="B506" s="475"/>
    </row>
    <row r="507" ht="14" spans="1:2">
      <c r="A507" s="475"/>
      <c r="B507" s="475"/>
    </row>
    <row r="508" ht="14" spans="1:2">
      <c r="A508" s="475"/>
      <c r="B508" s="475"/>
    </row>
    <row r="509" ht="14" spans="1:2">
      <c r="A509" s="475"/>
      <c r="B509" s="475"/>
    </row>
    <row r="510" ht="14" spans="1:2">
      <c r="A510" s="475"/>
      <c r="B510" s="475"/>
    </row>
    <row r="511" ht="14" spans="1:2">
      <c r="A511" s="475"/>
      <c r="B511" s="475"/>
    </row>
    <row r="512" ht="14" spans="1:2">
      <c r="A512" s="475"/>
      <c r="B512" s="475"/>
    </row>
    <row r="513" ht="14" spans="1:2">
      <c r="A513" s="475"/>
      <c r="B513" s="475"/>
    </row>
    <row r="514" ht="14" spans="1:2">
      <c r="A514" s="475"/>
      <c r="B514" s="475"/>
    </row>
    <row r="515" ht="14" spans="1:2">
      <c r="A515" s="475"/>
      <c r="B515" s="475"/>
    </row>
    <row r="516" ht="14" spans="1:2">
      <c r="A516" s="475"/>
      <c r="B516" s="475"/>
    </row>
    <row r="517" ht="14" spans="1:2">
      <c r="A517" s="475"/>
      <c r="B517" s="475"/>
    </row>
    <row r="518" ht="14" spans="1:2">
      <c r="A518" s="475"/>
      <c r="B518" s="475"/>
    </row>
    <row r="519" ht="14" spans="1:2">
      <c r="A519" s="475"/>
      <c r="B519" s="475"/>
    </row>
    <row r="520" ht="14" spans="1:2">
      <c r="A520" s="475"/>
      <c r="B520" s="475"/>
    </row>
    <row r="521" ht="14" spans="1:2">
      <c r="A521" s="475"/>
      <c r="B521" s="475"/>
    </row>
    <row r="522" ht="14" spans="1:2">
      <c r="A522" s="475"/>
      <c r="B522" s="475"/>
    </row>
    <row r="523" ht="14" spans="1:2">
      <c r="A523" s="475"/>
      <c r="B523" s="475"/>
    </row>
    <row r="524" ht="14" spans="1:2">
      <c r="A524" s="475"/>
      <c r="B524" s="475"/>
    </row>
    <row r="525" ht="14" spans="1:2">
      <c r="A525" s="475"/>
      <c r="B525" s="475"/>
    </row>
    <row r="526" ht="14" spans="1:2">
      <c r="A526" s="475"/>
      <c r="B526" s="475"/>
    </row>
    <row r="527" ht="14" spans="1:2">
      <c r="A527" s="475"/>
      <c r="B527" s="475"/>
    </row>
    <row r="528" ht="14" spans="1:2">
      <c r="A528" s="475"/>
      <c r="B528" s="475"/>
    </row>
    <row r="529" ht="14" spans="1:2">
      <c r="A529" s="475"/>
      <c r="B529" s="475"/>
    </row>
    <row r="530" ht="14" spans="1:2">
      <c r="A530" s="475"/>
      <c r="B530" s="475"/>
    </row>
    <row r="531" ht="14" spans="1:2">
      <c r="A531" s="475"/>
      <c r="B531" s="475"/>
    </row>
    <row r="532" ht="14" spans="1:2">
      <c r="A532" s="475"/>
      <c r="B532" s="475"/>
    </row>
    <row r="533" ht="14" spans="1:2">
      <c r="A533" s="475"/>
      <c r="B533" s="475"/>
    </row>
    <row r="534" ht="14" spans="1:2">
      <c r="A534" s="475"/>
      <c r="B534" s="475"/>
    </row>
    <row r="535" ht="14" spans="1:2">
      <c r="A535" s="475"/>
      <c r="B535" s="475"/>
    </row>
    <row r="536" ht="14" spans="1:2">
      <c r="A536" s="475"/>
      <c r="B536" s="475"/>
    </row>
    <row r="537" ht="14" spans="1:2">
      <c r="A537" s="475"/>
      <c r="B537" s="475"/>
    </row>
    <row r="538" ht="14" spans="1:2">
      <c r="A538" s="475"/>
      <c r="B538" s="475"/>
    </row>
    <row r="539" ht="14" spans="1:2">
      <c r="A539" s="475"/>
      <c r="B539" s="475"/>
    </row>
    <row r="540" ht="14" spans="1:2">
      <c r="A540" s="475"/>
      <c r="B540" s="475"/>
    </row>
    <row r="541" ht="14" spans="1:2">
      <c r="A541" s="475"/>
      <c r="B541" s="475"/>
    </row>
    <row r="542" ht="14" spans="1:2">
      <c r="A542" s="475"/>
      <c r="B542" s="475"/>
    </row>
    <row r="543" ht="14" spans="1:2">
      <c r="A543" s="475"/>
      <c r="B543" s="475"/>
    </row>
    <row r="544" ht="14" spans="1:2">
      <c r="A544" s="475"/>
      <c r="B544" s="475"/>
    </row>
    <row r="545" ht="14" spans="1:2">
      <c r="A545" s="475"/>
      <c r="B545" s="475"/>
    </row>
    <row r="546" ht="14" spans="1:2">
      <c r="A546" s="475"/>
      <c r="B546" s="475"/>
    </row>
    <row r="547" ht="14" spans="1:2">
      <c r="A547" s="475"/>
      <c r="B547" s="475"/>
    </row>
    <row r="548" ht="14" spans="1:2">
      <c r="A548" s="475"/>
      <c r="B548" s="475"/>
    </row>
    <row r="549" ht="14" spans="1:2">
      <c r="A549" s="475"/>
      <c r="B549" s="475"/>
    </row>
    <row r="550" ht="14" spans="1:2">
      <c r="A550" s="475"/>
      <c r="B550" s="475"/>
    </row>
    <row r="551" ht="14" spans="1:2">
      <c r="A551" s="475"/>
      <c r="B551" s="475"/>
    </row>
    <row r="552" ht="14" spans="1:2">
      <c r="A552" s="475"/>
      <c r="B552" s="475"/>
    </row>
    <row r="553" ht="14" spans="1:2">
      <c r="A553" s="475"/>
      <c r="B553" s="475"/>
    </row>
    <row r="554" ht="14" spans="1:2">
      <c r="A554" s="475"/>
      <c r="B554" s="475"/>
    </row>
    <row r="555" ht="14" spans="1:2">
      <c r="A555" s="475"/>
      <c r="B555" s="475"/>
    </row>
    <row r="556" ht="14" spans="1:2">
      <c r="A556" s="475"/>
      <c r="B556" s="475"/>
    </row>
    <row r="557" ht="14" spans="1:2">
      <c r="A557" s="475"/>
      <c r="B557" s="475"/>
    </row>
    <row r="558" ht="14" spans="1:2">
      <c r="A558" s="475"/>
      <c r="B558" s="475"/>
    </row>
    <row r="559" ht="14" spans="1:2">
      <c r="A559" s="475"/>
      <c r="B559" s="475"/>
    </row>
    <row r="560" ht="14" spans="1:2">
      <c r="A560" s="475"/>
      <c r="B560" s="475"/>
    </row>
    <row r="561" ht="14" spans="1:2">
      <c r="A561" s="475"/>
      <c r="B561" s="475"/>
    </row>
    <row r="562" ht="14" spans="1:2">
      <c r="A562" s="475"/>
      <c r="B562" s="475"/>
    </row>
    <row r="563" ht="14" spans="1:2">
      <c r="A563" s="475"/>
      <c r="B563" s="475"/>
    </row>
    <row r="564" ht="14" spans="1:2">
      <c r="A564" s="475"/>
      <c r="B564" s="475"/>
    </row>
    <row r="565" ht="14" spans="1:2">
      <c r="A565" s="475"/>
      <c r="B565" s="475"/>
    </row>
    <row r="566" ht="14" spans="1:2">
      <c r="A566" s="475"/>
      <c r="B566" s="475"/>
    </row>
    <row r="567" ht="14" spans="1:2">
      <c r="A567" s="475"/>
      <c r="B567" s="475"/>
    </row>
    <row r="568" ht="14" spans="1:2">
      <c r="A568" s="475"/>
      <c r="B568" s="475"/>
    </row>
    <row r="569" ht="14" spans="1:2">
      <c r="A569" s="475"/>
      <c r="B569" s="475"/>
    </row>
    <row r="570" ht="14" spans="1:2">
      <c r="A570" s="475"/>
      <c r="B570" s="475"/>
    </row>
    <row r="571" ht="14" spans="1:2">
      <c r="A571" s="475"/>
      <c r="B571" s="475"/>
    </row>
    <row r="572" ht="14" spans="1:2">
      <c r="A572" s="475"/>
      <c r="B572" s="475"/>
    </row>
    <row r="573" ht="14" spans="1:2">
      <c r="A573" s="475"/>
      <c r="B573" s="475"/>
    </row>
    <row r="574" ht="14" spans="1:2">
      <c r="A574" s="475"/>
      <c r="B574" s="475"/>
    </row>
    <row r="575" ht="14" spans="1:2">
      <c r="A575" s="475"/>
      <c r="B575" s="475"/>
    </row>
    <row r="576" ht="14" spans="1:2">
      <c r="A576" s="475"/>
      <c r="B576" s="475"/>
    </row>
    <row r="577" ht="14" spans="1:2">
      <c r="A577" s="475"/>
      <c r="B577" s="475"/>
    </row>
    <row r="578" ht="14" spans="1:2">
      <c r="A578" s="475"/>
      <c r="B578" s="475"/>
    </row>
    <row r="579" ht="14" spans="1:2">
      <c r="A579" s="475"/>
      <c r="B579" s="475"/>
    </row>
    <row r="580" ht="14" spans="1:2">
      <c r="A580" s="475"/>
      <c r="B580" s="475"/>
    </row>
    <row r="581" ht="14" spans="1:2">
      <c r="A581" s="475"/>
      <c r="B581" s="475"/>
    </row>
    <row r="582" ht="14" spans="1:2">
      <c r="A582" s="475"/>
      <c r="B582" s="475"/>
    </row>
    <row r="583" ht="14" spans="1:2">
      <c r="A583" s="475"/>
      <c r="B583" s="475"/>
    </row>
    <row r="584" ht="14" spans="1:2">
      <c r="A584" s="475"/>
      <c r="B584" s="475"/>
    </row>
    <row r="585" ht="14" spans="1:2">
      <c r="A585" s="475"/>
      <c r="B585" s="475"/>
    </row>
    <row r="586" ht="14" spans="1:2">
      <c r="A586" s="475"/>
      <c r="B586" s="475"/>
    </row>
    <row r="587" ht="14" spans="1:2">
      <c r="A587" s="475"/>
      <c r="B587" s="475"/>
    </row>
    <row r="588" ht="14" spans="1:2">
      <c r="A588" s="475"/>
      <c r="B588" s="475"/>
    </row>
    <row r="589" ht="14" spans="1:2">
      <c r="A589" s="475"/>
      <c r="B589" s="475"/>
    </row>
    <row r="590" ht="14" spans="1:2">
      <c r="A590" s="475"/>
      <c r="B590" s="475"/>
    </row>
    <row r="591" ht="14" spans="1:2">
      <c r="A591" s="475"/>
      <c r="B591" s="475"/>
    </row>
    <row r="592" ht="14" spans="1:2">
      <c r="A592" s="475"/>
      <c r="B592" s="475"/>
    </row>
    <row r="593" ht="14" spans="1:2">
      <c r="A593" s="475"/>
      <c r="B593" s="475"/>
    </row>
    <row r="594" ht="14" spans="1:2">
      <c r="A594" s="475"/>
      <c r="B594" s="475"/>
    </row>
    <row r="595" ht="14" spans="1:2">
      <c r="A595" s="475"/>
      <c r="B595" s="475"/>
    </row>
    <row r="596" ht="14" spans="1:2">
      <c r="A596" s="475"/>
      <c r="B596" s="475"/>
    </row>
    <row r="597" ht="14" spans="1:2">
      <c r="A597" s="475"/>
      <c r="B597" s="475"/>
    </row>
    <row r="598" ht="14" spans="1:2">
      <c r="A598" s="475"/>
      <c r="B598" s="475"/>
    </row>
    <row r="599" ht="14" spans="1:2">
      <c r="A599" s="475"/>
      <c r="B599" s="475"/>
    </row>
    <row r="600" ht="14" spans="1:2">
      <c r="A600" s="475"/>
      <c r="B600" s="475"/>
    </row>
    <row r="601" ht="14" spans="1:2">
      <c r="A601" s="475"/>
      <c r="B601" s="475"/>
    </row>
    <row r="602" ht="14" spans="1:2">
      <c r="A602" s="475"/>
      <c r="B602" s="475"/>
    </row>
    <row r="603" ht="14" spans="1:2">
      <c r="A603" s="475"/>
      <c r="B603" s="475"/>
    </row>
    <row r="604" ht="14" spans="1:2">
      <c r="A604" s="475"/>
      <c r="B604" s="475"/>
    </row>
    <row r="605" ht="14" spans="1:2">
      <c r="A605" s="475"/>
      <c r="B605" s="475"/>
    </row>
    <row r="606" ht="14" spans="1:2">
      <c r="A606" s="475"/>
      <c r="B606" s="475"/>
    </row>
    <row r="607" ht="14" spans="1:2">
      <c r="A607" s="475"/>
      <c r="B607" s="475"/>
    </row>
    <row r="608" ht="14" spans="1:2">
      <c r="A608" s="475"/>
      <c r="B608" s="475"/>
    </row>
    <row r="609" ht="14" spans="1:2">
      <c r="A609" s="475"/>
      <c r="B609" s="475"/>
    </row>
    <row r="610" ht="14" spans="1:2">
      <c r="A610" s="475"/>
      <c r="B610" s="475"/>
    </row>
    <row r="611" ht="14" spans="1:2">
      <c r="A611" s="475"/>
      <c r="B611" s="475"/>
    </row>
    <row r="612" ht="14" spans="1:2">
      <c r="A612" s="475"/>
      <c r="B612" s="475"/>
    </row>
    <row r="613" ht="14" spans="1:2">
      <c r="A613" s="475"/>
      <c r="B613" s="475"/>
    </row>
    <row r="614" ht="14" spans="1:2">
      <c r="A614" s="475"/>
      <c r="B614" s="475"/>
    </row>
    <row r="615" ht="14" spans="1:2">
      <c r="A615" s="475"/>
      <c r="B615" s="475"/>
    </row>
    <row r="616" ht="14" spans="1:2">
      <c r="A616" s="475"/>
      <c r="B616" s="475"/>
    </row>
    <row r="617" ht="14" spans="1:2">
      <c r="A617" s="475"/>
      <c r="B617" s="475"/>
    </row>
    <row r="618" ht="14" spans="1:2">
      <c r="A618" s="475"/>
      <c r="B618" s="475"/>
    </row>
    <row r="619" ht="14" spans="1:2">
      <c r="A619" s="475"/>
      <c r="B619" s="475"/>
    </row>
    <row r="620" ht="14" spans="1:2">
      <c r="A620" s="475"/>
      <c r="B620" s="475"/>
    </row>
    <row r="621" ht="14" spans="1:2">
      <c r="A621" s="475"/>
      <c r="B621" s="475"/>
    </row>
    <row r="622" ht="14" spans="1:2">
      <c r="A622" s="475"/>
      <c r="B622" s="475"/>
    </row>
    <row r="623" ht="14" spans="1:2">
      <c r="A623" s="475"/>
      <c r="B623" s="475"/>
    </row>
    <row r="624" ht="14" spans="1:2">
      <c r="A624" s="475"/>
      <c r="B624" s="475"/>
    </row>
    <row r="625" ht="14" spans="1:2">
      <c r="A625" s="475"/>
      <c r="B625" s="475"/>
    </row>
    <row r="626" ht="14" spans="1:2">
      <c r="A626" s="475"/>
      <c r="B626" s="475"/>
    </row>
    <row r="627" ht="14" spans="1:2">
      <c r="A627" s="475"/>
      <c r="B627" s="475"/>
    </row>
    <row r="628" ht="14" spans="1:2">
      <c r="A628" s="475"/>
      <c r="B628" s="475"/>
    </row>
    <row r="629" ht="14" spans="1:2">
      <c r="A629" s="475"/>
      <c r="B629" s="475"/>
    </row>
    <row r="630" ht="14" spans="1:2">
      <c r="A630" s="475"/>
      <c r="B630" s="475"/>
    </row>
    <row r="631" ht="14" spans="1:2">
      <c r="A631" s="475"/>
      <c r="B631" s="475"/>
    </row>
    <row r="632" ht="14" spans="1:2">
      <c r="A632" s="475"/>
      <c r="B632" s="475"/>
    </row>
    <row r="633" ht="14" spans="1:2">
      <c r="A633" s="475"/>
      <c r="B633" s="475"/>
    </row>
    <row r="634" ht="14" spans="1:2">
      <c r="A634" s="475"/>
      <c r="B634" s="475"/>
    </row>
    <row r="635" ht="14" spans="1:2">
      <c r="A635" s="475"/>
      <c r="B635" s="475"/>
    </row>
    <row r="636" ht="14" spans="1:2">
      <c r="A636" s="475"/>
      <c r="B636" s="475"/>
    </row>
    <row r="637" ht="14" spans="1:2">
      <c r="A637" s="475"/>
      <c r="B637" s="475"/>
    </row>
    <row r="638" ht="14" spans="1:2">
      <c r="A638" s="475"/>
      <c r="B638" s="475"/>
    </row>
    <row r="639" ht="14" spans="1:2">
      <c r="A639" s="475"/>
      <c r="B639" s="475"/>
    </row>
    <row r="640" ht="14" spans="1:2">
      <c r="A640" s="475"/>
      <c r="B640" s="475"/>
    </row>
    <row r="641" ht="14" spans="1:2">
      <c r="A641" s="475"/>
      <c r="B641" s="475"/>
    </row>
    <row r="642" ht="14" spans="1:2">
      <c r="A642" s="475"/>
      <c r="B642" s="475"/>
    </row>
    <row r="643" ht="14" spans="1:2">
      <c r="A643" s="475"/>
      <c r="B643" s="475"/>
    </row>
    <row r="644" ht="14" spans="1:2">
      <c r="A644" s="475"/>
      <c r="B644" s="475"/>
    </row>
    <row r="645" ht="14" spans="1:2">
      <c r="A645" s="475"/>
      <c r="B645" s="475"/>
    </row>
    <row r="646" ht="14" spans="1:2">
      <c r="A646" s="475"/>
      <c r="B646" s="475"/>
    </row>
    <row r="647" ht="14" spans="1:2">
      <c r="A647" s="475"/>
      <c r="B647" s="475"/>
    </row>
    <row r="648" ht="14" spans="1:2">
      <c r="A648" s="475"/>
      <c r="B648" s="475"/>
    </row>
    <row r="649" ht="14" spans="1:2">
      <c r="A649" s="475"/>
      <c r="B649" s="475"/>
    </row>
    <row r="650" ht="14" spans="1:2">
      <c r="A650" s="475"/>
      <c r="B650" s="475"/>
    </row>
    <row r="651" ht="14" spans="1:2">
      <c r="A651" s="475"/>
      <c r="B651" s="475"/>
    </row>
    <row r="652" ht="14" spans="1:2">
      <c r="A652" s="475"/>
      <c r="B652" s="475"/>
    </row>
    <row r="653" ht="14" spans="1:2">
      <c r="A653" s="475"/>
      <c r="B653" s="475"/>
    </row>
    <row r="654" ht="14" spans="1:2">
      <c r="A654" s="475"/>
      <c r="B654" s="475"/>
    </row>
    <row r="655" ht="14" spans="1:2">
      <c r="A655" s="475"/>
      <c r="B655" s="475"/>
    </row>
    <row r="656" ht="14" spans="1:2">
      <c r="A656" s="475"/>
      <c r="B656" s="475"/>
    </row>
    <row r="657" ht="14" spans="1:2">
      <c r="A657" s="475"/>
      <c r="B657" s="475"/>
    </row>
    <row r="658" ht="14" spans="1:2">
      <c r="A658" s="475"/>
      <c r="B658" s="475"/>
    </row>
    <row r="659" ht="14" spans="1:2">
      <c r="A659" s="475"/>
      <c r="B659" s="475"/>
    </row>
    <row r="660" ht="14" spans="1:2">
      <c r="A660" s="475"/>
      <c r="B660" s="475"/>
    </row>
    <row r="661" ht="14" spans="1:2">
      <c r="A661" s="475"/>
      <c r="B661" s="475"/>
    </row>
    <row r="662" ht="14" spans="1:2">
      <c r="A662" s="475"/>
      <c r="B662" s="475"/>
    </row>
    <row r="663" ht="14" spans="1:2">
      <c r="A663" s="475"/>
      <c r="B663" s="475"/>
    </row>
    <row r="664" ht="14" spans="1:2">
      <c r="A664" s="475"/>
      <c r="B664" s="475"/>
    </row>
    <row r="665" ht="14" spans="1:2">
      <c r="A665" s="475"/>
      <c r="B665" s="475"/>
    </row>
    <row r="666" ht="14" spans="1:2">
      <c r="A666" s="475"/>
      <c r="B666" s="475"/>
    </row>
    <row r="667" ht="14" spans="1:2">
      <c r="A667" s="475"/>
      <c r="B667" s="475"/>
    </row>
    <row r="668" ht="14" spans="1:2">
      <c r="A668" s="475"/>
      <c r="B668" s="475"/>
    </row>
    <row r="669" ht="14" spans="1:2">
      <c r="A669" s="475"/>
      <c r="B669" s="475"/>
    </row>
    <row r="670" ht="14" spans="1:2">
      <c r="A670" s="475"/>
      <c r="B670" s="475"/>
    </row>
    <row r="671" ht="14" spans="1:2">
      <c r="A671" s="475"/>
      <c r="B671" s="475"/>
    </row>
    <row r="672" ht="14" spans="1:2">
      <c r="A672" s="475"/>
      <c r="B672" s="475"/>
    </row>
    <row r="673" ht="14" spans="1:2">
      <c r="A673" s="475"/>
      <c r="B673" s="475"/>
    </row>
    <row r="674" ht="14" spans="1:2">
      <c r="A674" s="475"/>
      <c r="B674" s="475"/>
    </row>
    <row r="675" ht="14" spans="1:2">
      <c r="A675" s="475"/>
      <c r="B675" s="475"/>
    </row>
    <row r="676" ht="14" spans="1:2">
      <c r="A676" s="475"/>
      <c r="B676" s="475"/>
    </row>
    <row r="677" ht="14" spans="1:2">
      <c r="A677" s="475"/>
      <c r="B677" s="475"/>
    </row>
    <row r="678" ht="14" spans="1:2">
      <c r="A678" s="475"/>
      <c r="B678" s="475"/>
    </row>
    <row r="679" ht="14" spans="1:2">
      <c r="A679" s="475"/>
      <c r="B679" s="475"/>
    </row>
    <row r="680" ht="14" spans="1:2">
      <c r="A680" s="475"/>
      <c r="B680" s="475"/>
    </row>
    <row r="681" ht="14" spans="1:2">
      <c r="A681" s="475"/>
      <c r="B681" s="475"/>
    </row>
    <row r="682" ht="14" spans="1:2">
      <c r="A682" s="475"/>
      <c r="B682" s="475"/>
    </row>
    <row r="683" ht="14" spans="1:2">
      <c r="A683" s="475"/>
      <c r="B683" s="475"/>
    </row>
    <row r="684" ht="14" spans="1:2">
      <c r="A684" s="475"/>
      <c r="B684" s="475"/>
    </row>
    <row r="685" ht="14" spans="1:2">
      <c r="A685" s="475"/>
      <c r="B685" s="475"/>
    </row>
    <row r="686" ht="14" spans="1:2">
      <c r="A686" s="475"/>
      <c r="B686" s="475"/>
    </row>
    <row r="687" ht="14" spans="1:2">
      <c r="A687" s="475"/>
      <c r="B687" s="475"/>
    </row>
    <row r="688" ht="14" spans="1:2">
      <c r="A688" s="475"/>
      <c r="B688" s="475"/>
    </row>
    <row r="689" ht="14" spans="1:2">
      <c r="A689" s="475"/>
      <c r="B689" s="475"/>
    </row>
    <row r="690" ht="14" spans="1:2">
      <c r="A690" s="475"/>
      <c r="B690" s="475"/>
    </row>
    <row r="691" ht="14" spans="1:2">
      <c r="A691" s="475"/>
      <c r="B691" s="475"/>
    </row>
    <row r="692" ht="14" spans="1:2">
      <c r="A692" s="475"/>
      <c r="B692" s="475"/>
    </row>
    <row r="693" ht="14" spans="1:2">
      <c r="A693" s="475"/>
      <c r="B693" s="475"/>
    </row>
    <row r="694" ht="14" spans="1:2">
      <c r="A694" s="475"/>
      <c r="B694" s="475"/>
    </row>
    <row r="695" ht="14" spans="1:2">
      <c r="A695" s="475"/>
      <c r="B695" s="475"/>
    </row>
    <row r="696" ht="14" spans="1:2">
      <c r="A696" s="475"/>
      <c r="B696" s="475"/>
    </row>
    <row r="697" ht="14" spans="1:2">
      <c r="A697" s="475"/>
      <c r="B697" s="475"/>
    </row>
    <row r="698" ht="14" spans="1:2">
      <c r="A698" s="475"/>
      <c r="B698" s="475"/>
    </row>
    <row r="699" ht="14" spans="1:2">
      <c r="A699" s="475"/>
      <c r="B699" s="475"/>
    </row>
    <row r="700" ht="14" spans="1:2">
      <c r="A700" s="475"/>
      <c r="B700" s="475"/>
    </row>
    <row r="701" ht="14" spans="1:2">
      <c r="A701" s="475"/>
      <c r="B701" s="475"/>
    </row>
    <row r="702" ht="14" spans="1:2">
      <c r="A702" s="475"/>
      <c r="B702" s="475"/>
    </row>
    <row r="703" ht="14" spans="1:2">
      <c r="A703" s="475"/>
      <c r="B703" s="475"/>
    </row>
    <row r="704" ht="14" spans="1:2">
      <c r="A704" s="475"/>
      <c r="B704" s="475"/>
    </row>
    <row r="705" ht="14" spans="1:2">
      <c r="A705" s="475"/>
      <c r="B705" s="475"/>
    </row>
    <row r="706" ht="14" spans="1:2">
      <c r="A706" s="475"/>
      <c r="B706" s="475"/>
    </row>
    <row r="707" ht="14" spans="1:2">
      <c r="A707" s="475"/>
      <c r="B707" s="475"/>
    </row>
    <row r="708" ht="14" spans="1:2">
      <c r="A708" s="475"/>
      <c r="B708" s="475"/>
    </row>
    <row r="709" ht="14" spans="1:2">
      <c r="A709" s="475"/>
      <c r="B709" s="475"/>
    </row>
    <row r="710" ht="14" spans="1:2">
      <c r="A710" s="475"/>
      <c r="B710" s="475"/>
    </row>
    <row r="711" ht="14" spans="1:2">
      <c r="A711" s="475"/>
      <c r="B711" s="475"/>
    </row>
    <row r="712" ht="14" spans="1:2">
      <c r="A712" s="475"/>
      <c r="B712" s="475"/>
    </row>
    <row r="713" ht="14" spans="1:2">
      <c r="A713" s="475"/>
      <c r="B713" s="475"/>
    </row>
    <row r="714" ht="14" spans="1:2">
      <c r="A714" s="475"/>
      <c r="B714" s="475"/>
    </row>
    <row r="715" ht="14" spans="1:2">
      <c r="A715" s="475"/>
      <c r="B715" s="475"/>
    </row>
    <row r="716" ht="14" spans="1:2">
      <c r="A716" s="475"/>
      <c r="B716" s="475"/>
    </row>
    <row r="717" ht="14" spans="1:2">
      <c r="A717" s="475"/>
      <c r="B717" s="475"/>
    </row>
    <row r="718" ht="14" spans="1:2">
      <c r="A718" s="475"/>
      <c r="B718" s="475"/>
    </row>
    <row r="719" ht="14" spans="1:2">
      <c r="A719" s="475"/>
      <c r="B719" s="475"/>
    </row>
    <row r="720" ht="14" spans="1:2">
      <c r="A720" s="475"/>
      <c r="B720" s="475"/>
    </row>
    <row r="721" ht="14" spans="1:2">
      <c r="A721" s="475"/>
      <c r="B721" s="475"/>
    </row>
    <row r="722" ht="14" spans="1:2">
      <c r="A722" s="475"/>
      <c r="B722" s="475"/>
    </row>
    <row r="723" ht="14" spans="1:2">
      <c r="A723" s="475"/>
      <c r="B723" s="475"/>
    </row>
    <row r="724" ht="14" spans="1:2">
      <c r="A724" s="475"/>
      <c r="B724" s="475"/>
    </row>
    <row r="725" ht="14" spans="1:2">
      <c r="A725" s="475"/>
      <c r="B725" s="475"/>
    </row>
    <row r="726" ht="14" spans="1:2">
      <c r="A726" s="475"/>
      <c r="B726" s="475"/>
    </row>
    <row r="727" ht="14" spans="1:2">
      <c r="A727" s="475"/>
      <c r="B727" s="475"/>
    </row>
    <row r="728" ht="14" spans="1:2">
      <c r="A728" s="475"/>
      <c r="B728" s="475"/>
    </row>
    <row r="729" ht="14" spans="1:2">
      <c r="A729" s="475"/>
      <c r="B729" s="475"/>
    </row>
    <row r="730" ht="14" spans="1:2">
      <c r="A730" s="475"/>
      <c r="B730" s="475"/>
    </row>
    <row r="731" ht="14" spans="1:2">
      <c r="A731" s="475"/>
      <c r="B731" s="475"/>
    </row>
    <row r="732" ht="14" spans="1:2">
      <c r="A732" s="475"/>
      <c r="B732" s="475"/>
    </row>
    <row r="733" ht="14" spans="1:2">
      <c r="A733" s="475"/>
      <c r="B733" s="475"/>
    </row>
    <row r="734" ht="14" spans="1:2">
      <c r="A734" s="475"/>
      <c r="B734" s="475"/>
    </row>
    <row r="735" ht="14" spans="1:2">
      <c r="A735" s="475"/>
      <c r="B735" s="475"/>
    </row>
    <row r="736" ht="14" spans="1:2">
      <c r="A736" s="475"/>
      <c r="B736" s="475"/>
    </row>
    <row r="737" ht="14" spans="1:2">
      <c r="A737" s="475"/>
      <c r="B737" s="475"/>
    </row>
    <row r="738" ht="14" spans="1:2">
      <c r="A738" s="475"/>
      <c r="B738" s="475"/>
    </row>
    <row r="739" ht="14" spans="1:2">
      <c r="A739" s="475"/>
      <c r="B739" s="475"/>
    </row>
    <row r="740" ht="14" spans="1:2">
      <c r="A740" s="475"/>
      <c r="B740" s="475"/>
    </row>
    <row r="741" ht="14" spans="1:2">
      <c r="A741" s="475"/>
      <c r="B741" s="475"/>
    </row>
    <row r="742" ht="14" spans="1:2">
      <c r="A742" s="475"/>
      <c r="B742" s="475"/>
    </row>
    <row r="743" ht="14" spans="1:2">
      <c r="A743" s="475"/>
      <c r="B743" s="475"/>
    </row>
    <row r="744" ht="14" spans="1:2">
      <c r="A744" s="475"/>
      <c r="B744" s="475"/>
    </row>
    <row r="745" ht="14" spans="1:2">
      <c r="A745" s="475"/>
      <c r="B745" s="475"/>
    </row>
    <row r="746" ht="14" spans="1:2">
      <c r="A746" s="475"/>
      <c r="B746" s="475"/>
    </row>
    <row r="747" ht="14" spans="1:2">
      <c r="A747" s="475"/>
      <c r="B747" s="475"/>
    </row>
    <row r="748" ht="14" spans="1:2">
      <c r="A748" s="475"/>
      <c r="B748" s="475"/>
    </row>
    <row r="749" ht="14" spans="1:2">
      <c r="A749" s="475"/>
      <c r="B749" s="475"/>
    </row>
    <row r="750" ht="14" spans="1:2">
      <c r="A750" s="475"/>
      <c r="B750" s="475"/>
    </row>
    <row r="751" ht="14" spans="1:2">
      <c r="A751" s="475"/>
      <c r="B751" s="475"/>
    </row>
    <row r="752" ht="14" spans="1:2">
      <c r="A752" s="475"/>
      <c r="B752" s="475"/>
    </row>
    <row r="753" ht="14" spans="1:2">
      <c r="A753" s="475"/>
      <c r="B753" s="475"/>
    </row>
    <row r="754" ht="14" spans="1:2">
      <c r="A754" s="475"/>
      <c r="B754" s="475"/>
    </row>
    <row r="755" ht="14" spans="1:2">
      <c r="A755" s="475"/>
      <c r="B755" s="475"/>
    </row>
    <row r="756" ht="14" spans="1:2">
      <c r="A756" s="475"/>
      <c r="B756" s="475"/>
    </row>
    <row r="757" ht="14" spans="1:2">
      <c r="A757" s="475"/>
      <c r="B757" s="475"/>
    </row>
    <row r="758" ht="14" spans="1:2">
      <c r="A758" s="475"/>
      <c r="B758" s="475"/>
    </row>
    <row r="759" ht="14" spans="1:2">
      <c r="A759" s="475"/>
      <c r="B759" s="475"/>
    </row>
    <row r="760" ht="14" spans="1:2">
      <c r="A760" s="475"/>
      <c r="B760" s="475"/>
    </row>
    <row r="761" ht="14" spans="1:2">
      <c r="A761" s="475"/>
      <c r="B761" s="475"/>
    </row>
    <row r="762" ht="14" spans="1:2">
      <c r="A762" s="475"/>
      <c r="B762" s="475"/>
    </row>
    <row r="763" ht="14" spans="1:2">
      <c r="A763" s="475"/>
      <c r="B763" s="475"/>
    </row>
    <row r="764" ht="14" spans="1:2">
      <c r="A764" s="475"/>
      <c r="B764" s="475"/>
    </row>
    <row r="765" ht="14" spans="1:2">
      <c r="A765" s="475"/>
      <c r="B765" s="475"/>
    </row>
    <row r="766" ht="14" spans="1:2">
      <c r="A766" s="475"/>
      <c r="B766" s="475"/>
    </row>
    <row r="767" ht="14" spans="1:2">
      <c r="A767" s="475"/>
      <c r="B767" s="475"/>
    </row>
    <row r="768" ht="14" spans="1:2">
      <c r="A768" s="475"/>
      <c r="B768" s="475"/>
    </row>
    <row r="769" ht="14" spans="1:2">
      <c r="A769" s="475"/>
      <c r="B769" s="475"/>
    </row>
    <row r="770" ht="14" spans="1:2">
      <c r="A770" s="475"/>
      <c r="B770" s="475"/>
    </row>
    <row r="771" ht="14" spans="1:2">
      <c r="A771" s="475"/>
      <c r="B771" s="475"/>
    </row>
    <row r="772" ht="14" spans="1:2">
      <c r="A772" s="475"/>
      <c r="B772" s="475"/>
    </row>
    <row r="773" ht="14" spans="1:2">
      <c r="A773" s="475"/>
      <c r="B773" s="475"/>
    </row>
    <row r="774" ht="14" spans="1:2">
      <c r="A774" s="475"/>
      <c r="B774" s="475"/>
    </row>
    <row r="775" ht="14" spans="1:2">
      <c r="A775" s="475"/>
      <c r="B775" s="475"/>
    </row>
    <row r="776" ht="14" spans="1:2">
      <c r="A776" s="475"/>
      <c r="B776" s="475"/>
    </row>
    <row r="777" ht="14" spans="1:2">
      <c r="A777" s="475"/>
      <c r="B777" s="475"/>
    </row>
    <row r="778" ht="14" spans="1:2">
      <c r="A778" s="475"/>
      <c r="B778" s="475"/>
    </row>
    <row r="779" ht="14" spans="1:2">
      <c r="A779" s="475"/>
      <c r="B779" s="475"/>
    </row>
    <row r="780" ht="14" spans="1:2">
      <c r="A780" s="475"/>
      <c r="B780" s="475"/>
    </row>
    <row r="781" ht="14" spans="1:2">
      <c r="A781" s="475"/>
      <c r="B781" s="475"/>
    </row>
    <row r="782" ht="14" spans="1:2">
      <c r="A782" s="475"/>
      <c r="B782" s="475"/>
    </row>
    <row r="783" ht="14" spans="1:2">
      <c r="A783" s="475"/>
      <c r="B783" s="475"/>
    </row>
    <row r="784" ht="14" spans="1:2">
      <c r="A784" s="475"/>
      <c r="B784" s="475"/>
    </row>
    <row r="785" ht="14" spans="1:2">
      <c r="A785" s="475"/>
      <c r="B785" s="475"/>
    </row>
    <row r="786" ht="14" spans="1:2">
      <c r="A786" s="475"/>
      <c r="B786" s="475"/>
    </row>
    <row r="787" ht="14" spans="1:2">
      <c r="A787" s="475"/>
      <c r="B787" s="475"/>
    </row>
    <row r="788" ht="14" spans="1:2">
      <c r="A788" s="475"/>
      <c r="B788" s="475"/>
    </row>
    <row r="789" ht="14" spans="1:2">
      <c r="A789" s="475"/>
      <c r="B789" s="475"/>
    </row>
    <row r="790" ht="14" spans="1:2">
      <c r="A790" s="475"/>
      <c r="B790" s="475"/>
    </row>
    <row r="791" ht="14" spans="1:2">
      <c r="A791" s="475"/>
      <c r="B791" s="475"/>
    </row>
    <row r="792" ht="14" spans="1:2">
      <c r="A792" s="475"/>
      <c r="B792" s="475"/>
    </row>
    <row r="793" ht="14" spans="1:2">
      <c r="A793" s="475"/>
      <c r="B793" s="475"/>
    </row>
    <row r="794" ht="14" spans="1:2">
      <c r="A794" s="475"/>
      <c r="B794" s="475"/>
    </row>
    <row r="795" ht="14" spans="1:2">
      <c r="A795" s="475"/>
      <c r="B795" s="475"/>
    </row>
    <row r="796" ht="14" spans="1:2">
      <c r="A796" s="475"/>
      <c r="B796" s="475"/>
    </row>
    <row r="797" ht="14" spans="1:2">
      <c r="A797" s="475"/>
      <c r="B797" s="475"/>
    </row>
    <row r="798" ht="14" spans="1:2">
      <c r="A798" s="475"/>
      <c r="B798" s="475"/>
    </row>
    <row r="799" ht="14" spans="1:2">
      <c r="A799" s="475"/>
      <c r="B799" s="475"/>
    </row>
    <row r="800" ht="14" spans="1:2">
      <c r="A800" s="475"/>
      <c r="B800" s="475"/>
    </row>
    <row r="801" ht="14" spans="1:2">
      <c r="A801" s="475"/>
      <c r="B801" s="475"/>
    </row>
    <row r="802" ht="14" spans="1:2">
      <c r="A802" s="475"/>
      <c r="B802" s="475"/>
    </row>
    <row r="803" ht="14" spans="1:2">
      <c r="A803" s="475"/>
      <c r="B803" s="475"/>
    </row>
    <row r="804" ht="14" spans="1:2">
      <c r="A804" s="475"/>
      <c r="B804" s="475"/>
    </row>
    <row r="805" ht="14" spans="1:2">
      <c r="A805" s="475"/>
      <c r="B805" s="475"/>
    </row>
    <row r="806" ht="14" spans="1:2">
      <c r="A806" s="475"/>
      <c r="B806" s="475"/>
    </row>
    <row r="807" ht="14" spans="1:2">
      <c r="A807" s="475"/>
      <c r="B807" s="475"/>
    </row>
    <row r="808" ht="14" spans="1:2">
      <c r="A808" s="475"/>
      <c r="B808" s="475"/>
    </row>
    <row r="809" ht="14" spans="1:2">
      <c r="A809" s="475"/>
      <c r="B809" s="475"/>
    </row>
    <row r="810" ht="14" spans="1:2">
      <c r="A810" s="475"/>
      <c r="B810" s="475"/>
    </row>
    <row r="811" ht="14" spans="1:2">
      <c r="A811" s="475"/>
      <c r="B811" s="475"/>
    </row>
    <row r="812" ht="14" spans="1:2">
      <c r="A812" s="475"/>
      <c r="B812" s="475"/>
    </row>
    <row r="813" ht="14" spans="1:2">
      <c r="A813" s="475"/>
      <c r="B813" s="475"/>
    </row>
    <row r="814" ht="14" spans="1:2">
      <c r="A814" s="475"/>
      <c r="B814" s="475"/>
    </row>
    <row r="815" ht="14" spans="1:2">
      <c r="A815" s="475"/>
      <c r="B815" s="475"/>
    </row>
    <row r="816" ht="14" spans="1:2">
      <c r="A816" s="475"/>
      <c r="B816" s="475"/>
    </row>
    <row r="817" ht="14" spans="1:2">
      <c r="A817" s="475"/>
      <c r="B817" s="475"/>
    </row>
    <row r="818" ht="14" spans="1:2">
      <c r="A818" s="475"/>
      <c r="B818" s="475"/>
    </row>
    <row r="819" ht="14" spans="1:2">
      <c r="A819" s="475"/>
      <c r="B819" s="475"/>
    </row>
    <row r="820" ht="14" spans="1:2">
      <c r="A820" s="475"/>
      <c r="B820" s="475"/>
    </row>
    <row r="821" ht="14" spans="1:2">
      <c r="A821" s="475"/>
      <c r="B821" s="475"/>
    </row>
    <row r="822" ht="14" spans="1:2">
      <c r="A822" s="475"/>
      <c r="B822" s="475"/>
    </row>
    <row r="823" ht="14" spans="1:2">
      <c r="A823" s="475"/>
      <c r="B823" s="475"/>
    </row>
    <row r="824" ht="14" spans="1:2">
      <c r="A824" s="475"/>
      <c r="B824" s="475"/>
    </row>
    <row r="825" ht="14" spans="1:2">
      <c r="A825" s="475"/>
      <c r="B825" s="475"/>
    </row>
    <row r="826" ht="14" spans="1:2">
      <c r="A826" s="475"/>
      <c r="B826" s="475"/>
    </row>
    <row r="827" ht="14" spans="1:2">
      <c r="A827" s="475"/>
      <c r="B827" s="475"/>
    </row>
    <row r="828" ht="14" spans="1:2">
      <c r="A828" s="475"/>
      <c r="B828" s="475"/>
    </row>
    <row r="829" ht="14" spans="1:2">
      <c r="A829" s="475"/>
      <c r="B829" s="475"/>
    </row>
    <row r="830" ht="14" spans="1:2">
      <c r="A830" s="475"/>
      <c r="B830" s="475"/>
    </row>
    <row r="831" ht="14" spans="1:2">
      <c r="A831" s="475"/>
      <c r="B831" s="475"/>
    </row>
    <row r="832" ht="14" spans="1:2">
      <c r="A832" s="475"/>
      <c r="B832" s="475"/>
    </row>
    <row r="833" ht="14" spans="1:2">
      <c r="A833" s="475"/>
      <c r="B833" s="475"/>
    </row>
    <row r="834" ht="14" spans="1:2">
      <c r="A834" s="475"/>
      <c r="B834" s="475"/>
    </row>
    <row r="835" ht="14" spans="1:2">
      <c r="A835" s="475"/>
      <c r="B835" s="475"/>
    </row>
    <row r="836" ht="14" spans="1:2">
      <c r="A836" s="475"/>
      <c r="B836" s="475"/>
    </row>
    <row r="837" ht="14" spans="1:2">
      <c r="A837" s="475"/>
      <c r="B837" s="475"/>
    </row>
    <row r="838" ht="14" spans="1:2">
      <c r="A838" s="475"/>
      <c r="B838" s="475"/>
    </row>
    <row r="839" ht="14" spans="1:2">
      <c r="A839" s="475"/>
      <c r="B839" s="475"/>
    </row>
    <row r="840" ht="14" spans="1:2">
      <c r="A840" s="475"/>
      <c r="B840" s="475"/>
    </row>
    <row r="841" ht="14" spans="1:2">
      <c r="A841" s="475"/>
      <c r="B841" s="475"/>
    </row>
    <row r="842" ht="14" spans="1:2">
      <c r="A842" s="475"/>
      <c r="B842" s="475"/>
    </row>
    <row r="843" ht="14" spans="1:2">
      <c r="A843" s="475"/>
      <c r="B843" s="475"/>
    </row>
    <row r="844" ht="14" spans="1:2">
      <c r="A844" s="475"/>
      <c r="B844" s="475"/>
    </row>
    <row r="845" ht="14" spans="1:2">
      <c r="A845" s="475"/>
      <c r="B845" s="475"/>
    </row>
    <row r="846" ht="14" spans="1:2">
      <c r="A846" s="475"/>
      <c r="B846" s="475"/>
    </row>
    <row r="847" ht="14" spans="1:2">
      <c r="A847" s="475"/>
      <c r="B847" s="475"/>
    </row>
    <row r="848" ht="14" spans="1:2">
      <c r="A848" s="475"/>
      <c r="B848" s="475"/>
    </row>
    <row r="849" ht="14" spans="1:2">
      <c r="A849" s="475"/>
      <c r="B849" s="475"/>
    </row>
    <row r="850" ht="14" spans="1:2">
      <c r="A850" s="475"/>
      <c r="B850" s="475"/>
    </row>
    <row r="851" ht="14" spans="1:2">
      <c r="A851" s="475"/>
      <c r="B851" s="475"/>
    </row>
    <row r="852" ht="14" spans="1:2">
      <c r="A852" s="475"/>
      <c r="B852" s="475"/>
    </row>
    <row r="853" ht="14" spans="1:2">
      <c r="A853" s="475"/>
      <c r="B853" s="475"/>
    </row>
    <row r="854" ht="14" spans="1:2">
      <c r="A854" s="475"/>
      <c r="B854" s="475"/>
    </row>
    <row r="855" ht="14" spans="1:2">
      <c r="A855" s="475"/>
      <c r="B855" s="475"/>
    </row>
    <row r="856" ht="14" spans="1:2">
      <c r="A856" s="475"/>
      <c r="B856" s="475"/>
    </row>
    <row r="857" ht="14" spans="1:2">
      <c r="A857" s="475"/>
      <c r="B857" s="475"/>
    </row>
    <row r="858" ht="14" spans="1:2">
      <c r="A858" s="475"/>
      <c r="B858" s="475"/>
    </row>
    <row r="859" ht="14" spans="1:2">
      <c r="A859" s="475"/>
      <c r="B859" s="475"/>
    </row>
    <row r="860" ht="14" spans="1:2">
      <c r="A860" s="475"/>
      <c r="B860" s="475"/>
    </row>
    <row r="861" ht="14" spans="1:2">
      <c r="A861" s="475"/>
      <c r="B861" s="475"/>
    </row>
    <row r="862" ht="14" spans="1:2">
      <c r="A862" s="475"/>
      <c r="B862" s="475"/>
    </row>
    <row r="863" ht="14" spans="1:2">
      <c r="A863" s="475"/>
      <c r="B863" s="475"/>
    </row>
    <row r="864" ht="14" spans="1:2">
      <c r="A864" s="475"/>
      <c r="B864" s="475"/>
    </row>
    <row r="865" ht="14" spans="1:2">
      <c r="A865" s="475"/>
      <c r="B865" s="475"/>
    </row>
    <row r="866" ht="14" spans="1:2">
      <c r="A866" s="475"/>
      <c r="B866" s="475"/>
    </row>
    <row r="867" ht="14" spans="1:2">
      <c r="A867" s="475"/>
      <c r="B867" s="475"/>
    </row>
    <row r="868" ht="14" spans="1:2">
      <c r="A868" s="475"/>
      <c r="B868" s="475"/>
    </row>
    <row r="869" ht="14" spans="1:2">
      <c r="A869" s="475"/>
      <c r="B869" s="475"/>
    </row>
    <row r="870" ht="14" spans="1:2">
      <c r="A870" s="475"/>
      <c r="B870" s="475"/>
    </row>
    <row r="871" ht="14" spans="1:2">
      <c r="A871" s="475"/>
      <c r="B871" s="475"/>
    </row>
    <row r="872" ht="14" spans="1:2">
      <c r="A872" s="475"/>
      <c r="B872" s="475"/>
    </row>
    <row r="873" ht="14" spans="1:2">
      <c r="A873" s="475"/>
      <c r="B873" s="475"/>
    </row>
    <row r="874" ht="14" spans="1:2">
      <c r="A874" s="475"/>
      <c r="B874" s="475"/>
    </row>
    <row r="875" ht="14" spans="1:2">
      <c r="A875" s="475"/>
      <c r="B875" s="475"/>
    </row>
    <row r="876" ht="14" spans="1:2">
      <c r="A876" s="475"/>
      <c r="B876" s="475"/>
    </row>
    <row r="877" ht="14" spans="1:2">
      <c r="A877" s="475"/>
      <c r="B877" s="475"/>
    </row>
    <row r="878" ht="14" spans="1:2">
      <c r="A878" s="475"/>
      <c r="B878" s="475"/>
    </row>
    <row r="879" ht="14" spans="1:2">
      <c r="A879" s="475"/>
      <c r="B879" s="475"/>
    </row>
    <row r="880" ht="14" spans="1:2">
      <c r="A880" s="475"/>
      <c r="B880" s="475"/>
    </row>
    <row r="881" ht="14" spans="1:2">
      <c r="A881" s="475"/>
      <c r="B881" s="475"/>
    </row>
    <row r="882" ht="14" spans="1:2">
      <c r="A882" s="475"/>
      <c r="B882" s="475"/>
    </row>
    <row r="883" ht="14" spans="1:2">
      <c r="A883" s="475"/>
      <c r="B883" s="475"/>
    </row>
    <row r="884" ht="14" spans="1:2">
      <c r="A884" s="475"/>
      <c r="B884" s="475"/>
    </row>
    <row r="885" ht="14" spans="1:2">
      <c r="A885" s="475"/>
      <c r="B885" s="475"/>
    </row>
    <row r="886" ht="14" spans="1:2">
      <c r="A886" s="475"/>
      <c r="B886" s="475"/>
    </row>
    <row r="887" ht="14" spans="1:2">
      <c r="A887" s="475"/>
      <c r="B887" s="475"/>
    </row>
    <row r="888" ht="14" spans="1:2">
      <c r="A888" s="475"/>
      <c r="B888" s="475"/>
    </row>
    <row r="889" ht="14" spans="1:2">
      <c r="A889" s="475"/>
      <c r="B889" s="475"/>
    </row>
    <row r="890" ht="14" spans="1:2">
      <c r="A890" s="475"/>
      <c r="B890" s="475"/>
    </row>
    <row r="891" ht="14" spans="1:2">
      <c r="A891" s="475"/>
      <c r="B891" s="475"/>
    </row>
    <row r="892" ht="14" spans="1:2">
      <c r="A892" s="475"/>
      <c r="B892" s="475"/>
    </row>
    <row r="893" ht="14" spans="1:2">
      <c r="A893" s="475"/>
      <c r="B893" s="475"/>
    </row>
    <row r="894" ht="14" spans="1:2">
      <c r="A894" s="475"/>
      <c r="B894" s="475"/>
    </row>
    <row r="895" ht="14" spans="1:2">
      <c r="A895" s="475"/>
      <c r="B895" s="475"/>
    </row>
    <row r="896" ht="14" spans="1:2">
      <c r="A896" s="475"/>
      <c r="B896" s="475"/>
    </row>
    <row r="897" ht="14" spans="1:2">
      <c r="A897" s="475"/>
      <c r="B897" s="475"/>
    </row>
    <row r="898" ht="14" spans="1:2">
      <c r="A898" s="475"/>
      <c r="B898" s="475"/>
    </row>
    <row r="899" ht="14" spans="1:2">
      <c r="A899" s="475"/>
      <c r="B899" s="475"/>
    </row>
    <row r="900" ht="14" spans="1:2">
      <c r="A900" s="475"/>
      <c r="B900" s="475"/>
    </row>
    <row r="901" ht="14" spans="1:2">
      <c r="A901" s="475"/>
      <c r="B901" s="475"/>
    </row>
    <row r="902" ht="14" spans="1:2">
      <c r="A902" s="475"/>
      <c r="B902" s="475"/>
    </row>
    <row r="903" ht="14" spans="1:2">
      <c r="A903" s="475"/>
      <c r="B903" s="475"/>
    </row>
    <row r="904" ht="14" spans="1:2">
      <c r="A904" s="475"/>
      <c r="B904" s="475"/>
    </row>
    <row r="905" ht="14" spans="1:2">
      <c r="A905" s="475"/>
      <c r="B905" s="475"/>
    </row>
    <row r="906" ht="14" spans="1:2">
      <c r="A906" s="475"/>
      <c r="B906" s="475"/>
    </row>
    <row r="907" ht="14" spans="1:2">
      <c r="A907" s="475"/>
      <c r="B907" s="475"/>
    </row>
    <row r="908" ht="14" spans="1:2">
      <c r="A908" s="475"/>
      <c r="B908" s="475"/>
    </row>
    <row r="909" ht="14" spans="1:2">
      <c r="A909" s="475"/>
      <c r="B909" s="475"/>
    </row>
    <row r="910" ht="14" spans="1:2">
      <c r="A910" s="475"/>
      <c r="B910" s="475"/>
    </row>
    <row r="911" ht="14" spans="1:2">
      <c r="A911" s="475"/>
      <c r="B911" s="475"/>
    </row>
    <row r="912" ht="14" spans="1:2">
      <c r="A912" s="475"/>
      <c r="B912" s="475"/>
    </row>
    <row r="913" ht="14" spans="1:2">
      <c r="A913" s="475"/>
      <c r="B913" s="475"/>
    </row>
    <row r="914" ht="14" spans="1:2">
      <c r="A914" s="475"/>
      <c r="B914" s="475"/>
    </row>
    <row r="915" ht="14" spans="1:2">
      <c r="A915" s="475"/>
      <c r="B915" s="475"/>
    </row>
    <row r="916" ht="14" spans="1:2">
      <c r="A916" s="475"/>
      <c r="B916" s="475"/>
    </row>
    <row r="917" ht="14" spans="1:2">
      <c r="A917" s="475"/>
      <c r="B917" s="475"/>
    </row>
    <row r="918" ht="14" spans="1:2">
      <c r="A918" s="475"/>
      <c r="B918" s="475"/>
    </row>
    <row r="919" ht="14" spans="1:2">
      <c r="A919" s="475"/>
      <c r="B919" s="475"/>
    </row>
    <row r="920" ht="14" spans="1:2">
      <c r="A920" s="475"/>
      <c r="B920" s="475"/>
    </row>
    <row r="921" ht="14" spans="1:2">
      <c r="A921" s="475"/>
      <c r="B921" s="475"/>
    </row>
    <row r="922" ht="14" spans="1:2">
      <c r="A922" s="475"/>
      <c r="B922" s="475"/>
    </row>
    <row r="923" ht="14" spans="1:2">
      <c r="A923" s="475"/>
      <c r="B923" s="475"/>
    </row>
    <row r="924" ht="14" spans="1:2">
      <c r="A924" s="475"/>
      <c r="B924" s="475"/>
    </row>
    <row r="925" ht="14" spans="1:2">
      <c r="A925" s="475"/>
      <c r="B925" s="475"/>
    </row>
    <row r="926" ht="14" spans="1:2">
      <c r="A926" s="475"/>
      <c r="B926" s="475"/>
    </row>
    <row r="927" ht="14" spans="1:2">
      <c r="A927" s="475"/>
      <c r="B927" s="475"/>
    </row>
    <row r="928" ht="14" spans="1:2">
      <c r="A928" s="475"/>
      <c r="B928" s="475"/>
    </row>
    <row r="929" ht="14" spans="1:2">
      <c r="A929" s="475"/>
      <c r="B929" s="475"/>
    </row>
    <row r="930" ht="14" spans="1:2">
      <c r="A930" s="475"/>
      <c r="B930" s="475"/>
    </row>
    <row r="931" ht="14" spans="1:2">
      <c r="A931" s="475"/>
      <c r="B931" s="475"/>
    </row>
    <row r="932" ht="14" spans="1:2">
      <c r="A932" s="475"/>
      <c r="B932" s="475"/>
    </row>
    <row r="933" ht="14" spans="1:2">
      <c r="A933" s="475"/>
      <c r="B933" s="475"/>
    </row>
    <row r="934" ht="14" spans="1:2">
      <c r="A934" s="475"/>
      <c r="B934" s="475"/>
    </row>
    <row r="935" ht="14" spans="1:2">
      <c r="A935" s="475"/>
      <c r="B935" s="475"/>
    </row>
    <row r="936" ht="14" spans="1:2">
      <c r="A936" s="475"/>
      <c r="B936" s="475"/>
    </row>
    <row r="937" ht="14" spans="1:2">
      <c r="A937" s="475"/>
      <c r="B937" s="475"/>
    </row>
    <row r="938" ht="14" spans="1:2">
      <c r="A938" s="475"/>
      <c r="B938" s="475"/>
    </row>
    <row r="939" ht="14" spans="1:2">
      <c r="A939" s="475"/>
      <c r="B939" s="475"/>
    </row>
    <row r="940" ht="14" spans="1:2">
      <c r="A940" s="475"/>
      <c r="B940" s="475"/>
    </row>
    <row r="941" ht="14" spans="1:2">
      <c r="A941" s="475"/>
      <c r="B941" s="475"/>
    </row>
    <row r="942" ht="14" spans="1:2">
      <c r="A942" s="475"/>
      <c r="B942" s="475"/>
    </row>
    <row r="943" ht="14" spans="1:2">
      <c r="A943" s="475"/>
      <c r="B943" s="475"/>
    </row>
    <row r="944" ht="14" spans="1:2">
      <c r="A944" s="475"/>
      <c r="B944" s="475"/>
    </row>
    <row r="945" ht="14" spans="1:2">
      <c r="A945" s="475"/>
      <c r="B945" s="475"/>
    </row>
    <row r="946" ht="14" spans="1:2">
      <c r="A946" s="475"/>
      <c r="B946" s="475"/>
    </row>
    <row r="947" ht="14" spans="1:2">
      <c r="A947" s="475"/>
      <c r="B947" s="475"/>
    </row>
    <row r="948" ht="14" spans="1:2">
      <c r="A948" s="475"/>
      <c r="B948" s="475"/>
    </row>
    <row r="949" ht="14" spans="1:2">
      <c r="A949" s="475"/>
      <c r="B949" s="475"/>
    </row>
    <row r="950" ht="14" spans="1:2">
      <c r="A950" s="475"/>
      <c r="B950" s="475"/>
    </row>
    <row r="951" ht="14" spans="1:2">
      <c r="A951" s="475"/>
      <c r="B951" s="475"/>
    </row>
    <row r="952" ht="14" spans="1:2">
      <c r="A952" s="475"/>
      <c r="B952" s="475"/>
    </row>
    <row r="953" ht="14" spans="1:2">
      <c r="A953" s="475"/>
      <c r="B953" s="475"/>
    </row>
    <row r="954" ht="14" spans="1:2">
      <c r="A954" s="475"/>
      <c r="B954" s="475"/>
    </row>
    <row r="955" ht="14" spans="1:2">
      <c r="A955" s="475"/>
      <c r="B955" s="475"/>
    </row>
    <row r="956" ht="14" spans="1:2">
      <c r="A956" s="475"/>
      <c r="B956" s="475"/>
    </row>
    <row r="957" ht="14" spans="1:2">
      <c r="A957" s="475"/>
      <c r="B957" s="475"/>
    </row>
    <row r="958" ht="14" spans="1:2">
      <c r="A958" s="475"/>
      <c r="B958" s="475"/>
    </row>
    <row r="959" ht="14" spans="1:2">
      <c r="A959" s="475"/>
      <c r="B959" s="475"/>
    </row>
    <row r="960" ht="14" spans="1:2">
      <c r="A960" s="475"/>
      <c r="B960" s="475"/>
    </row>
    <row r="961" ht="14" spans="1:2">
      <c r="A961" s="475"/>
      <c r="B961" s="475"/>
    </row>
    <row r="962" ht="14" spans="1:2">
      <c r="A962" s="475"/>
      <c r="B962" s="475"/>
    </row>
    <row r="963" ht="14" spans="1:2">
      <c r="A963" s="475"/>
      <c r="B963" s="475"/>
    </row>
    <row r="964" ht="14" spans="1:2">
      <c r="A964" s="475"/>
      <c r="B964" s="475"/>
    </row>
    <row r="965" ht="14" spans="1:2">
      <c r="A965" s="475"/>
      <c r="B965" s="475"/>
    </row>
    <row r="966" ht="14" spans="1:2">
      <c r="A966" s="475"/>
      <c r="B966" s="475"/>
    </row>
    <row r="967" ht="14" spans="1:2">
      <c r="A967" s="475"/>
      <c r="B967" s="475"/>
    </row>
    <row r="968" ht="14" spans="1:2">
      <c r="A968" s="475"/>
      <c r="B968" s="475"/>
    </row>
    <row r="969" ht="14" spans="1:2">
      <c r="A969" s="475"/>
      <c r="B969" s="475"/>
    </row>
    <row r="970" ht="14" spans="1:2">
      <c r="A970" s="475"/>
      <c r="B970" s="475"/>
    </row>
    <row r="971" ht="14" spans="1:2">
      <c r="A971" s="475"/>
      <c r="B971" s="475"/>
    </row>
    <row r="972" ht="14" spans="1:2">
      <c r="A972" s="475"/>
      <c r="B972" s="475"/>
    </row>
    <row r="973" ht="14" spans="1:2">
      <c r="A973" s="475"/>
      <c r="B973" s="475"/>
    </row>
    <row r="974" ht="14" spans="1:2">
      <c r="A974" s="475"/>
      <c r="B974" s="475"/>
    </row>
    <row r="975" ht="14" spans="1:2">
      <c r="A975" s="475"/>
      <c r="B975" s="475"/>
    </row>
    <row r="976" ht="14" spans="1:2">
      <c r="A976" s="475"/>
      <c r="B976" s="475"/>
    </row>
    <row r="977" ht="14" spans="1:2">
      <c r="A977" s="475"/>
      <c r="B977" s="475"/>
    </row>
    <row r="978" ht="14" spans="1:2">
      <c r="A978" s="475"/>
      <c r="B978" s="475"/>
    </row>
    <row r="979" ht="14" spans="1:2">
      <c r="A979" s="475"/>
      <c r="B979" s="475"/>
    </row>
    <row r="980" ht="14" spans="1:2">
      <c r="A980" s="475"/>
      <c r="B980" s="475"/>
    </row>
    <row r="981" ht="14" spans="1:2">
      <c r="A981" s="475"/>
      <c r="B981" s="475"/>
    </row>
    <row r="982" ht="14" spans="1:2">
      <c r="A982" s="475"/>
      <c r="B982" s="475"/>
    </row>
    <row r="983" ht="14" spans="1:2">
      <c r="A983" s="475"/>
      <c r="B983" s="475"/>
    </row>
    <row r="984" ht="14" spans="1:2">
      <c r="A984" s="475"/>
      <c r="B984" s="475"/>
    </row>
    <row r="985" ht="14" spans="1:2">
      <c r="A985" s="475"/>
      <c r="B985" s="475"/>
    </row>
    <row r="986" ht="14" spans="1:2">
      <c r="A986" s="475"/>
      <c r="B986" s="475"/>
    </row>
    <row r="987" ht="14" spans="1:2">
      <c r="A987" s="475"/>
      <c r="B987" s="475"/>
    </row>
    <row r="988" ht="14" spans="1:2">
      <c r="A988" s="475"/>
      <c r="B988" s="475"/>
    </row>
    <row r="989" ht="14" spans="1:2">
      <c r="A989" s="475"/>
      <c r="B989" s="475"/>
    </row>
    <row r="990" ht="14" spans="1:2">
      <c r="A990" s="475"/>
      <c r="B990" s="475"/>
    </row>
    <row r="991" ht="14" spans="1:2">
      <c r="A991" s="475"/>
      <c r="B991" s="475"/>
    </row>
    <row r="992" ht="14" spans="1:2">
      <c r="A992" s="475"/>
      <c r="B992" s="475"/>
    </row>
    <row r="993" ht="14" spans="1:2">
      <c r="A993" s="475"/>
      <c r="B993" s="475"/>
    </row>
    <row r="994" ht="14" spans="1:2">
      <c r="A994" s="475"/>
      <c r="B994" s="475"/>
    </row>
    <row r="995" ht="14" spans="1:2">
      <c r="A995" s="475"/>
      <c r="B995" s="475"/>
    </row>
    <row r="996" ht="14" spans="1:2">
      <c r="A996" s="475"/>
      <c r="B996" s="475"/>
    </row>
    <row r="997" ht="14" spans="1:2">
      <c r="A997" s="475"/>
      <c r="B997" s="475"/>
    </row>
    <row r="998" ht="14" spans="1:2">
      <c r="A998" s="475"/>
      <c r="B998" s="475"/>
    </row>
    <row r="999" ht="14" spans="1:2">
      <c r="A999" s="475"/>
      <c r="B999" s="475"/>
    </row>
    <row r="1000" ht="14" spans="1:2">
      <c r="A1000" s="475"/>
      <c r="B1000" s="475"/>
    </row>
  </sheetData>
  <sheetProtection password="CED0" sheet="1" objects="1" scenarios="1"/>
  <mergeCells count="6">
    <mergeCell ref="D8:G8"/>
    <mergeCell ref="D9:G9"/>
    <mergeCell ref="D10:G10"/>
    <mergeCell ref="F44:G44"/>
    <mergeCell ref="D47:G47"/>
    <mergeCell ref="G49:H49"/>
  </mergeCells>
  <pageMargins left="1.18110236220472" right="0.984251968503937" top="0.984251968503937" bottom="0.984251968503937" header="0.31496062992126" footer="0.31496062992126"/>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00"/>
  <sheetViews>
    <sheetView showGridLines="0" showRowColHeaders="0" workbookViewId="0">
      <selection activeCell="I10" sqref="I10"/>
    </sheetView>
  </sheetViews>
  <sheetFormatPr defaultColWidth="0" defaultRowHeight="14" customHeight="1" zeroHeight="1"/>
  <cols>
    <col min="1" max="1" width="34" customWidth="1"/>
    <col min="2" max="2" width="1.63636363636364" customWidth="1"/>
    <col min="3" max="3" width="1.36363636363636" style="490" customWidth="1"/>
    <col min="4" max="4" width="3.45454545454545" style="490" customWidth="1"/>
    <col min="5" max="5" width="3.72727272727273" style="490" customWidth="1"/>
    <col min="6" max="6" width="3.27272727272727" style="490" customWidth="1"/>
    <col min="7" max="7" width="18.8181818181818" style="490" customWidth="1"/>
    <col min="8" max="8" width="2" style="490" customWidth="1"/>
    <col min="9" max="9" width="43.3636363636364" style="490" customWidth="1"/>
    <col min="10" max="10" width="2.72727272727273" style="490" customWidth="1"/>
    <col min="11" max="11" width="14.4545454545455" style="490" customWidth="1"/>
    <col min="12" max="16384" width="14.4545454545455" style="490" hidden="1"/>
  </cols>
  <sheetData>
    <row r="1" spans="1:2">
      <c r="A1" s="490" t="s">
        <v>107</v>
      </c>
      <c r="B1" s="490"/>
    </row>
    <row r="2" spans="1:2">
      <c r="A2" s="490"/>
      <c r="B2" s="490"/>
    </row>
    <row r="3" spans="1:2">
      <c r="A3" s="490"/>
      <c r="B3" s="490"/>
    </row>
    <row r="4" ht="14.5" spans="1:4">
      <c r="A4" s="490"/>
      <c r="B4" s="490"/>
      <c r="D4" s="491" t="s">
        <v>108</v>
      </c>
    </row>
    <row r="5" ht="15.5" spans="1:3">
      <c r="A5" s="490"/>
      <c r="B5" s="490"/>
      <c r="C5" s="492" t="s">
        <v>1</v>
      </c>
    </row>
    <row r="6" ht="15.5" spans="1:3">
      <c r="A6" s="490"/>
      <c r="B6" s="490"/>
      <c r="C6" s="492" t="s">
        <v>188</v>
      </c>
    </row>
    <row r="7" ht="20" spans="1:3">
      <c r="A7" s="490"/>
      <c r="B7" s="490"/>
      <c r="C7" s="493" t="s">
        <v>189</v>
      </c>
    </row>
    <row r="8" ht="20.75" spans="1:10">
      <c r="A8" s="490"/>
      <c r="B8" s="490"/>
      <c r="C8" s="493"/>
      <c r="D8" s="493"/>
      <c r="E8" s="493"/>
      <c r="F8" s="493"/>
      <c r="G8" s="493"/>
      <c r="H8" s="493"/>
      <c r="I8" s="493"/>
      <c r="J8" s="493"/>
    </row>
    <row r="9" ht="15.5" spans="1:10">
      <c r="A9" s="490"/>
      <c r="B9" s="490"/>
      <c r="C9" s="494"/>
      <c r="D9" s="495" t="s">
        <v>108</v>
      </c>
      <c r="E9" s="496"/>
      <c r="F9" s="496"/>
      <c r="G9" s="496"/>
      <c r="H9" s="495"/>
      <c r="I9" s="495"/>
      <c r="J9" s="504"/>
    </row>
    <row r="10" ht="15.5" spans="1:10">
      <c r="A10" s="490"/>
      <c r="B10" s="490"/>
      <c r="C10" s="497"/>
      <c r="D10" s="745" t="s">
        <v>190</v>
      </c>
      <c r="E10" s="97" t="s">
        <v>191</v>
      </c>
      <c r="F10" s="97"/>
      <c r="G10" s="97"/>
      <c r="H10" s="746" t="s">
        <v>21</v>
      </c>
      <c r="I10" s="505" t="s">
        <v>192</v>
      </c>
      <c r="J10" s="506"/>
    </row>
    <row r="11" ht="15.5" spans="1:10">
      <c r="A11" s="490"/>
      <c r="B11" s="490"/>
      <c r="C11" s="497"/>
      <c r="D11" s="745" t="s">
        <v>193</v>
      </c>
      <c r="E11" s="97" t="s">
        <v>194</v>
      </c>
      <c r="F11" s="97"/>
      <c r="G11" s="97"/>
      <c r="H11" s="746" t="s">
        <v>21</v>
      </c>
      <c r="I11" s="507" t="s">
        <v>195</v>
      </c>
      <c r="J11" s="506"/>
    </row>
    <row r="12" ht="15.5" spans="1:10">
      <c r="A12" s="490"/>
      <c r="B12" s="490"/>
      <c r="C12" s="497"/>
      <c r="D12" s="745" t="s">
        <v>196</v>
      </c>
      <c r="E12" s="97" t="s">
        <v>197</v>
      </c>
      <c r="F12" s="97"/>
      <c r="G12" s="97"/>
      <c r="H12" s="746" t="s">
        <v>21</v>
      </c>
      <c r="I12" s="505" t="s">
        <v>198</v>
      </c>
      <c r="J12" s="508"/>
    </row>
    <row r="13" ht="15.5" spans="1:10">
      <c r="A13" s="490"/>
      <c r="B13" s="490"/>
      <c r="C13" s="497"/>
      <c r="D13" s="745" t="s">
        <v>199</v>
      </c>
      <c r="E13" s="97" t="s">
        <v>200</v>
      </c>
      <c r="F13" s="97"/>
      <c r="G13" s="97"/>
      <c r="H13" s="746" t="s">
        <v>21</v>
      </c>
      <c r="I13" s="505" t="s">
        <v>192</v>
      </c>
      <c r="J13" s="506"/>
    </row>
    <row r="14" ht="15.5" spans="1:10">
      <c r="A14" s="490"/>
      <c r="B14" s="490"/>
      <c r="C14" s="497"/>
      <c r="D14" s="745" t="s">
        <v>201</v>
      </c>
      <c r="E14" s="97" t="s">
        <v>202</v>
      </c>
      <c r="F14" s="97"/>
      <c r="G14" s="97"/>
      <c r="H14" s="746" t="s">
        <v>21</v>
      </c>
      <c r="I14" s="505" t="s">
        <v>192</v>
      </c>
      <c r="J14" s="506"/>
    </row>
    <row r="15" ht="15.5" spans="1:10">
      <c r="A15" s="490"/>
      <c r="B15" s="490"/>
      <c r="C15" s="497"/>
      <c r="D15" s="745" t="s">
        <v>203</v>
      </c>
      <c r="E15" s="97" t="s">
        <v>204</v>
      </c>
      <c r="F15" s="97"/>
      <c r="G15" s="97"/>
      <c r="H15" s="746" t="s">
        <v>21</v>
      </c>
      <c r="I15" s="509" t="s">
        <v>6</v>
      </c>
      <c r="J15" s="508"/>
    </row>
    <row r="16" ht="15.5" spans="1:10">
      <c r="A16" s="490"/>
      <c r="B16" s="490"/>
      <c r="C16" s="497"/>
      <c r="D16" s="745" t="s">
        <v>205</v>
      </c>
      <c r="E16" s="97" t="s">
        <v>206</v>
      </c>
      <c r="F16" s="97"/>
      <c r="G16" s="97"/>
      <c r="H16" s="97"/>
      <c r="I16" s="510"/>
      <c r="J16" s="506"/>
    </row>
    <row r="17" s="490" customFormat="1" ht="15.5" spans="3:10">
      <c r="C17" s="497"/>
      <c r="D17" s="97"/>
      <c r="E17" s="97" t="s">
        <v>207</v>
      </c>
      <c r="F17" s="97" t="s">
        <v>208</v>
      </c>
      <c r="G17" s="97"/>
      <c r="H17" s="746" t="s">
        <v>21</v>
      </c>
      <c r="I17" s="505" t="s">
        <v>192</v>
      </c>
      <c r="J17" s="506"/>
    </row>
    <row r="18" s="490" customFormat="1" ht="15.5" spans="3:10">
      <c r="C18" s="497"/>
      <c r="D18" s="97" t="s">
        <v>108</v>
      </c>
      <c r="E18" s="97" t="s">
        <v>209</v>
      </c>
      <c r="F18" s="97" t="s">
        <v>210</v>
      </c>
      <c r="G18" s="97"/>
      <c r="H18" s="746" t="s">
        <v>21</v>
      </c>
      <c r="I18" s="505" t="s">
        <v>192</v>
      </c>
      <c r="J18" s="506"/>
    </row>
    <row r="19" s="490" customFormat="1" ht="15.5" spans="3:10">
      <c r="C19" s="497"/>
      <c r="D19" s="97"/>
      <c r="E19" s="97"/>
      <c r="F19" s="97"/>
      <c r="G19" s="97"/>
      <c r="H19" s="97"/>
      <c r="I19" s="505" t="s">
        <v>192</v>
      </c>
      <c r="J19" s="506"/>
    </row>
    <row r="20" s="490" customFormat="1" ht="15.5" spans="3:10">
      <c r="C20" s="497"/>
      <c r="D20" s="97" t="s">
        <v>108</v>
      </c>
      <c r="E20" s="97"/>
      <c r="F20" s="97"/>
      <c r="G20" s="97"/>
      <c r="H20" s="97"/>
      <c r="I20" s="505" t="s">
        <v>192</v>
      </c>
      <c r="J20" s="506"/>
    </row>
    <row r="21" s="490" customFormat="1" ht="15.5" spans="3:10">
      <c r="C21" s="497"/>
      <c r="D21" s="97" t="s">
        <v>108</v>
      </c>
      <c r="E21" s="97" t="s">
        <v>211</v>
      </c>
      <c r="F21" s="97" t="s">
        <v>212</v>
      </c>
      <c r="G21" s="97"/>
      <c r="H21" s="746" t="s">
        <v>21</v>
      </c>
      <c r="I21" s="505" t="s">
        <v>192</v>
      </c>
      <c r="J21" s="506"/>
    </row>
    <row r="22" s="490" customFormat="1" ht="15.5" spans="3:10">
      <c r="C22" s="497"/>
      <c r="D22" s="97"/>
      <c r="E22" s="97" t="s">
        <v>213</v>
      </c>
      <c r="F22" s="97" t="s">
        <v>214</v>
      </c>
      <c r="G22" s="97"/>
      <c r="H22" s="746" t="s">
        <v>21</v>
      </c>
      <c r="I22" s="505" t="s">
        <v>192</v>
      </c>
      <c r="J22" s="506"/>
    </row>
    <row r="23" s="490" customFormat="1" ht="15.5" spans="3:10">
      <c r="C23" s="497"/>
      <c r="D23" s="97" t="s">
        <v>108</v>
      </c>
      <c r="E23" s="97" t="s">
        <v>215</v>
      </c>
      <c r="F23" s="97" t="s">
        <v>216</v>
      </c>
      <c r="G23" s="97"/>
      <c r="H23" s="746" t="s">
        <v>21</v>
      </c>
      <c r="I23" s="505" t="s">
        <v>192</v>
      </c>
      <c r="J23" s="506"/>
    </row>
    <row r="24" s="490" customFormat="1" ht="15.5" spans="3:10">
      <c r="C24" s="497"/>
      <c r="D24" s="97"/>
      <c r="E24" s="97" t="s">
        <v>217</v>
      </c>
      <c r="F24" s="97" t="s">
        <v>218</v>
      </c>
      <c r="G24" s="97"/>
      <c r="H24" s="746" t="s">
        <v>21</v>
      </c>
      <c r="I24" s="505" t="s">
        <v>192</v>
      </c>
      <c r="J24" s="506"/>
    </row>
    <row r="25" s="490" customFormat="1" ht="15.5" spans="3:10">
      <c r="C25" s="497"/>
      <c r="D25" s="97" t="s">
        <v>108</v>
      </c>
      <c r="E25" s="97" t="s">
        <v>219</v>
      </c>
      <c r="F25" s="97" t="s">
        <v>220</v>
      </c>
      <c r="G25" s="97"/>
      <c r="H25" s="97"/>
      <c r="I25" s="510"/>
      <c r="J25" s="506"/>
    </row>
    <row r="26" s="490" customFormat="1" ht="15.5" spans="3:10">
      <c r="C26" s="497"/>
      <c r="D26" s="97"/>
      <c r="E26" s="97"/>
      <c r="F26" s="746" t="s">
        <v>15</v>
      </c>
      <c r="G26" s="97" t="s">
        <v>221</v>
      </c>
      <c r="H26" s="746" t="s">
        <v>21</v>
      </c>
      <c r="I26" s="505" t="s">
        <v>192</v>
      </c>
      <c r="J26" s="506"/>
    </row>
    <row r="27" s="490" customFormat="1" ht="15.5" spans="3:10">
      <c r="C27" s="497"/>
      <c r="D27" s="97"/>
      <c r="E27" s="97"/>
      <c r="F27" s="746" t="s">
        <v>15</v>
      </c>
      <c r="G27" s="97" t="s">
        <v>222</v>
      </c>
      <c r="H27" s="746" t="s">
        <v>21</v>
      </c>
      <c r="I27" s="505" t="s">
        <v>192</v>
      </c>
      <c r="J27" s="506"/>
    </row>
    <row r="28" s="490" customFormat="1" ht="15.5" spans="3:10">
      <c r="C28" s="497"/>
      <c r="D28" s="97" t="s">
        <v>108</v>
      </c>
      <c r="E28" s="97"/>
      <c r="F28" s="746" t="s">
        <v>223</v>
      </c>
      <c r="G28" s="97" t="s">
        <v>224</v>
      </c>
      <c r="H28" s="746" t="s">
        <v>21</v>
      </c>
      <c r="I28" s="505" t="s">
        <v>192</v>
      </c>
      <c r="J28" s="506"/>
    </row>
    <row r="29" s="490" customFormat="1" ht="15.5" spans="3:10">
      <c r="C29" s="497"/>
      <c r="D29" s="97"/>
      <c r="E29" s="97"/>
      <c r="F29" s="97"/>
      <c r="G29" s="97"/>
      <c r="H29" s="97"/>
      <c r="I29" s="505" t="s">
        <v>192</v>
      </c>
      <c r="J29" s="506"/>
    </row>
    <row r="30" s="490" customFormat="1" ht="16.25" spans="3:10">
      <c r="C30" s="499"/>
      <c r="D30" s="500" t="s">
        <v>108</v>
      </c>
      <c r="E30" s="500"/>
      <c r="F30" s="500"/>
      <c r="G30" s="500"/>
      <c r="H30" s="500"/>
      <c r="I30" s="511"/>
      <c r="J30" s="512"/>
    </row>
    <row r="31" s="490" customFormat="1" spans="3:10">
      <c r="C31" s="501" t="s">
        <v>225</v>
      </c>
      <c r="D31" s="502" t="s">
        <v>226</v>
      </c>
      <c r="E31" s="502"/>
      <c r="F31" s="502"/>
      <c r="G31" s="502"/>
      <c r="H31" s="503"/>
      <c r="I31" s="513"/>
      <c r="J31" s="514"/>
    </row>
    <row r="32" s="490" customFormat="1" spans="4:10">
      <c r="D32" s="503"/>
      <c r="E32" s="503"/>
      <c r="F32" s="503"/>
      <c r="G32" s="503"/>
      <c r="H32" s="503"/>
      <c r="I32" s="503"/>
      <c r="J32" s="503"/>
    </row>
    <row r="33" s="490" customFormat="1" spans="4:10">
      <c r="D33" s="503"/>
      <c r="E33" s="503"/>
      <c r="F33" s="503"/>
      <c r="G33" s="503"/>
      <c r="H33" s="503"/>
      <c r="I33" s="503"/>
      <c r="J33" s="503"/>
    </row>
    <row r="34" s="490" customFormat="1" spans="4:10">
      <c r="D34" s="503"/>
      <c r="E34" s="503"/>
      <c r="F34" s="503"/>
      <c r="G34" s="503"/>
      <c r="H34" s="503"/>
      <c r="I34" s="503"/>
      <c r="J34" s="503"/>
    </row>
    <row r="35" s="490" customFormat="1" spans="4:10">
      <c r="D35" s="503"/>
      <c r="E35" s="503"/>
      <c r="F35" s="503"/>
      <c r="G35" s="503"/>
      <c r="H35" s="503"/>
      <c r="I35" s="503"/>
      <c r="J35" s="503"/>
    </row>
    <row r="36" s="490" customFormat="1" spans="4:10">
      <c r="D36" s="503"/>
      <c r="E36" s="503"/>
      <c r="F36" s="503"/>
      <c r="G36" s="503"/>
      <c r="H36" s="503"/>
      <c r="I36" s="515"/>
      <c r="J36" s="503"/>
    </row>
    <row r="37" s="490" customFormat="1" spans="4:10">
      <c r="D37" s="503"/>
      <c r="E37" s="503"/>
      <c r="F37" s="503"/>
      <c r="G37" s="503"/>
      <c r="H37" s="503"/>
      <c r="I37" s="503"/>
      <c r="J37" s="503"/>
    </row>
    <row r="38" s="490" customFormat="1" spans="4:10">
      <c r="D38" s="503"/>
      <c r="E38" s="503"/>
      <c r="F38" s="503"/>
      <c r="G38" s="503"/>
      <c r="H38" s="503"/>
      <c r="I38" s="503"/>
      <c r="J38" s="503"/>
    </row>
    <row r="39" s="490" customFormat="1" spans="4:10">
      <c r="D39" s="503"/>
      <c r="E39" s="503"/>
      <c r="F39" s="503"/>
      <c r="G39" s="503"/>
      <c r="H39" s="503"/>
      <c r="I39" s="503"/>
      <c r="J39" s="503"/>
    </row>
    <row r="40" s="490" customFormat="1" spans="4:10">
      <c r="D40" s="503"/>
      <c r="E40" s="503"/>
      <c r="F40" s="503"/>
      <c r="G40" s="503"/>
      <c r="H40" s="503"/>
      <c r="I40" s="503"/>
      <c r="J40" s="503"/>
    </row>
    <row r="41" s="490" customFormat="1" spans="4:10">
      <c r="D41" s="503"/>
      <c r="E41" s="503"/>
      <c r="F41" s="503"/>
      <c r="G41" s="503"/>
      <c r="H41" s="503"/>
      <c r="I41" s="503"/>
      <c r="J41" s="503"/>
    </row>
    <row r="42" s="490" customFormat="1" spans="4:10">
      <c r="D42" s="503"/>
      <c r="E42" s="503"/>
      <c r="F42" s="503"/>
      <c r="G42" s="503"/>
      <c r="H42" s="503"/>
      <c r="I42" s="503"/>
      <c r="J42" s="503"/>
    </row>
    <row r="43" s="490" customFormat="1" spans="4:10">
      <c r="D43" s="503"/>
      <c r="E43" s="503"/>
      <c r="F43" s="503"/>
      <c r="G43" s="503"/>
      <c r="H43" s="503"/>
      <c r="I43" s="503"/>
      <c r="J43" s="503"/>
    </row>
    <row r="44" s="490" customFormat="1" spans="4:10">
      <c r="D44" s="503"/>
      <c r="E44" s="503"/>
      <c r="F44" s="503"/>
      <c r="G44" s="503"/>
      <c r="H44" s="503"/>
      <c r="I44" s="503"/>
      <c r="J44" s="503"/>
    </row>
    <row r="45" s="490" customFormat="1" spans="4:10">
      <c r="D45" s="503"/>
      <c r="E45" s="503"/>
      <c r="F45" s="503"/>
      <c r="G45" s="503"/>
      <c r="H45" s="503"/>
      <c r="I45" s="503"/>
      <c r="J45" s="503"/>
    </row>
    <row r="46" s="490" customFormat="1" spans="4:10">
      <c r="D46" s="503"/>
      <c r="E46" s="503"/>
      <c r="F46" s="503"/>
      <c r="G46" s="503"/>
      <c r="H46" s="503"/>
      <c r="I46" s="503"/>
      <c r="J46" s="503"/>
    </row>
    <row r="47" s="490" customFormat="1" spans="4:10">
      <c r="D47" s="503"/>
      <c r="E47" s="503"/>
      <c r="F47" s="503"/>
      <c r="G47" s="503"/>
      <c r="H47" s="503"/>
      <c r="I47" s="503"/>
      <c r="J47" s="503"/>
    </row>
    <row r="48" s="490" customFormat="1" spans="4:10">
      <c r="D48" s="503"/>
      <c r="E48" s="503"/>
      <c r="F48" s="503"/>
      <c r="G48" s="503"/>
      <c r="H48" s="503"/>
      <c r="I48" s="503"/>
      <c r="J48" s="503"/>
    </row>
    <row r="49" s="490" customFormat="1" spans="4:10">
      <c r="D49" s="503"/>
      <c r="E49" s="503"/>
      <c r="F49" s="503"/>
      <c r="G49" s="503"/>
      <c r="H49" s="503"/>
      <c r="I49" s="503"/>
      <c r="J49" s="503"/>
    </row>
    <row r="50" s="490" customFormat="1" spans="4:10">
      <c r="D50" s="503"/>
      <c r="E50" s="503"/>
      <c r="F50" s="503"/>
      <c r="G50" s="503"/>
      <c r="H50" s="503"/>
      <c r="I50" s="503"/>
      <c r="J50" s="503"/>
    </row>
    <row r="51" s="490" customFormat="1"/>
    <row r="52" s="490" customFormat="1"/>
    <row r="53" s="490" customFormat="1"/>
    <row r="54" s="490" customFormat="1"/>
    <row r="55" s="490" customFormat="1"/>
    <row r="56" s="490" customFormat="1"/>
    <row r="57" s="490" customFormat="1"/>
    <row r="58" s="490" customFormat="1"/>
    <row r="59" s="490" customFormat="1"/>
    <row r="60" s="490" customFormat="1"/>
    <row r="61" s="490" customFormat="1"/>
    <row r="62" s="490" customFormat="1"/>
    <row r="63" s="490" customFormat="1"/>
    <row r="64" s="490" customFormat="1"/>
    <row r="65" s="490" customFormat="1"/>
    <row r="66" s="490" customFormat="1"/>
    <row r="67" s="490" customFormat="1"/>
    <row r="68" s="490" customFormat="1"/>
    <row r="69" s="490" customFormat="1"/>
    <row r="70" s="490" customFormat="1"/>
    <row r="71" s="490" customFormat="1"/>
    <row r="72" s="490" customFormat="1"/>
    <row r="73" s="490" customFormat="1"/>
    <row r="74" s="490" customFormat="1"/>
    <row r="75" s="490" customFormat="1"/>
    <row r="76" s="490" customFormat="1"/>
    <row r="77" s="490" customFormat="1"/>
    <row r="78" s="490" customFormat="1"/>
    <row r="79" s="490" customFormat="1"/>
    <row r="80" s="490" customFormat="1"/>
    <row r="81" s="490" customFormat="1"/>
    <row r="82" s="490" customFormat="1"/>
    <row r="83" s="490" customFormat="1"/>
    <row r="84" s="490" customFormat="1"/>
    <row r="85" s="490" customFormat="1"/>
    <row r="86" s="490" customFormat="1"/>
    <row r="87" s="490" customFormat="1"/>
    <row r="88" s="490" customFormat="1"/>
    <row r="89" s="490" customFormat="1"/>
    <row r="90" s="490" customFormat="1"/>
    <row r="91" s="490" customFormat="1"/>
    <row r="92" s="490" customFormat="1"/>
    <row r="93" s="490" customFormat="1"/>
    <row r="94" s="490" customFormat="1"/>
    <row r="95" s="490" customFormat="1"/>
    <row r="96" s="490" customFormat="1"/>
    <row r="97" s="490" customFormat="1"/>
    <row r="98" s="490" customFormat="1"/>
    <row r="99" s="490" customFormat="1"/>
    <row r="100" s="490" customFormat="1"/>
    <row r="101" s="490" customFormat="1"/>
    <row r="102" s="490" customFormat="1"/>
    <row r="103" s="490" customFormat="1"/>
    <row r="104" s="490" customFormat="1"/>
    <row r="105" s="490" customFormat="1"/>
    <row r="106" s="490" customFormat="1"/>
    <row r="107" s="490" customFormat="1"/>
    <row r="108" s="490" customFormat="1"/>
    <row r="109" s="490" customFormat="1"/>
    <row r="110" s="490" customFormat="1"/>
    <row r="111" s="490" customFormat="1"/>
    <row r="112" s="490" customFormat="1"/>
    <row r="113" s="490" customFormat="1"/>
    <row r="114" s="490" customFormat="1"/>
    <row r="115" s="490" customFormat="1"/>
    <row r="116" s="490" customFormat="1"/>
    <row r="117" s="490" customFormat="1"/>
    <row r="118" s="490" customFormat="1"/>
    <row r="119" s="490" customFormat="1"/>
    <row r="120" s="490" customFormat="1"/>
    <row r="121" s="490" customFormat="1"/>
    <row r="122" s="490" customFormat="1"/>
    <row r="123" s="490" customFormat="1"/>
    <row r="124" s="490" customFormat="1"/>
    <row r="125" s="490" customFormat="1"/>
    <row r="126" s="490" customFormat="1"/>
    <row r="127" s="490" customFormat="1"/>
    <row r="128" s="490" customFormat="1"/>
    <row r="129" s="490" customFormat="1"/>
    <row r="130" s="490" customFormat="1"/>
    <row r="131" s="490" customFormat="1"/>
    <row r="132" s="490" customFormat="1"/>
    <row r="133" s="490" customFormat="1"/>
    <row r="134" s="490" customFormat="1"/>
    <row r="135" s="490" customFormat="1"/>
    <row r="136" s="490" customFormat="1"/>
    <row r="137" s="490" customFormat="1"/>
    <row r="138" s="490" customFormat="1"/>
    <row r="139" s="490" customFormat="1"/>
    <row r="140" s="490" customFormat="1"/>
    <row r="141" s="490" customFormat="1"/>
    <row r="142" s="490" customFormat="1"/>
    <row r="143" s="490" customFormat="1"/>
    <row r="144" s="490" customFormat="1"/>
    <row r="145" s="490" customFormat="1"/>
    <row r="146" s="490" customFormat="1"/>
    <row r="147" s="490" customFormat="1"/>
    <row r="148" s="490" customFormat="1"/>
    <row r="149" s="490" customFormat="1"/>
    <row r="150" s="490" customFormat="1"/>
    <row r="151" s="490" customFormat="1"/>
    <row r="152" s="490" customFormat="1"/>
    <row r="153" s="490" customFormat="1"/>
    <row r="154" s="490" customFormat="1"/>
    <row r="155" s="490" customFormat="1"/>
    <row r="156" s="490" customFormat="1"/>
    <row r="157" s="490" customFormat="1"/>
    <row r="158" s="490" customFormat="1"/>
    <row r="159" s="490" customFormat="1"/>
    <row r="160" s="490" customFormat="1"/>
    <row r="161" s="490" customFormat="1"/>
    <row r="162" s="490" customFormat="1"/>
    <row r="163" s="490" customFormat="1"/>
    <row r="164" s="490" customFormat="1"/>
    <row r="165" s="490" customFormat="1"/>
    <row r="166" s="490" customFormat="1"/>
    <row r="167" s="490" customFormat="1"/>
    <row r="168" s="490" customFormat="1"/>
    <row r="169" s="490" customFormat="1"/>
    <row r="170" s="490" customFormat="1"/>
    <row r="171" s="490" customFormat="1"/>
    <row r="172" s="490" customFormat="1"/>
    <row r="173" s="490" customFormat="1"/>
    <row r="174" s="490" customFormat="1"/>
    <row r="175" s="490" customFormat="1"/>
    <row r="176" s="490" customFormat="1"/>
    <row r="177" s="490" customFormat="1"/>
    <row r="178" s="490" customFormat="1"/>
    <row r="179" s="490" customFormat="1"/>
    <row r="180" s="490" customFormat="1"/>
    <row r="181" s="490" customFormat="1"/>
    <row r="182" s="490" customFormat="1"/>
    <row r="183" s="490" customFormat="1"/>
    <row r="184" s="490" customFormat="1"/>
    <row r="185" s="490" customFormat="1"/>
    <row r="186" s="490" customFormat="1"/>
    <row r="187" s="490" customFormat="1"/>
    <row r="188" s="490" customFormat="1"/>
    <row r="189" s="490" customFormat="1"/>
    <row r="190" s="490" customFormat="1"/>
    <row r="191" s="490" customFormat="1"/>
    <row r="192" s="490" customFormat="1"/>
    <row r="193" s="490" customFormat="1"/>
    <row r="194" s="490" customFormat="1"/>
    <row r="195" s="490" customFormat="1"/>
    <row r="196" s="490" customFormat="1"/>
    <row r="197" s="490" customFormat="1"/>
    <row r="198" s="490" customFormat="1"/>
    <row r="199" s="490" customFormat="1"/>
    <row r="200" s="490" customFormat="1"/>
    <row r="201" s="490" customFormat="1"/>
    <row r="202" s="490" customFormat="1"/>
    <row r="203" s="490" customFormat="1"/>
    <row r="204" s="490" customFormat="1"/>
    <row r="205" s="490" customFormat="1"/>
    <row r="206" s="490" customFormat="1"/>
    <row r="207" s="490" customFormat="1"/>
    <row r="208" s="490" customFormat="1"/>
    <row r="209" s="490" customFormat="1"/>
    <row r="210" s="490" customFormat="1"/>
    <row r="211" s="490" customFormat="1"/>
    <row r="212" s="490" customFormat="1"/>
    <row r="213" s="490" customFormat="1"/>
    <row r="214" s="490" customFormat="1"/>
    <row r="215" s="490" customFormat="1"/>
    <row r="216" s="490" customFormat="1"/>
    <row r="217" s="490" customFormat="1"/>
    <row r="218" s="490" customFormat="1"/>
    <row r="219" s="490" customFormat="1"/>
    <row r="220" s="490" customFormat="1"/>
    <row r="221" s="490" customFormat="1"/>
    <row r="222" s="490" customFormat="1"/>
    <row r="223" s="490" customFormat="1"/>
    <row r="224" s="490" customFormat="1"/>
    <row r="225" s="490" customFormat="1"/>
    <row r="226" s="490" customFormat="1"/>
    <row r="227" s="490" customFormat="1"/>
    <row r="228" s="490" customFormat="1"/>
    <row r="229" s="490" customFormat="1"/>
    <row r="230" s="490" customFormat="1"/>
    <row r="231" s="490" customFormat="1"/>
    <row r="232" s="490" customFormat="1"/>
    <row r="233" s="490" customFormat="1"/>
    <row r="234" s="490" customFormat="1"/>
    <row r="235" s="490" customFormat="1"/>
    <row r="236" s="490" customFormat="1"/>
    <row r="237" s="490" customFormat="1"/>
    <row r="238" s="490" customFormat="1"/>
    <row r="239" s="490" customFormat="1"/>
    <row r="240" s="490" customFormat="1"/>
    <row r="241" s="490" customFormat="1"/>
    <row r="242" s="490" customFormat="1"/>
    <row r="243" s="490" customFormat="1"/>
    <row r="244" s="490" customFormat="1"/>
    <row r="245" s="490" customFormat="1"/>
    <row r="246" s="490" customFormat="1"/>
    <row r="247" s="490" customFormat="1"/>
    <row r="248" s="490" customFormat="1"/>
    <row r="249" s="490" customFormat="1"/>
    <row r="250" s="490" customFormat="1"/>
    <row r="251" s="490" customFormat="1"/>
    <row r="252" s="490" customFormat="1"/>
    <row r="253" s="490" customFormat="1"/>
    <row r="254" s="490" customFormat="1"/>
    <row r="255" s="490" customFormat="1"/>
    <row r="256" s="490" customFormat="1"/>
    <row r="257" s="490" customFormat="1"/>
    <row r="258" s="490" customFormat="1"/>
    <row r="259" s="490" customFormat="1"/>
    <row r="260" s="490" customFormat="1"/>
    <row r="261" s="490" customFormat="1"/>
    <row r="262" s="490" customFormat="1"/>
    <row r="263" s="490" customFormat="1"/>
    <row r="264" s="490" customFormat="1"/>
    <row r="265" s="490" customFormat="1"/>
    <row r="266" s="490" customFormat="1"/>
    <row r="267" s="490" customFormat="1"/>
    <row r="268" s="490" customFormat="1"/>
    <row r="269" s="490" customFormat="1"/>
    <row r="270" s="490" customFormat="1"/>
    <row r="271" s="490" customFormat="1"/>
    <row r="272" s="490" customFormat="1"/>
    <row r="273" s="490" customFormat="1"/>
    <row r="274" s="490" customFormat="1"/>
    <row r="275" s="490" customFormat="1"/>
    <row r="276" s="490" customFormat="1"/>
    <row r="277" s="490" customFormat="1"/>
    <row r="278" s="490" customFormat="1"/>
    <row r="279" s="490" customFormat="1"/>
    <row r="280" s="490" customFormat="1"/>
    <row r="281" s="490" customFormat="1"/>
    <row r="282" s="490" customFormat="1"/>
    <row r="283" s="490" customFormat="1"/>
    <row r="284" s="490" customFormat="1"/>
    <row r="285" s="490" customFormat="1"/>
    <row r="286" s="490" customFormat="1"/>
    <row r="287" s="490" customFormat="1"/>
    <row r="288" s="490" customFormat="1"/>
    <row r="289" s="490" customFormat="1"/>
    <row r="290" s="490" customFormat="1"/>
    <row r="291" s="490" customFormat="1"/>
    <row r="292" s="490" customFormat="1"/>
    <row r="293" s="490" customFormat="1"/>
    <row r="294" s="490" customFormat="1"/>
    <row r="295" s="490" customFormat="1"/>
    <row r="296" s="490" customFormat="1"/>
    <row r="297" s="490" customFormat="1"/>
    <row r="298" s="490" customFormat="1"/>
    <row r="299" s="490" customFormat="1"/>
    <row r="300" s="490" customFormat="1"/>
    <row r="301" s="490" customFormat="1"/>
    <row r="302" s="490" customFormat="1"/>
    <row r="303" s="490" customFormat="1"/>
    <row r="304" s="490" customFormat="1"/>
    <row r="305" s="490" customFormat="1"/>
    <row r="306" s="490" customFormat="1"/>
    <row r="307" s="490" customFormat="1"/>
    <row r="308" s="490" customFormat="1"/>
    <row r="309" s="490" customFormat="1"/>
    <row r="310" s="490" customFormat="1"/>
    <row r="311" s="490" customFormat="1"/>
    <row r="312" s="490" customFormat="1"/>
    <row r="313" s="490" customFormat="1"/>
    <row r="314" s="490" customFormat="1"/>
    <row r="315" s="490" customFormat="1"/>
    <row r="316" s="490" customFormat="1"/>
    <row r="317" s="490" customFormat="1"/>
    <row r="318" s="490" customFormat="1"/>
    <row r="319" s="490" customFormat="1"/>
    <row r="320" s="490" customFormat="1"/>
    <row r="321" s="490" customFormat="1"/>
    <row r="322" s="490" customFormat="1"/>
    <row r="323" s="490" customFormat="1"/>
    <row r="324" s="490" customFormat="1"/>
    <row r="325" s="490" customFormat="1"/>
    <row r="326" s="490" customFormat="1"/>
    <row r="327" s="490" customFormat="1"/>
    <row r="328" s="490" customFormat="1"/>
    <row r="329" s="490" customFormat="1"/>
    <row r="330" s="490" customFormat="1"/>
    <row r="331" s="490" customFormat="1"/>
    <row r="332" s="490" customFormat="1"/>
    <row r="333" s="490" customFormat="1"/>
    <row r="334" s="490" customFormat="1"/>
    <row r="335" s="490" customFormat="1"/>
    <row r="336" s="490" customFormat="1"/>
    <row r="337" s="490" customFormat="1"/>
    <row r="338" s="490" customFormat="1"/>
    <row r="339" s="490" customFormat="1"/>
    <row r="340" s="490" customFormat="1"/>
    <row r="341" s="490" customFormat="1"/>
    <row r="342" s="490" customFormat="1"/>
    <row r="343" s="490" customFormat="1"/>
    <row r="344" s="490" customFormat="1"/>
    <row r="345" s="490" customFormat="1"/>
    <row r="346" s="490" customFormat="1"/>
    <row r="347" s="490" customFormat="1"/>
    <row r="348" s="490" customFormat="1"/>
    <row r="349" s="490" customFormat="1"/>
    <row r="350" s="490" customFormat="1"/>
    <row r="351" s="490" customFormat="1"/>
    <row r="352" s="490" customFormat="1"/>
    <row r="353" s="490" customFormat="1"/>
    <row r="354" s="490" customFormat="1"/>
    <row r="355" s="490" customFormat="1"/>
    <row r="356" s="490" customFormat="1"/>
    <row r="357" s="490" customFormat="1"/>
    <row r="358" s="490" customFormat="1"/>
    <row r="359" s="490" customFormat="1"/>
    <row r="360" s="490" customFormat="1"/>
    <row r="361" s="490" customFormat="1"/>
    <row r="362" s="490" customFormat="1"/>
    <row r="363" s="490" customFormat="1"/>
    <row r="364" s="490" customFormat="1"/>
    <row r="365" s="490" customFormat="1"/>
    <row r="366" s="490" customFormat="1"/>
    <row r="367" s="490" customFormat="1"/>
    <row r="368" s="490" customFormat="1"/>
    <row r="369" s="490" customFormat="1"/>
    <row r="370" s="490" customFormat="1"/>
    <row r="371" s="490" customFormat="1"/>
    <row r="372" s="490" customFormat="1"/>
    <row r="373" s="490" customFormat="1"/>
    <row r="374" s="490" customFormat="1"/>
    <row r="375" s="490" customFormat="1"/>
    <row r="376" s="490" customFormat="1"/>
    <row r="377" s="490" customFormat="1"/>
    <row r="378" s="490" customFormat="1"/>
    <row r="379" s="490" customFormat="1"/>
    <row r="380" s="490" customFormat="1"/>
    <row r="381" s="490" customFormat="1"/>
    <row r="382" s="490" customFormat="1"/>
    <row r="383" s="490" customFormat="1"/>
    <row r="384" s="490" customFormat="1"/>
    <row r="385" s="490" customFormat="1"/>
    <row r="386" s="490" customFormat="1"/>
    <row r="387" s="490" customFormat="1"/>
    <row r="388" s="490" customFormat="1"/>
    <row r="389" s="490" customFormat="1"/>
    <row r="390" s="490" customFormat="1"/>
    <row r="391" s="490" customFormat="1"/>
    <row r="392" s="490" customFormat="1"/>
    <row r="393" s="490" customFormat="1"/>
    <row r="394" s="490" customFormat="1"/>
    <row r="395" s="490" customFormat="1"/>
    <row r="396" s="490" customFormat="1"/>
    <row r="397" s="490" customFormat="1"/>
    <row r="398" s="490" customFormat="1"/>
    <row r="399" s="490" customFormat="1"/>
    <row r="400" s="490" customFormat="1"/>
    <row r="401" s="490" customFormat="1"/>
    <row r="402" s="490" customFormat="1"/>
    <row r="403" s="490" customFormat="1"/>
    <row r="404" s="490" customFormat="1"/>
    <row r="405" s="490" customFormat="1"/>
    <row r="406" s="490" customFormat="1"/>
    <row r="407" s="490" customFormat="1"/>
    <row r="408" s="490" customFormat="1"/>
    <row r="409" s="490" customFormat="1"/>
    <row r="410" s="490" customFormat="1"/>
    <row r="411" s="490" customFormat="1"/>
    <row r="412" s="490" customFormat="1"/>
    <row r="413" s="490" customFormat="1"/>
    <row r="414" s="490" customFormat="1"/>
    <row r="415" s="490" customFormat="1"/>
    <row r="416" s="490" customFormat="1"/>
    <row r="417" s="490" customFormat="1"/>
    <row r="418" s="490" customFormat="1"/>
    <row r="419" s="490" customFormat="1"/>
    <row r="420" s="490" customFormat="1"/>
    <row r="421" s="490" customFormat="1"/>
    <row r="422" s="490" customFormat="1"/>
    <row r="423" s="490" customFormat="1"/>
    <row r="424" s="490" customFormat="1"/>
    <row r="425" s="490" customFormat="1"/>
    <row r="426" s="490" customFormat="1"/>
    <row r="427" s="490" customFormat="1"/>
    <row r="428" s="490" customFormat="1"/>
    <row r="429" s="490" customFormat="1"/>
    <row r="430" s="490" customFormat="1"/>
    <row r="431" s="490" customFormat="1"/>
    <row r="432" s="490" customFormat="1"/>
    <row r="433" s="490" customFormat="1"/>
    <row r="434" s="490" customFormat="1"/>
    <row r="435" s="490" customFormat="1"/>
    <row r="436" s="490" customFormat="1"/>
    <row r="437" s="490" customFormat="1"/>
    <row r="438" s="490" customFormat="1"/>
    <row r="439" s="490" customFormat="1"/>
    <row r="440" s="490" customFormat="1"/>
    <row r="441" s="490" customFormat="1"/>
    <row r="442" s="490" customFormat="1"/>
    <row r="443" s="490" customFormat="1"/>
    <row r="444" s="490" customFormat="1"/>
    <row r="445" s="490" customFormat="1"/>
    <row r="446" s="490" customFormat="1"/>
    <row r="447" s="490" customFormat="1"/>
    <row r="448" s="490" customFormat="1"/>
    <row r="449" s="490" customFormat="1"/>
    <row r="450" s="490" customFormat="1"/>
    <row r="451" s="490" customFormat="1"/>
    <row r="452" s="490" customFormat="1"/>
    <row r="453" s="490" customFormat="1"/>
    <row r="454" s="490" customFormat="1"/>
    <row r="455" s="490" customFormat="1"/>
    <row r="456" s="490" customFormat="1"/>
    <row r="457" s="490" customFormat="1"/>
    <row r="458" s="490" customFormat="1"/>
    <row r="459" s="490" customFormat="1"/>
    <row r="460" s="490" customFormat="1"/>
    <row r="461" s="490" customFormat="1"/>
    <row r="462" s="490" customFormat="1"/>
    <row r="463" s="490" customFormat="1"/>
    <row r="464" s="490" customFormat="1"/>
    <row r="465" s="490" customFormat="1"/>
    <row r="466" s="490" customFormat="1"/>
    <row r="467" s="490" customFormat="1"/>
    <row r="468" s="490" customFormat="1"/>
    <row r="469" s="490" customFormat="1"/>
    <row r="470" s="490" customFormat="1"/>
    <row r="471" s="490" customFormat="1"/>
    <row r="472" s="490" customFormat="1"/>
    <row r="473" s="490" customFormat="1"/>
    <row r="474" s="490" customFormat="1"/>
    <row r="475" s="490" customFormat="1"/>
    <row r="476" s="490" customFormat="1"/>
    <row r="477" s="490" customFormat="1"/>
    <row r="478" s="490" customFormat="1"/>
    <row r="479" s="490" customFormat="1"/>
    <row r="480" s="490" customFormat="1"/>
    <row r="481" s="490" customFormat="1"/>
    <row r="482" s="490" customFormat="1"/>
    <row r="483" s="490" customFormat="1"/>
    <row r="484" s="490" customFormat="1"/>
    <row r="485" s="490" customFormat="1"/>
    <row r="486" s="490" customFormat="1"/>
    <row r="487" s="490" customFormat="1"/>
    <row r="488" s="490" customFormat="1"/>
    <row r="489" s="490" customFormat="1"/>
    <row r="490" s="490" customFormat="1"/>
    <row r="491" s="490" customFormat="1"/>
    <row r="492" s="490" customFormat="1"/>
    <row r="493" s="490" customFormat="1"/>
    <row r="494" s="490" customFormat="1"/>
    <row r="495" s="490" customFormat="1"/>
    <row r="496" s="490" customFormat="1"/>
    <row r="497" s="490" customFormat="1"/>
    <row r="498" s="490" customFormat="1"/>
    <row r="499" s="490" customFormat="1"/>
    <row r="500" s="490" customFormat="1"/>
    <row r="501" s="490" customFormat="1"/>
    <row r="502" s="490" customFormat="1"/>
    <row r="503" s="490" customFormat="1"/>
    <row r="504" s="490" customFormat="1"/>
    <row r="505" s="490" customFormat="1"/>
    <row r="506" s="490" customFormat="1"/>
    <row r="507" s="490" customFormat="1"/>
    <row r="508" s="490" customFormat="1"/>
    <row r="509" s="490" customFormat="1"/>
    <row r="510" s="490" customFormat="1"/>
    <row r="511" s="490" customFormat="1"/>
    <row r="512" s="490" customFormat="1"/>
    <row r="513" s="490" customFormat="1"/>
    <row r="514" s="490" customFormat="1"/>
    <row r="515" s="490" customFormat="1"/>
    <row r="516" s="490" customFormat="1"/>
    <row r="517" s="490" customFormat="1"/>
    <row r="518" s="490" customFormat="1"/>
    <row r="519" s="490" customFormat="1"/>
    <row r="520" s="490" customFormat="1"/>
    <row r="521" s="490" customFormat="1"/>
    <row r="522" s="490" customFormat="1"/>
    <row r="523" s="490" customFormat="1"/>
    <row r="524" s="490" customFormat="1"/>
    <row r="525" s="490" customFormat="1"/>
    <row r="526" s="490" customFormat="1"/>
    <row r="527" s="490" customFormat="1"/>
    <row r="528" s="490" customFormat="1"/>
    <row r="529" s="490" customFormat="1"/>
    <row r="530" s="490" customFormat="1"/>
    <row r="531" s="490" customFormat="1"/>
    <row r="532" s="490" customFormat="1"/>
    <row r="533" s="490" customFormat="1"/>
    <row r="534" s="490" customFormat="1"/>
    <row r="535" s="490" customFormat="1"/>
    <row r="536" s="490" customFormat="1"/>
    <row r="537" s="490" customFormat="1"/>
    <row r="538" s="490" customFormat="1"/>
    <row r="539" s="490" customFormat="1"/>
    <row r="540" s="490" customFormat="1"/>
    <row r="541" s="490" customFormat="1"/>
    <row r="542" s="490" customFormat="1"/>
    <row r="543" s="490" customFormat="1"/>
    <row r="544" s="490" customFormat="1"/>
    <row r="545" s="490" customFormat="1"/>
    <row r="546" s="490" customFormat="1"/>
    <row r="547" s="490" customFormat="1"/>
    <row r="548" s="490" customFormat="1"/>
    <row r="549" s="490" customFormat="1"/>
    <row r="550" s="490" customFormat="1"/>
    <row r="551" s="490" customFormat="1"/>
    <row r="552" s="490" customFormat="1"/>
    <row r="553" s="490" customFormat="1"/>
    <row r="554" s="490" customFormat="1"/>
    <row r="555" s="490" customFormat="1"/>
    <row r="556" s="490" customFormat="1"/>
    <row r="557" s="490" customFormat="1"/>
    <row r="558" s="490" customFormat="1"/>
    <row r="559" s="490" customFormat="1"/>
    <row r="560" s="490" customFormat="1"/>
    <row r="561" s="490" customFormat="1"/>
    <row r="562" s="490" customFormat="1"/>
    <row r="563" s="490" customFormat="1"/>
    <row r="564" s="490" customFormat="1"/>
    <row r="565" s="490" customFormat="1"/>
    <row r="566" s="490" customFormat="1"/>
    <row r="567" s="490" customFormat="1"/>
    <row r="568" s="490" customFormat="1"/>
    <row r="569" s="490" customFormat="1"/>
    <row r="570" s="490" customFormat="1"/>
    <row r="571" s="490" customFormat="1"/>
    <row r="572" s="490" customFormat="1"/>
    <row r="573" s="490" customFormat="1"/>
    <row r="574" s="490" customFormat="1"/>
    <row r="575" s="490" customFormat="1"/>
    <row r="576" s="490" customFormat="1"/>
    <row r="577" s="490" customFormat="1"/>
    <row r="578" s="490" customFormat="1"/>
    <row r="579" s="490" customFormat="1"/>
    <row r="580" s="490" customFormat="1"/>
    <row r="581" s="490" customFormat="1"/>
    <row r="582" s="490" customFormat="1"/>
    <row r="583" s="490" customFormat="1"/>
    <row r="584" s="490" customFormat="1"/>
    <row r="585" s="490" customFormat="1"/>
    <row r="586" s="490" customFormat="1"/>
    <row r="587" s="490" customFormat="1"/>
    <row r="588" s="490" customFormat="1"/>
    <row r="589" s="490" customFormat="1"/>
    <row r="590" s="490" customFormat="1"/>
    <row r="591" s="490" customFormat="1"/>
    <row r="592" s="490" customFormat="1"/>
    <row r="593" s="490" customFormat="1"/>
    <row r="594" s="490" customFormat="1"/>
    <row r="595" s="490" customFormat="1"/>
    <row r="596" s="490" customFormat="1"/>
    <row r="597" s="490" customFormat="1"/>
    <row r="598" s="490" customFormat="1"/>
    <row r="599" s="490" customFormat="1"/>
    <row r="600" s="490" customFormat="1"/>
    <row r="601" s="490" customFormat="1"/>
    <row r="602" s="490" customFormat="1"/>
    <row r="603" s="490" customFormat="1"/>
    <row r="604" s="490" customFormat="1"/>
    <row r="605" s="490" customFormat="1"/>
    <row r="606" s="490" customFormat="1"/>
    <row r="607" s="490" customFormat="1"/>
    <row r="608" s="490" customFormat="1"/>
    <row r="609" s="490" customFormat="1"/>
    <row r="610" s="490" customFormat="1"/>
    <row r="611" s="490" customFormat="1"/>
    <row r="612" s="490" customFormat="1"/>
    <row r="613" s="490" customFormat="1"/>
    <row r="614" s="490" customFormat="1"/>
    <row r="615" s="490" customFormat="1"/>
    <row r="616" s="490" customFormat="1"/>
    <row r="617" s="490" customFormat="1"/>
    <row r="618" s="490" customFormat="1"/>
    <row r="619" s="490" customFormat="1"/>
    <row r="620" s="490" customFormat="1"/>
    <row r="621" s="490" customFormat="1"/>
    <row r="622" s="490" customFormat="1"/>
    <row r="623" s="490" customFormat="1"/>
    <row r="624" s="490" customFormat="1"/>
    <row r="625" s="490" customFormat="1"/>
    <row r="626" s="490" customFormat="1"/>
    <row r="627" s="490" customFormat="1"/>
    <row r="628" s="490" customFormat="1"/>
    <row r="629" s="490" customFormat="1"/>
    <row r="630" s="490" customFormat="1"/>
    <row r="631" s="490" customFormat="1"/>
    <row r="632" s="490" customFormat="1"/>
    <row r="633" s="490" customFormat="1"/>
    <row r="634" s="490" customFormat="1"/>
    <row r="635" s="490" customFormat="1"/>
    <row r="636" s="490" customFormat="1"/>
    <row r="637" s="490" customFormat="1"/>
    <row r="638" s="490" customFormat="1"/>
    <row r="639" s="490" customFormat="1"/>
    <row r="640" s="490" customFormat="1"/>
    <row r="641" s="490" customFormat="1"/>
    <row r="642" s="490" customFormat="1"/>
    <row r="643" s="490" customFormat="1"/>
    <row r="644" s="490" customFormat="1"/>
    <row r="645" s="490" customFormat="1"/>
    <row r="646" s="490" customFormat="1"/>
    <row r="647" s="490" customFormat="1"/>
    <row r="648" s="490" customFormat="1"/>
    <row r="649" s="490" customFormat="1"/>
    <row r="650" s="490" customFormat="1"/>
    <row r="651" s="490" customFormat="1"/>
    <row r="652" s="490" customFormat="1"/>
    <row r="653" s="490" customFormat="1"/>
    <row r="654" s="490" customFormat="1"/>
    <row r="655" s="490" customFormat="1"/>
    <row r="656" s="490" customFormat="1"/>
    <row r="657" s="490" customFormat="1"/>
    <row r="658" s="490" customFormat="1"/>
    <row r="659" s="490" customFormat="1"/>
    <row r="660" s="490" customFormat="1"/>
    <row r="661" s="490" customFormat="1"/>
    <row r="662" s="490" customFormat="1"/>
    <row r="663" s="490" customFormat="1"/>
    <row r="664" s="490" customFormat="1"/>
    <row r="665" s="490" customFormat="1"/>
    <row r="666" s="490" customFormat="1"/>
    <row r="667" s="490" customFormat="1"/>
    <row r="668" s="490" customFormat="1"/>
    <row r="669" s="490" customFormat="1"/>
    <row r="670" s="490" customFormat="1"/>
    <row r="671" s="490" customFormat="1"/>
    <row r="672" s="490" customFormat="1"/>
    <row r="673" s="490" customFormat="1"/>
    <row r="674" s="490" customFormat="1"/>
    <row r="675" s="490" customFormat="1"/>
    <row r="676" s="490" customFormat="1"/>
    <row r="677" s="490" customFormat="1"/>
    <row r="678" s="490" customFormat="1"/>
    <row r="679" s="490" customFormat="1"/>
    <row r="680" s="490" customFormat="1"/>
    <row r="681" s="490" customFormat="1"/>
    <row r="682" s="490" customFormat="1"/>
    <row r="683" s="490" customFormat="1"/>
    <row r="684" s="490" customFormat="1"/>
    <row r="685" s="490" customFormat="1"/>
    <row r="686" s="490" customFormat="1"/>
    <row r="687" s="490" customFormat="1"/>
    <row r="688" s="490" customFormat="1"/>
    <row r="689" s="490" customFormat="1"/>
    <row r="690" s="490" customFormat="1"/>
    <row r="691" s="490" customFormat="1"/>
    <row r="692" s="490" customFormat="1"/>
    <row r="693" s="490" customFormat="1"/>
    <row r="694" s="490" customFormat="1"/>
    <row r="695" s="490" customFormat="1"/>
    <row r="696" s="490" customFormat="1"/>
    <row r="697" s="490" customFormat="1"/>
    <row r="698" s="490" customFormat="1"/>
    <row r="699" s="490" customFormat="1"/>
    <row r="700" s="490" customFormat="1"/>
    <row r="701" s="490" customFormat="1"/>
    <row r="702" s="490" customFormat="1"/>
    <row r="703" s="490" customFormat="1"/>
    <row r="704" s="490" customFormat="1"/>
    <row r="705" s="490" customFormat="1"/>
    <row r="706" s="490" customFormat="1"/>
    <row r="707" s="490" customFormat="1"/>
    <row r="708" s="490" customFormat="1"/>
    <row r="709" s="490" customFormat="1"/>
    <row r="710" s="490" customFormat="1"/>
    <row r="711" s="490" customFormat="1"/>
    <row r="712" s="490" customFormat="1"/>
    <row r="713" s="490" customFormat="1"/>
    <row r="714" s="490" customFormat="1"/>
    <row r="715" s="490" customFormat="1"/>
    <row r="716" s="490" customFormat="1"/>
    <row r="717" s="490" customFormat="1"/>
    <row r="718" s="490" customFormat="1"/>
    <row r="719" s="490" customFormat="1"/>
    <row r="720" s="490" customFormat="1"/>
    <row r="721" s="490" customFormat="1"/>
    <row r="722" s="490" customFormat="1"/>
    <row r="723" s="490" customFormat="1"/>
    <row r="724" s="490" customFormat="1"/>
    <row r="725" s="490" customFormat="1"/>
    <row r="726" s="490" customFormat="1"/>
    <row r="727" s="490" customFormat="1"/>
    <row r="728" s="490" customFormat="1"/>
    <row r="729" s="490" customFormat="1"/>
    <row r="730" s="490" customFormat="1"/>
    <row r="731" s="490" customFormat="1"/>
    <row r="732" s="490" customFormat="1"/>
    <row r="733" s="490" customFormat="1"/>
    <row r="734" s="490" customFormat="1"/>
    <row r="735" s="490" customFormat="1"/>
    <row r="736" s="490" customFormat="1"/>
    <row r="737" s="490" customFormat="1"/>
    <row r="738" s="490" customFormat="1"/>
    <row r="739" s="490" customFormat="1"/>
    <row r="740" s="490" customFormat="1"/>
    <row r="741" s="490" customFormat="1"/>
    <row r="742" s="490" customFormat="1"/>
    <row r="743" s="490" customFormat="1"/>
    <row r="744" s="490" customFormat="1"/>
    <row r="745" s="490" customFormat="1"/>
    <row r="746" s="490" customFormat="1"/>
    <row r="747" s="490" customFormat="1"/>
    <row r="748" s="490" customFormat="1"/>
    <row r="749" s="490" customFormat="1"/>
    <row r="750" s="490" customFormat="1"/>
    <row r="751" s="490" customFormat="1"/>
    <row r="752" s="490" customFormat="1"/>
    <row r="753" s="490" customFormat="1"/>
    <row r="754" s="490" customFormat="1"/>
    <row r="755" s="490" customFormat="1"/>
    <row r="756" s="490" customFormat="1"/>
    <row r="757" s="490" customFormat="1"/>
    <row r="758" s="490" customFormat="1"/>
    <row r="759" s="490" customFormat="1"/>
    <row r="760" s="490" customFormat="1"/>
    <row r="761" s="490" customFormat="1"/>
    <row r="762" s="490" customFormat="1"/>
    <row r="763" s="490" customFormat="1"/>
    <row r="764" s="490" customFormat="1"/>
    <row r="765" s="490" customFormat="1"/>
    <row r="766" s="490" customFormat="1"/>
    <row r="767" s="490" customFormat="1"/>
    <row r="768" s="490" customFormat="1"/>
    <row r="769" s="490" customFormat="1"/>
    <row r="770" s="490" customFormat="1"/>
    <row r="771" s="490" customFormat="1"/>
    <row r="772" s="490" customFormat="1"/>
    <row r="773" s="490" customFormat="1"/>
    <row r="774" s="490" customFormat="1"/>
    <row r="775" s="490" customFormat="1"/>
    <row r="776" s="490" customFormat="1"/>
    <row r="777" s="490" customFormat="1"/>
    <row r="778" s="490" customFormat="1"/>
    <row r="779" s="490" customFormat="1"/>
    <row r="780" s="490" customFormat="1"/>
    <row r="781" s="490" customFormat="1"/>
    <row r="782" s="490" customFormat="1"/>
    <row r="783" s="490" customFormat="1"/>
    <row r="784" s="490" customFormat="1"/>
    <row r="785" s="490" customFormat="1"/>
    <row r="786" s="490" customFormat="1"/>
    <row r="787" s="490" customFormat="1"/>
    <row r="788" s="490" customFormat="1"/>
    <row r="789" s="490" customFormat="1"/>
    <row r="790" s="490" customFormat="1"/>
    <row r="791" s="490" customFormat="1"/>
    <row r="792" s="490" customFormat="1"/>
    <row r="793" s="490" customFormat="1"/>
    <row r="794" s="490" customFormat="1"/>
    <row r="795" s="490" customFormat="1"/>
    <row r="796" s="490" customFormat="1"/>
    <row r="797" s="490" customFormat="1"/>
    <row r="798" s="490" customFormat="1"/>
    <row r="799" s="490" customFormat="1"/>
    <row r="800" s="490" customFormat="1"/>
    <row r="801" s="490" customFormat="1"/>
    <row r="802" s="490" customFormat="1"/>
    <row r="803" s="490" customFormat="1"/>
    <row r="804" s="490" customFormat="1"/>
    <row r="805" s="490" customFormat="1"/>
    <row r="806" s="490" customFormat="1"/>
    <row r="807" s="490" customFormat="1"/>
    <row r="808" s="490" customFormat="1"/>
    <row r="809" s="490" customFormat="1"/>
    <row r="810" s="490" customFormat="1"/>
    <row r="811" s="490" customFormat="1"/>
    <row r="812" s="490" customFormat="1"/>
    <row r="813" s="490" customFormat="1"/>
    <row r="814" s="490" customFormat="1"/>
    <row r="815" s="490" customFormat="1"/>
    <row r="816" s="490" customFormat="1"/>
    <row r="817" s="490" customFormat="1"/>
    <row r="818" s="490" customFormat="1"/>
    <row r="819" s="490" customFormat="1"/>
    <row r="820" s="490" customFormat="1"/>
    <row r="821" s="490" customFormat="1"/>
    <row r="822" s="490" customFormat="1"/>
    <row r="823" s="490" customFormat="1"/>
    <row r="824" s="490" customFormat="1"/>
    <row r="825" s="490" customFormat="1"/>
    <row r="826" s="490" customFormat="1"/>
    <row r="827" s="490" customFormat="1"/>
    <row r="828" s="490" customFormat="1"/>
    <row r="829" s="490" customFormat="1"/>
    <row r="830" s="490" customFormat="1"/>
    <row r="831" s="490" customFormat="1"/>
    <row r="832" s="490" customFormat="1"/>
    <row r="833" s="490" customFormat="1"/>
    <row r="834" s="490" customFormat="1"/>
    <row r="835" s="490" customFormat="1"/>
    <row r="836" s="490" customFormat="1"/>
    <row r="837" s="490" customFormat="1"/>
    <row r="838" s="490" customFormat="1"/>
    <row r="839" s="490" customFormat="1"/>
    <row r="840" s="490" customFormat="1"/>
    <row r="841" s="490" customFormat="1"/>
    <row r="842" s="490" customFormat="1"/>
    <row r="843" s="490" customFormat="1"/>
    <row r="844" s="490" customFormat="1"/>
    <row r="845" s="490" customFormat="1"/>
    <row r="846" s="490" customFormat="1"/>
    <row r="847" s="490" customFormat="1"/>
    <row r="848" s="490" customFormat="1"/>
    <row r="849" s="490" customFormat="1"/>
    <row r="850" s="490" customFormat="1"/>
    <row r="851" s="490" customFormat="1"/>
    <row r="852" s="490" customFormat="1"/>
    <row r="853" s="490" customFormat="1"/>
    <row r="854" s="490" customFormat="1"/>
    <row r="855" s="490" customFormat="1"/>
    <row r="856" s="490" customFormat="1"/>
    <row r="857" s="490" customFormat="1"/>
    <row r="858" s="490" customFormat="1"/>
    <row r="859" s="490" customFormat="1"/>
    <row r="860" s="490" customFormat="1"/>
    <row r="861" s="490" customFormat="1"/>
    <row r="862" s="490" customFormat="1"/>
    <row r="863" s="490" customFormat="1"/>
    <row r="864" s="490" customFormat="1"/>
    <row r="865" s="490" customFormat="1"/>
    <row r="866" s="490" customFormat="1"/>
    <row r="867" s="490" customFormat="1"/>
    <row r="868" s="490" customFormat="1"/>
    <row r="869" s="490" customFormat="1"/>
    <row r="870" s="490" customFormat="1"/>
    <row r="871" s="490" customFormat="1"/>
    <row r="872" s="490" customFormat="1"/>
    <row r="873" s="490" customFormat="1"/>
    <row r="874" s="490" customFormat="1"/>
    <row r="875" s="490" customFormat="1"/>
    <row r="876" s="490" customFormat="1"/>
    <row r="877" s="490" customFormat="1"/>
    <row r="878" s="490" customFormat="1"/>
    <row r="879" s="490" customFormat="1"/>
    <row r="880" s="490" customFormat="1"/>
    <row r="881" s="490" customFormat="1"/>
    <row r="882" s="490" customFormat="1"/>
    <row r="883" s="490" customFormat="1"/>
    <row r="884" s="490" customFormat="1"/>
    <row r="885" s="490" customFormat="1"/>
    <row r="886" s="490" customFormat="1"/>
    <row r="887" s="490" customFormat="1"/>
    <row r="888" s="490" customFormat="1"/>
    <row r="889" s="490" customFormat="1"/>
    <row r="890" s="490" customFormat="1"/>
    <row r="891" s="490" customFormat="1"/>
    <row r="892" s="490" customFormat="1"/>
    <row r="893" s="490" customFormat="1"/>
    <row r="894" s="490" customFormat="1"/>
    <row r="895" s="490" customFormat="1"/>
    <row r="896" s="490" customFormat="1"/>
    <row r="897" s="490" customFormat="1"/>
    <row r="898" s="490" customFormat="1"/>
    <row r="899" s="490" customFormat="1"/>
    <row r="900" s="490" customFormat="1"/>
    <row r="901" s="490" customFormat="1"/>
    <row r="902" s="490" customFormat="1"/>
    <row r="903" s="490" customFormat="1"/>
    <row r="904" s="490" customFormat="1"/>
    <row r="905" s="490" customFormat="1"/>
    <row r="906" s="490" customFormat="1"/>
    <row r="907" s="490" customFormat="1"/>
    <row r="908" s="490" customFormat="1"/>
    <row r="909" s="490" customFormat="1"/>
    <row r="910" s="490" customFormat="1"/>
    <row r="911" s="490" customFormat="1"/>
    <row r="912" s="490" customFormat="1"/>
    <row r="913" s="490" customFormat="1"/>
    <row r="914" s="490" customFormat="1"/>
    <row r="915" s="490" customFormat="1"/>
    <row r="916" s="490" customFormat="1"/>
    <row r="917" s="490" customFormat="1"/>
    <row r="918" s="490" customFormat="1"/>
    <row r="919" s="490" customFormat="1"/>
    <row r="920" s="490" customFormat="1"/>
    <row r="921" s="490" customFormat="1"/>
    <row r="922" s="490" customFormat="1"/>
    <row r="923" s="490" customFormat="1"/>
    <row r="924" s="490" customFormat="1"/>
    <row r="925" s="490" customFormat="1"/>
    <row r="926" s="490" customFormat="1"/>
    <row r="927" s="490" customFormat="1"/>
    <row r="928" s="490" customFormat="1"/>
    <row r="929" s="490" customFormat="1"/>
    <row r="930" s="490" customFormat="1"/>
    <row r="931" s="490" customFormat="1"/>
    <row r="932" s="490" customFormat="1"/>
    <row r="933" s="490" customFormat="1"/>
    <row r="934" s="490" customFormat="1"/>
    <row r="935" s="490" customFormat="1"/>
    <row r="936" s="490" customFormat="1"/>
    <row r="937" s="490" customFormat="1"/>
    <row r="938" s="490" customFormat="1"/>
    <row r="939" s="490" customFormat="1"/>
    <row r="940" s="490" customFormat="1"/>
    <row r="941" s="490" customFormat="1"/>
    <row r="942" s="490" customFormat="1"/>
    <row r="943" s="490" customFormat="1"/>
    <row r="944" s="490" customFormat="1"/>
    <row r="945" s="490" customFormat="1"/>
    <row r="946" s="490" customFormat="1"/>
    <row r="947" s="490" customFormat="1"/>
    <row r="948" s="490" customFormat="1"/>
    <row r="949" s="490" customFormat="1"/>
    <row r="950" s="490" customFormat="1"/>
    <row r="951" s="490" customFormat="1"/>
    <row r="952" s="490" customFormat="1"/>
    <row r="953" s="490" customFormat="1"/>
    <row r="954" s="490" customFormat="1"/>
    <row r="955" s="490" customFormat="1"/>
    <row r="956" s="490" customFormat="1"/>
    <row r="957" s="490" customFormat="1"/>
    <row r="958" s="490" customFormat="1"/>
    <row r="959" s="490" customFormat="1"/>
    <row r="960" s="490" customFormat="1"/>
    <row r="961" s="490" customFormat="1"/>
    <row r="962" s="490" customFormat="1"/>
    <row r="963" s="490" customFormat="1"/>
    <row r="964" s="490" customFormat="1"/>
    <row r="965" s="490" customFormat="1"/>
    <row r="966" s="490" customFormat="1"/>
    <row r="967" s="490" customFormat="1"/>
    <row r="968" s="490" customFormat="1"/>
    <row r="969" s="490" customFormat="1"/>
    <row r="970" s="490" customFormat="1"/>
    <row r="971" s="490" customFormat="1"/>
    <row r="972" s="490" customFormat="1"/>
    <row r="973" s="490" customFormat="1"/>
    <row r="974" s="490" customFormat="1"/>
    <row r="975" s="490" customFormat="1"/>
    <row r="976" s="490" customFormat="1"/>
    <row r="977" s="490" customFormat="1"/>
    <row r="978" s="490" customFormat="1"/>
    <row r="979" s="490" customFormat="1"/>
    <row r="980" s="490" customFormat="1"/>
    <row r="981" s="490" customFormat="1"/>
    <row r="982" s="490" customFormat="1"/>
    <row r="983" s="490" customFormat="1"/>
    <row r="984" s="490" customFormat="1"/>
    <row r="985" s="490" customFormat="1"/>
    <row r="986" s="490" customFormat="1"/>
    <row r="987" s="490" customFormat="1"/>
    <row r="988" s="490" customFormat="1"/>
    <row r="989" s="490" customFormat="1"/>
    <row r="990" s="490" customFormat="1"/>
    <row r="991" s="490" customFormat="1"/>
    <row r="992" s="490" customFormat="1"/>
    <row r="993" s="490" customFormat="1"/>
    <row r="994" s="490" customFormat="1"/>
    <row r="995" s="490" customFormat="1"/>
    <row r="996" s="490" customFormat="1"/>
    <row r="997" s="490" customFormat="1"/>
    <row r="998" s="490" customFormat="1"/>
    <row r="999" s="490" customFormat="1"/>
    <row r="1000" s="490" customFormat="1"/>
  </sheetData>
  <sheetProtection password="CED0" sheet="1" objects="1" scenarios="1"/>
  <mergeCells count="5">
    <mergeCell ref="C5:J5"/>
    <mergeCell ref="C6:J6"/>
    <mergeCell ref="C7:J7"/>
    <mergeCell ref="I31:J31"/>
    <mergeCell ref="I36:J36"/>
  </mergeCells>
  <pageMargins left="1.18110236220472" right="0.984251968503937" top="0.984251968503937" bottom="0.984251968503937" header="0.31496062992126" footer="0.31496062992126"/>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I1000"/>
  <sheetViews>
    <sheetView showGridLines="0" showRowColHeaders="0" workbookViewId="0">
      <selection activeCell="A1" sqref="A1"/>
    </sheetView>
  </sheetViews>
  <sheetFormatPr defaultColWidth="0" defaultRowHeight="14" customHeight="1" zeroHeight="1"/>
  <cols>
    <col min="1" max="1" width="34" style="348" customWidth="1"/>
    <col min="2" max="2" width="1.63636363636364" style="348" customWidth="1"/>
    <col min="3" max="3" width="4" style="475" customWidth="1"/>
    <col min="4" max="4" width="20.2727272727273" style="475" customWidth="1"/>
    <col min="5" max="5" width="5" style="475" customWidth="1"/>
    <col min="6" max="6" width="20.2727272727273" style="475" customWidth="1"/>
    <col min="7" max="7" width="5" style="475" customWidth="1"/>
    <col min="8" max="8" width="20.2727272727273" style="475" customWidth="1"/>
    <col min="9" max="9" width="4" style="475" customWidth="1"/>
    <col min="10" max="10" width="14.4545454545455" style="475" customWidth="1"/>
    <col min="11" max="16384" width="14.4545454545455" style="475" hidden="1"/>
  </cols>
  <sheetData>
    <row r="1" s="475" customFormat="1" spans="3:9">
      <c r="C1" s="476" t="s">
        <v>108</v>
      </c>
      <c r="D1" s="477"/>
      <c r="E1" s="477"/>
      <c r="F1" s="477"/>
      <c r="G1" s="477"/>
      <c r="H1" s="477"/>
      <c r="I1" s="487"/>
    </row>
    <row r="2" s="475" customFormat="1" spans="3:9">
      <c r="C2" s="478"/>
      <c r="I2" s="488"/>
    </row>
    <row r="3" s="475" customFormat="1" spans="3:9">
      <c r="C3" s="478" t="s">
        <v>108</v>
      </c>
      <c r="I3" s="488"/>
    </row>
    <row r="4" s="475" customFormat="1" spans="3:9">
      <c r="C4" s="478" t="s">
        <v>108</v>
      </c>
      <c r="I4" s="488"/>
    </row>
    <row r="5" s="475" customFormat="1" spans="3:9">
      <c r="C5" s="478"/>
      <c r="I5" s="488"/>
    </row>
    <row r="6" s="475" customFormat="1" spans="3:9">
      <c r="C6" s="478"/>
      <c r="I6" s="488"/>
    </row>
    <row r="7" s="475" customFormat="1" spans="3:9">
      <c r="C7" s="478"/>
      <c r="I7" s="488"/>
    </row>
    <row r="8" s="475" customFormat="1" ht="20" spans="3:9">
      <c r="C8" s="478" t="s">
        <v>108</v>
      </c>
      <c r="D8" s="479" t="s">
        <v>227</v>
      </c>
      <c r="I8" s="488"/>
    </row>
    <row r="9" s="475" customFormat="1" spans="3:9">
      <c r="C9" s="478" t="s">
        <v>108</v>
      </c>
      <c r="I9" s="488"/>
    </row>
    <row r="10" s="475" customFormat="1" spans="3:9">
      <c r="C10" s="478"/>
      <c r="I10" s="488"/>
    </row>
    <row r="11" s="475" customFormat="1" ht="15.5" spans="3:9">
      <c r="C11" s="478" t="s">
        <v>108</v>
      </c>
      <c r="D11" s="480" t="s">
        <v>228</v>
      </c>
      <c r="E11" s="480"/>
      <c r="F11" s="480"/>
      <c r="G11" s="480"/>
      <c r="H11" s="480"/>
      <c r="I11" s="488"/>
    </row>
    <row r="12" s="475" customFormat="1" ht="15.5" spans="3:9">
      <c r="C12" s="478"/>
      <c r="D12" s="480" t="s">
        <v>229</v>
      </c>
      <c r="E12" s="480"/>
      <c r="F12" s="480"/>
      <c r="G12" s="480"/>
      <c r="H12" s="480"/>
      <c r="I12" s="488"/>
    </row>
    <row r="13" s="475" customFormat="1" ht="15.5" spans="3:9">
      <c r="C13" s="478"/>
      <c r="D13" s="480" t="s">
        <v>230</v>
      </c>
      <c r="E13" s="480"/>
      <c r="F13" s="480"/>
      <c r="G13" s="480"/>
      <c r="H13" s="480"/>
      <c r="I13" s="488"/>
    </row>
    <row r="14" s="475" customFormat="1" ht="15.5" spans="3:9">
      <c r="C14" s="478"/>
      <c r="D14" s="480" t="s">
        <v>231</v>
      </c>
      <c r="E14" s="480"/>
      <c r="F14" s="480"/>
      <c r="G14" s="480"/>
      <c r="H14" s="480"/>
      <c r="I14" s="488"/>
    </row>
    <row r="15" s="475" customFormat="1" ht="15.5" spans="3:9">
      <c r="C15" s="478"/>
      <c r="D15" s="480" t="s">
        <v>232</v>
      </c>
      <c r="E15" s="480"/>
      <c r="F15" s="480"/>
      <c r="G15" s="480"/>
      <c r="H15" s="480"/>
      <c r="I15" s="488"/>
    </row>
    <row r="16" s="475" customFormat="1" ht="15.5" spans="3:9">
      <c r="C16" s="478"/>
      <c r="D16" s="480"/>
      <c r="E16" s="480"/>
      <c r="F16" s="480"/>
      <c r="G16" s="480"/>
      <c r="H16" s="480"/>
      <c r="I16" s="488"/>
    </row>
    <row r="17" s="475" customFormat="1" ht="15.5" spans="3:9">
      <c r="C17" s="478"/>
      <c r="D17" s="480" t="s">
        <v>233</v>
      </c>
      <c r="E17" s="480"/>
      <c r="F17" s="480"/>
      <c r="G17" s="480"/>
      <c r="H17" s="480"/>
      <c r="I17" s="488"/>
    </row>
    <row r="18" s="475" customFormat="1" ht="15.5" spans="3:9">
      <c r="C18" s="478"/>
      <c r="D18" s="480" t="s">
        <v>234</v>
      </c>
      <c r="E18" s="480"/>
      <c r="F18" s="480"/>
      <c r="G18" s="480"/>
      <c r="H18" s="480"/>
      <c r="I18" s="488"/>
    </row>
    <row r="19" s="475" customFormat="1" ht="15.5" spans="3:9">
      <c r="C19" s="478"/>
      <c r="D19" s="480" t="s">
        <v>235</v>
      </c>
      <c r="E19" s="480"/>
      <c r="F19" s="480"/>
      <c r="G19" s="480"/>
      <c r="H19" s="480"/>
      <c r="I19" s="488"/>
    </row>
    <row r="20" s="475" customFormat="1" ht="15.5" spans="3:9">
      <c r="C20" s="478"/>
      <c r="D20" s="480"/>
      <c r="E20" s="480"/>
      <c r="F20" s="480"/>
      <c r="G20" s="480"/>
      <c r="H20" s="480"/>
      <c r="I20" s="488"/>
    </row>
    <row r="21" s="475" customFormat="1" ht="15.5" spans="3:9">
      <c r="C21" s="478"/>
      <c r="D21" s="480"/>
      <c r="E21" s="480"/>
      <c r="F21" s="480"/>
      <c r="G21" s="480"/>
      <c r="H21" s="480"/>
      <c r="I21" s="488"/>
    </row>
    <row r="22" s="475" customFormat="1" ht="15.5" spans="3:9">
      <c r="C22" s="478"/>
      <c r="D22" s="480" t="s">
        <v>123</v>
      </c>
      <c r="E22" s="480"/>
      <c r="F22" s="480"/>
      <c r="G22" s="480"/>
      <c r="H22" s="480"/>
      <c r="I22" s="488"/>
    </row>
    <row r="23" s="475" customFormat="1" ht="15.5" spans="3:9">
      <c r="C23" s="478"/>
      <c r="D23" s="481"/>
      <c r="I23" s="488"/>
    </row>
    <row r="24" s="475" customFormat="1" spans="3:9">
      <c r="C24" s="478"/>
      <c r="I24" s="488"/>
    </row>
    <row r="25" s="475" customFormat="1" spans="3:9">
      <c r="C25" s="478"/>
      <c r="I25" s="488"/>
    </row>
    <row r="26" s="475" customFormat="1" spans="3:9">
      <c r="C26" s="478"/>
      <c r="I26" s="488"/>
    </row>
    <row r="27" s="475" customFormat="1" ht="15.5" spans="3:9">
      <c r="C27" s="478"/>
      <c r="D27" s="481"/>
      <c r="I27" s="488"/>
    </row>
    <row r="28" s="475" customFormat="1" ht="15.5" spans="3:9">
      <c r="C28" s="478"/>
      <c r="D28" s="481"/>
      <c r="I28" s="488"/>
    </row>
    <row r="29" s="475" customFormat="1" ht="15.5" spans="3:9">
      <c r="C29" s="478"/>
      <c r="D29" s="482"/>
      <c r="E29" s="483"/>
      <c r="F29" s="483"/>
      <c r="G29" s="483"/>
      <c r="H29" s="483"/>
      <c r="I29" s="488"/>
    </row>
    <row r="30" s="475" customFormat="1" ht="15.5" spans="3:9">
      <c r="C30" s="478"/>
      <c r="D30" s="481"/>
      <c r="E30" s="1"/>
      <c r="F30" s="1"/>
      <c r="G30" s="1"/>
      <c r="H30" s="1"/>
      <c r="I30" s="488"/>
    </row>
    <row r="31" s="475" customFormat="1" ht="15.5" spans="3:9">
      <c r="C31" s="478"/>
      <c r="D31" s="481"/>
      <c r="I31" s="488"/>
    </row>
    <row r="32" s="475" customFormat="1" ht="15.5" spans="3:9">
      <c r="C32" s="478"/>
      <c r="D32" s="481"/>
      <c r="I32" s="488"/>
    </row>
    <row r="33" s="475" customFormat="1" ht="15.5" spans="3:9">
      <c r="C33" s="478"/>
      <c r="D33" s="481"/>
      <c r="F33" s="481"/>
      <c r="H33" s="481"/>
      <c r="I33" s="488"/>
    </row>
    <row r="34" s="475" customFormat="1" spans="3:9">
      <c r="C34" s="478"/>
      <c r="I34" s="488"/>
    </row>
    <row r="35" s="475" customFormat="1" spans="3:9">
      <c r="C35" s="478"/>
      <c r="I35" s="488"/>
    </row>
    <row r="36" s="475" customFormat="1" ht="14.75" spans="3:9">
      <c r="C36" s="484"/>
      <c r="D36" s="485"/>
      <c r="E36" s="485"/>
      <c r="F36" s="485"/>
      <c r="G36" s="485"/>
      <c r="H36" s="485"/>
      <c r="I36" s="489"/>
    </row>
    <row r="37" s="475" customFormat="1"/>
    <row r="38" s="475" customFormat="1" spans="5:5">
      <c r="E38" s="486"/>
    </row>
    <row r="39" s="475" customFormat="1"/>
    <row r="40" s="475" customFormat="1"/>
    <row r="41" s="475" customFormat="1"/>
    <row r="42" s="475" customFormat="1"/>
    <row r="43" s="475" customFormat="1"/>
    <row r="44" s="475" customFormat="1"/>
    <row r="45" s="475" customFormat="1"/>
    <row r="46" s="475" customFormat="1"/>
    <row r="47" s="475" customFormat="1"/>
    <row r="48" s="475" customFormat="1"/>
    <row r="49" s="475" customFormat="1"/>
    <row r="50" s="475" customFormat="1"/>
    <row r="51" s="475" customFormat="1"/>
    <row r="52" s="475" customFormat="1"/>
    <row r="53" s="475" customFormat="1"/>
    <row r="54" s="475" customFormat="1"/>
    <row r="55" s="475" customFormat="1"/>
    <row r="56" s="475" customFormat="1"/>
    <row r="57" s="475" customFormat="1"/>
    <row r="58" s="475" customFormat="1"/>
    <row r="59" s="475" customFormat="1"/>
    <row r="60" s="475" customFormat="1"/>
    <row r="61" s="475" customFormat="1"/>
    <row r="62" s="475" customFormat="1"/>
    <row r="63" s="475" customFormat="1"/>
    <row r="64" s="475" customFormat="1"/>
    <row r="65" s="475" customFormat="1"/>
    <row r="66" s="475" customFormat="1"/>
    <row r="67" s="475" customFormat="1"/>
    <row r="68" s="475" customFormat="1"/>
    <row r="69" s="475" customFormat="1"/>
    <row r="70" s="475" customFormat="1"/>
    <row r="71" s="475" customFormat="1"/>
    <row r="72" s="475" customFormat="1"/>
    <row r="73" s="475" customFormat="1"/>
    <row r="74" s="475" customFormat="1"/>
    <row r="75" s="475" customFormat="1"/>
    <row r="76" s="475" customFormat="1"/>
    <row r="77" s="475" customFormat="1"/>
    <row r="78" s="475" customFormat="1"/>
    <row r="79" s="475" customFormat="1"/>
    <row r="80" s="475" customFormat="1"/>
    <row r="81" s="475" customFormat="1"/>
    <row r="82" s="475" customFormat="1"/>
    <row r="83" s="475" customFormat="1"/>
    <row r="84" s="475" customFormat="1"/>
    <row r="85" s="475" customFormat="1"/>
    <row r="86" s="475" customFormat="1"/>
    <row r="87" s="475" customFormat="1"/>
    <row r="88" s="475" customFormat="1"/>
    <row r="89" s="475" customFormat="1"/>
    <row r="90" s="475" customFormat="1"/>
    <row r="91" s="475" customFormat="1"/>
    <row r="92" s="475" customFormat="1"/>
    <row r="93" s="475" customFormat="1"/>
    <row r="94" s="475" customFormat="1"/>
    <row r="95" s="475" customFormat="1"/>
    <row r="96" s="475" customFormat="1"/>
    <row r="97" s="475" customFormat="1"/>
    <row r="98" s="475" customFormat="1"/>
    <row r="99" s="475" customFormat="1"/>
    <row r="100" s="475" customFormat="1"/>
    <row r="101" s="475" customFormat="1"/>
    <row r="102" s="475" customFormat="1"/>
    <row r="103" s="475" customFormat="1"/>
    <row r="104" s="475" customFormat="1"/>
    <row r="105" s="475" customFormat="1"/>
    <row r="106" s="475" customFormat="1"/>
    <row r="107" s="475" customFormat="1"/>
    <row r="108" s="475" customFormat="1"/>
    <row r="109" s="475" customFormat="1"/>
    <row r="110" s="475" customFormat="1"/>
    <row r="111" s="475" customFormat="1"/>
    <row r="112" s="475" customFormat="1"/>
    <row r="113" s="475" customFormat="1"/>
    <row r="114" s="475" customFormat="1"/>
    <row r="115" s="475" customFormat="1"/>
    <row r="116" s="475" customFormat="1"/>
    <row r="117" s="475" customFormat="1"/>
    <row r="118" s="475" customFormat="1"/>
    <row r="119" s="475" customFormat="1"/>
    <row r="120" s="475" customFormat="1"/>
    <row r="121" s="475" customFormat="1"/>
    <row r="122" s="475" customFormat="1"/>
    <row r="123" s="475" customFormat="1"/>
    <row r="124" s="475" customFormat="1"/>
    <row r="125" s="475" customFormat="1"/>
    <row r="126" s="475" customFormat="1"/>
    <row r="127" s="475" customFormat="1"/>
    <row r="128" s="475" customFormat="1"/>
    <row r="129" s="475" customFormat="1"/>
    <row r="130" s="475" customFormat="1"/>
    <row r="131" s="475" customFormat="1"/>
    <row r="132" s="475" customFormat="1"/>
    <row r="133" s="475" customFormat="1"/>
    <row r="134" s="475" customFormat="1"/>
    <row r="135" s="475" customFormat="1"/>
    <row r="136" s="475" customFormat="1"/>
    <row r="137" s="475" customFormat="1"/>
    <row r="138" s="475" customFormat="1"/>
    <row r="139" s="475" customFormat="1"/>
    <row r="140" s="475" customFormat="1"/>
    <row r="141" s="475" customFormat="1"/>
    <row r="142" s="475" customFormat="1"/>
    <row r="143" s="475" customFormat="1"/>
    <row r="144" s="475" customFormat="1"/>
    <row r="145" s="475" customFormat="1"/>
    <row r="146" s="475" customFormat="1"/>
    <row r="147" s="475" customFormat="1"/>
    <row r="148" s="475" customFormat="1"/>
    <row r="149" s="475" customFormat="1"/>
    <row r="150" s="475" customFormat="1"/>
    <row r="151" s="475" customFormat="1"/>
    <row r="152" s="475" customFormat="1"/>
    <row r="153" s="475" customFormat="1"/>
    <row r="154" s="475" customFormat="1"/>
    <row r="155" s="475" customFormat="1"/>
    <row r="156" s="475" customFormat="1"/>
    <row r="157" s="475" customFormat="1"/>
    <row r="158" s="475" customFormat="1"/>
    <row r="159" s="475" customFormat="1"/>
    <row r="160" s="475" customFormat="1"/>
    <row r="161" s="475" customFormat="1"/>
    <row r="162" s="475" customFormat="1"/>
    <row r="163" s="475" customFormat="1"/>
    <row r="164" s="475" customFormat="1"/>
    <row r="165" s="475" customFormat="1"/>
    <row r="166" s="475" customFormat="1"/>
    <row r="167" s="475" customFormat="1"/>
    <row r="168" s="475" customFormat="1"/>
    <row r="169" s="475" customFormat="1"/>
    <row r="170" s="475" customFormat="1"/>
    <row r="171" s="475" customFormat="1"/>
    <row r="172" s="475" customFormat="1"/>
    <row r="173" s="475" customFormat="1"/>
    <row r="174" s="475" customFormat="1"/>
    <row r="175" s="475" customFormat="1"/>
    <row r="176" s="475" customFormat="1"/>
    <row r="177" s="475" customFormat="1"/>
    <row r="178" s="475" customFormat="1"/>
    <row r="179" s="475" customFormat="1"/>
    <row r="180" s="475" customFormat="1"/>
    <row r="181" s="475" customFormat="1"/>
    <row r="182" s="475" customFormat="1"/>
    <row r="183" s="475" customFormat="1"/>
    <row r="184" s="475" customFormat="1"/>
    <row r="185" s="475" customFormat="1"/>
    <row r="186" s="475" customFormat="1"/>
    <row r="187" s="475" customFormat="1"/>
    <row r="188" s="475" customFormat="1"/>
    <row r="189" s="475" customFormat="1"/>
    <row r="190" s="475" customFormat="1"/>
    <row r="191" s="475" customFormat="1"/>
    <row r="192" s="475" customFormat="1"/>
    <row r="193" s="475" customFormat="1"/>
    <row r="194" s="475" customFormat="1"/>
    <row r="195" s="475" customFormat="1"/>
    <row r="196" s="475" customFormat="1"/>
    <row r="197" s="475" customFormat="1"/>
    <row r="198" s="475" customFormat="1"/>
    <row r="199" s="475" customFormat="1"/>
    <row r="200" s="475" customFormat="1"/>
    <row r="201" s="475" customFormat="1"/>
    <row r="202" s="475" customFormat="1"/>
    <row r="203" s="475" customFormat="1"/>
    <row r="204" s="475" customFormat="1"/>
    <row r="205" s="475" customFormat="1"/>
    <row r="206" s="475" customFormat="1"/>
    <row r="207" s="475" customFormat="1"/>
    <row r="208" s="475" customFormat="1"/>
    <row r="209" s="475" customFormat="1"/>
    <row r="210" s="475" customFormat="1"/>
    <row r="211" s="475" customFormat="1"/>
    <row r="212" s="475" customFormat="1"/>
    <row r="213" s="475" customFormat="1"/>
    <row r="214" s="475" customFormat="1"/>
    <row r="215" s="475" customFormat="1"/>
    <row r="216" s="475" customFormat="1"/>
    <row r="217" s="475" customFormat="1"/>
    <row r="218" s="475" customFormat="1"/>
    <row r="219" s="475" customFormat="1"/>
    <row r="220" s="475" customFormat="1"/>
    <row r="221" s="475" customFormat="1"/>
    <row r="222" s="475" customFormat="1"/>
    <row r="223" s="475" customFormat="1"/>
    <row r="224" s="475" customFormat="1"/>
    <row r="225" s="475" customFormat="1"/>
    <row r="226" s="475" customFormat="1"/>
    <row r="227" s="475" customFormat="1"/>
    <row r="228" s="475" customFormat="1"/>
    <row r="229" s="475" customFormat="1"/>
    <row r="230" s="475" customFormat="1"/>
    <row r="231" s="475" customFormat="1"/>
    <row r="232" s="475" customFormat="1"/>
    <row r="233" s="475" customFormat="1"/>
    <row r="234" s="475" customFormat="1"/>
    <row r="235" s="475" customFormat="1"/>
    <row r="236" s="475" customFormat="1"/>
    <row r="237" s="475" customFormat="1"/>
    <row r="238" s="475" customFormat="1"/>
    <row r="239" s="475" customFormat="1"/>
    <row r="240" s="475" customFormat="1"/>
    <row r="241" s="475" customFormat="1"/>
    <row r="242" s="475" customFormat="1"/>
    <row r="243" s="475" customFormat="1"/>
    <row r="244" s="475" customFormat="1"/>
    <row r="245" s="475" customFormat="1"/>
    <row r="246" s="475" customFormat="1"/>
    <row r="247" s="475" customFormat="1"/>
    <row r="248" s="475" customFormat="1"/>
    <row r="249" s="475" customFormat="1"/>
    <row r="250" s="475" customFormat="1"/>
    <row r="251" s="475" customFormat="1"/>
    <row r="252" s="475" customFormat="1"/>
    <row r="253" s="475" customFormat="1"/>
    <row r="254" s="475" customFormat="1"/>
    <row r="255" s="475" customFormat="1"/>
    <row r="256" s="475" customFormat="1"/>
    <row r="257" s="475" customFormat="1"/>
    <row r="258" s="475" customFormat="1"/>
    <row r="259" s="475" customFormat="1"/>
    <row r="260" s="475" customFormat="1"/>
    <row r="261" s="475" customFormat="1"/>
    <row r="262" s="475" customFormat="1"/>
    <row r="263" s="475" customFormat="1"/>
    <row r="264" s="475" customFormat="1"/>
    <row r="265" s="475" customFormat="1"/>
    <row r="266" s="475" customFormat="1"/>
    <row r="267" s="475" customFormat="1"/>
    <row r="268" s="475" customFormat="1"/>
    <row r="269" s="475" customFormat="1"/>
    <row r="270" s="475" customFormat="1"/>
    <row r="271" s="475" customFormat="1"/>
    <row r="272" s="475" customFormat="1"/>
    <row r="273" s="475" customFormat="1"/>
    <row r="274" s="475" customFormat="1"/>
    <row r="275" s="475" customFormat="1"/>
    <row r="276" s="475" customFormat="1"/>
    <row r="277" s="475" customFormat="1"/>
    <row r="278" s="475" customFormat="1"/>
    <row r="279" s="475" customFormat="1"/>
    <row r="280" s="475" customFormat="1"/>
    <row r="281" s="475" customFormat="1"/>
    <row r="282" s="475" customFormat="1"/>
    <row r="283" s="475" customFormat="1"/>
    <row r="284" s="475" customFormat="1"/>
    <row r="285" s="475" customFormat="1"/>
    <row r="286" s="475" customFormat="1"/>
    <row r="287" s="475" customFormat="1"/>
    <row r="288" s="475" customFormat="1"/>
    <row r="289" s="475" customFormat="1"/>
    <row r="290" s="475" customFormat="1"/>
    <row r="291" s="475" customFormat="1"/>
    <row r="292" s="475" customFormat="1"/>
    <row r="293" s="475" customFormat="1"/>
    <row r="294" s="475" customFormat="1"/>
    <row r="295" s="475" customFormat="1"/>
    <row r="296" s="475" customFormat="1"/>
    <row r="297" s="475" customFormat="1"/>
    <row r="298" s="475" customFormat="1"/>
    <row r="299" s="475" customFormat="1"/>
    <row r="300" s="475" customFormat="1"/>
    <row r="301" s="475" customFormat="1"/>
    <row r="302" s="475" customFormat="1"/>
    <row r="303" s="475" customFormat="1"/>
    <row r="304" s="475" customFormat="1"/>
    <row r="305" s="475" customFormat="1"/>
    <row r="306" s="475" customFormat="1"/>
    <row r="307" s="475" customFormat="1"/>
    <row r="308" s="475" customFormat="1"/>
    <row r="309" s="475" customFormat="1"/>
    <row r="310" s="475" customFormat="1"/>
    <row r="311" s="475" customFormat="1"/>
    <row r="312" s="475" customFormat="1"/>
    <row r="313" s="475" customFormat="1"/>
    <row r="314" s="475" customFormat="1"/>
    <row r="315" s="475" customFormat="1"/>
    <row r="316" s="475" customFormat="1"/>
    <row r="317" s="475" customFormat="1"/>
    <row r="318" s="475" customFormat="1"/>
    <row r="319" s="475" customFormat="1"/>
    <row r="320" s="475" customFormat="1"/>
    <row r="321" s="475" customFormat="1"/>
    <row r="322" s="475" customFormat="1"/>
    <row r="323" s="475" customFormat="1"/>
    <row r="324" s="475" customFormat="1"/>
    <row r="325" s="475" customFormat="1"/>
    <row r="326" s="475" customFormat="1"/>
    <row r="327" s="475" customFormat="1"/>
    <row r="328" s="475" customFormat="1"/>
    <row r="329" s="475" customFormat="1"/>
    <row r="330" s="475" customFormat="1"/>
    <row r="331" s="475" customFormat="1"/>
    <row r="332" s="475" customFormat="1"/>
    <row r="333" s="475" customFormat="1"/>
    <row r="334" s="475" customFormat="1"/>
    <row r="335" s="475" customFormat="1"/>
    <row r="336" s="475" customFormat="1"/>
    <row r="337" s="475" customFormat="1"/>
    <row r="338" s="475" customFormat="1"/>
    <row r="339" s="475" customFormat="1"/>
    <row r="340" s="475" customFormat="1"/>
    <row r="341" s="475" customFormat="1"/>
    <row r="342" s="475" customFormat="1"/>
    <row r="343" s="475" customFormat="1"/>
    <row r="344" s="475" customFormat="1"/>
    <row r="345" s="475" customFormat="1"/>
    <row r="346" s="475" customFormat="1"/>
    <row r="347" s="475" customFormat="1"/>
    <row r="348" s="475" customFormat="1"/>
    <row r="349" s="475" customFormat="1"/>
    <row r="350" s="475" customFormat="1"/>
    <row r="351" s="475" customFormat="1"/>
    <row r="352" s="475" customFormat="1"/>
    <row r="353" s="475" customFormat="1"/>
    <row r="354" s="475" customFormat="1"/>
    <row r="355" s="475" customFormat="1"/>
    <row r="356" s="475" customFormat="1"/>
    <row r="357" s="475" customFormat="1"/>
    <row r="358" s="475" customFormat="1"/>
    <row r="359" s="475" customFormat="1"/>
    <row r="360" s="475" customFormat="1"/>
    <row r="361" s="475" customFormat="1"/>
    <row r="362" s="475" customFormat="1"/>
    <row r="363" s="475" customFormat="1"/>
    <row r="364" s="475" customFormat="1"/>
    <row r="365" s="475" customFormat="1"/>
    <row r="366" s="475" customFormat="1"/>
    <row r="367" s="475" customFormat="1"/>
    <row r="368" s="475" customFormat="1"/>
    <row r="369" s="475" customFormat="1"/>
    <row r="370" s="475" customFormat="1"/>
    <row r="371" s="475" customFormat="1"/>
    <row r="372" s="475" customFormat="1"/>
    <row r="373" s="475" customFormat="1"/>
    <row r="374" s="475" customFormat="1"/>
    <row r="375" s="475" customFormat="1"/>
    <row r="376" s="475" customFormat="1"/>
    <row r="377" s="475" customFormat="1"/>
    <row r="378" s="475" customFormat="1"/>
    <row r="379" s="475" customFormat="1"/>
    <row r="380" s="475" customFormat="1"/>
    <row r="381" s="475" customFormat="1"/>
    <row r="382" s="475" customFormat="1"/>
    <row r="383" s="475" customFormat="1"/>
    <row r="384" s="475" customFormat="1"/>
    <row r="385" s="475" customFormat="1"/>
    <row r="386" s="475" customFormat="1"/>
    <row r="387" s="475" customFormat="1"/>
    <row r="388" s="475" customFormat="1"/>
    <row r="389" s="475" customFormat="1"/>
    <row r="390" s="475" customFormat="1"/>
    <row r="391" s="475" customFormat="1"/>
    <row r="392" s="475" customFormat="1"/>
    <row r="393" s="475" customFormat="1"/>
    <row r="394" s="475" customFormat="1"/>
    <row r="395" s="475" customFormat="1"/>
    <row r="396" s="475" customFormat="1"/>
    <row r="397" s="475" customFormat="1"/>
    <row r="398" s="475" customFormat="1"/>
    <row r="399" s="475" customFormat="1"/>
    <row r="400" s="475" customFormat="1"/>
    <row r="401" s="475" customFormat="1"/>
    <row r="402" s="475" customFormat="1"/>
    <row r="403" s="475" customFormat="1"/>
    <row r="404" s="475" customFormat="1"/>
    <row r="405" s="475" customFormat="1"/>
    <row r="406" s="475" customFormat="1"/>
    <row r="407" s="475" customFormat="1"/>
    <row r="408" s="475" customFormat="1"/>
    <row r="409" s="475" customFormat="1"/>
    <row r="410" s="475" customFormat="1"/>
    <row r="411" s="475" customFormat="1"/>
    <row r="412" s="475" customFormat="1"/>
    <row r="413" s="475" customFormat="1"/>
    <row r="414" s="475" customFormat="1"/>
    <row r="415" s="475" customFormat="1"/>
    <row r="416" s="475" customFormat="1"/>
    <row r="417" s="475" customFormat="1"/>
    <row r="418" s="475" customFormat="1"/>
    <row r="419" s="475" customFormat="1"/>
    <row r="420" s="475" customFormat="1"/>
    <row r="421" s="475" customFormat="1"/>
    <row r="422" s="475" customFormat="1"/>
    <row r="423" s="475" customFormat="1"/>
    <row r="424" s="475" customFormat="1"/>
    <row r="425" s="475" customFormat="1"/>
    <row r="426" s="475" customFormat="1"/>
    <row r="427" s="475" customFormat="1"/>
    <row r="428" s="475" customFormat="1"/>
    <row r="429" s="475" customFormat="1"/>
    <row r="430" s="475" customFormat="1"/>
    <row r="431" s="475" customFormat="1"/>
    <row r="432" s="475" customFormat="1"/>
    <row r="433" s="475" customFormat="1"/>
    <row r="434" s="475" customFormat="1"/>
    <row r="435" s="475" customFormat="1"/>
    <row r="436" s="475" customFormat="1"/>
    <row r="437" s="475" customFormat="1"/>
    <row r="438" s="475" customFormat="1"/>
    <row r="439" s="475" customFormat="1"/>
    <row r="440" s="475" customFormat="1"/>
    <row r="441" s="475" customFormat="1"/>
    <row r="442" s="475" customFormat="1"/>
    <row r="443" s="475" customFormat="1"/>
    <row r="444" s="475" customFormat="1"/>
    <row r="445" s="475" customFormat="1"/>
    <row r="446" s="475" customFormat="1"/>
    <row r="447" s="475" customFormat="1"/>
    <row r="448" s="475" customFormat="1"/>
    <row r="449" s="475" customFormat="1"/>
    <row r="450" s="475" customFormat="1"/>
    <row r="451" s="475" customFormat="1"/>
    <row r="452" s="475" customFormat="1"/>
    <row r="453" s="475" customFormat="1"/>
    <row r="454" s="475" customFormat="1"/>
    <row r="455" s="475" customFormat="1"/>
    <row r="456" s="475" customFormat="1"/>
    <row r="457" s="475" customFormat="1"/>
    <row r="458" s="475" customFormat="1"/>
    <row r="459" s="475" customFormat="1"/>
    <row r="460" s="475" customFormat="1"/>
    <row r="461" s="475" customFormat="1"/>
    <row r="462" s="475" customFormat="1"/>
    <row r="463" s="475" customFormat="1"/>
    <row r="464" s="475" customFormat="1"/>
    <row r="465" s="475" customFormat="1"/>
    <row r="466" s="475" customFormat="1"/>
    <row r="467" s="475" customFormat="1"/>
    <row r="468" s="475" customFormat="1"/>
    <row r="469" s="475" customFormat="1"/>
    <row r="470" s="475" customFormat="1"/>
    <row r="471" s="475" customFormat="1"/>
    <row r="472" s="475" customFormat="1"/>
    <row r="473" s="475" customFormat="1"/>
    <row r="474" s="475" customFormat="1"/>
    <row r="475" s="475" customFormat="1"/>
    <row r="476" s="475" customFormat="1"/>
    <row r="477" s="475" customFormat="1"/>
    <row r="478" s="475" customFormat="1"/>
    <row r="479" s="475" customFormat="1"/>
    <row r="480" s="475" customFormat="1"/>
    <row r="481" s="475" customFormat="1"/>
    <row r="482" s="475" customFormat="1"/>
    <row r="483" s="475" customFormat="1"/>
    <row r="484" s="475" customFormat="1"/>
    <row r="485" s="475" customFormat="1"/>
    <row r="486" s="475" customFormat="1"/>
    <row r="487" s="475" customFormat="1"/>
    <row r="488" s="475" customFormat="1"/>
    <row r="489" s="475" customFormat="1"/>
    <row r="490" s="475" customFormat="1"/>
    <row r="491" s="475" customFormat="1"/>
    <row r="492" s="475" customFormat="1"/>
    <row r="493" s="475" customFormat="1"/>
    <row r="494" s="475" customFormat="1"/>
    <row r="495" s="475" customFormat="1"/>
    <row r="496" s="475" customFormat="1"/>
    <row r="497" s="475" customFormat="1"/>
    <row r="498" s="475" customFormat="1"/>
    <row r="499" s="475" customFormat="1"/>
    <row r="500" s="475" customFormat="1"/>
    <row r="501" s="475" customFormat="1"/>
    <row r="502" s="475" customFormat="1"/>
    <row r="503" s="475" customFormat="1"/>
    <row r="504" s="475" customFormat="1"/>
    <row r="505" s="475" customFormat="1"/>
    <row r="506" s="475" customFormat="1"/>
    <row r="507" s="475" customFormat="1"/>
    <row r="508" s="475" customFormat="1"/>
    <row r="509" s="475" customFormat="1"/>
    <row r="510" s="475" customFormat="1"/>
    <row r="511" s="475" customFormat="1"/>
    <row r="512" s="475" customFormat="1"/>
    <row r="513" s="475" customFormat="1"/>
    <row r="514" s="475" customFormat="1"/>
    <row r="515" s="475" customFormat="1"/>
    <row r="516" s="475" customFormat="1"/>
    <row r="517" s="475" customFormat="1"/>
    <row r="518" s="475" customFormat="1"/>
    <row r="519" s="475" customFormat="1"/>
    <row r="520" s="475" customFormat="1"/>
    <row r="521" s="475" customFormat="1"/>
    <row r="522" s="475" customFormat="1"/>
    <row r="523" s="475" customFormat="1"/>
    <row r="524" s="475" customFormat="1"/>
    <row r="525" s="475" customFormat="1"/>
    <row r="526" s="475" customFormat="1"/>
    <row r="527" s="475" customFormat="1"/>
    <row r="528" s="475" customFormat="1"/>
    <row r="529" s="475" customFormat="1"/>
    <row r="530" s="475" customFormat="1"/>
    <row r="531" s="475" customFormat="1"/>
    <row r="532" s="475" customFormat="1"/>
    <row r="533" s="475" customFormat="1"/>
    <row r="534" s="475" customFormat="1"/>
    <row r="535" s="475" customFormat="1"/>
    <row r="536" s="475" customFormat="1"/>
    <row r="537" s="475" customFormat="1"/>
    <row r="538" s="475" customFormat="1"/>
    <row r="539" s="475" customFormat="1"/>
    <row r="540" s="475" customFormat="1"/>
    <row r="541" s="475" customFormat="1"/>
    <row r="542" s="475" customFormat="1"/>
    <row r="543" s="475" customFormat="1"/>
    <row r="544" s="475" customFormat="1"/>
    <row r="545" s="475" customFormat="1"/>
    <row r="546" s="475" customFormat="1"/>
    <row r="547" s="475" customFormat="1"/>
    <row r="548" s="475" customFormat="1"/>
    <row r="549" s="475" customFormat="1"/>
    <row r="550" s="475" customFormat="1"/>
    <row r="551" s="475" customFormat="1"/>
    <row r="552" s="475" customFormat="1"/>
    <row r="553" s="475" customFormat="1"/>
    <row r="554" s="475" customFormat="1"/>
    <row r="555" s="475" customFormat="1"/>
    <row r="556" s="475" customFormat="1"/>
    <row r="557" s="475" customFormat="1"/>
    <row r="558" s="475" customFormat="1"/>
    <row r="559" s="475" customFormat="1"/>
    <row r="560" s="475" customFormat="1"/>
    <row r="561" s="475" customFormat="1"/>
    <row r="562" s="475" customFormat="1"/>
    <row r="563" s="475" customFormat="1"/>
    <row r="564" s="475" customFormat="1"/>
    <row r="565" s="475" customFormat="1"/>
    <row r="566" s="475" customFormat="1"/>
    <row r="567" s="475" customFormat="1"/>
    <row r="568" s="475" customFormat="1"/>
    <row r="569" s="475" customFormat="1"/>
    <row r="570" s="475" customFormat="1"/>
    <row r="571" s="475" customFormat="1"/>
    <row r="572" s="475" customFormat="1"/>
    <row r="573" s="475" customFormat="1"/>
    <row r="574" s="475" customFormat="1"/>
    <row r="575" s="475" customFormat="1"/>
    <row r="576" s="475" customFormat="1"/>
    <row r="577" s="475" customFormat="1"/>
    <row r="578" s="475" customFormat="1"/>
    <row r="579" s="475" customFormat="1"/>
    <row r="580" s="475" customFormat="1"/>
    <row r="581" s="475" customFormat="1"/>
    <row r="582" s="475" customFormat="1"/>
    <row r="583" s="475" customFormat="1"/>
    <row r="584" s="475" customFormat="1"/>
    <row r="585" s="475" customFormat="1"/>
    <row r="586" s="475" customFormat="1"/>
    <row r="587" s="475" customFormat="1"/>
    <row r="588" s="475" customFormat="1"/>
    <row r="589" s="475" customFormat="1"/>
    <row r="590" s="475" customFormat="1"/>
    <row r="591" s="475" customFormat="1"/>
    <row r="592" s="475" customFormat="1"/>
    <row r="593" s="475" customFormat="1"/>
    <row r="594" s="475" customFormat="1"/>
    <row r="595" s="475" customFormat="1"/>
    <row r="596" s="475" customFormat="1"/>
    <row r="597" s="475" customFormat="1"/>
    <row r="598" s="475" customFormat="1"/>
    <row r="599" s="475" customFormat="1"/>
    <row r="600" s="475" customFormat="1"/>
    <row r="601" s="475" customFormat="1"/>
    <row r="602" s="475" customFormat="1"/>
    <row r="603" s="475" customFormat="1"/>
    <row r="604" s="475" customFormat="1"/>
    <row r="605" s="475" customFormat="1"/>
    <row r="606" s="475" customFormat="1"/>
    <row r="607" s="475" customFormat="1"/>
    <row r="608" s="475" customFormat="1"/>
    <row r="609" s="475" customFormat="1"/>
    <row r="610" s="475" customFormat="1"/>
    <row r="611" s="475" customFormat="1"/>
    <row r="612" s="475" customFormat="1"/>
    <row r="613" s="475" customFormat="1"/>
    <row r="614" s="475" customFormat="1"/>
    <row r="615" s="475" customFormat="1"/>
    <row r="616" s="475" customFormat="1"/>
    <row r="617" s="475" customFormat="1"/>
    <row r="618" s="475" customFormat="1"/>
    <row r="619" s="475" customFormat="1"/>
    <row r="620" s="475" customFormat="1"/>
    <row r="621" s="475" customFormat="1"/>
    <row r="622" s="475" customFormat="1"/>
    <row r="623" s="475" customFormat="1"/>
    <row r="624" s="475" customFormat="1"/>
    <row r="625" s="475" customFormat="1"/>
    <row r="626" s="475" customFormat="1"/>
    <row r="627" s="475" customFormat="1"/>
    <row r="628" s="475" customFormat="1"/>
    <row r="629" s="475" customFormat="1"/>
    <row r="630" s="475" customFormat="1"/>
    <row r="631" s="475" customFormat="1"/>
    <row r="632" s="475" customFormat="1"/>
    <row r="633" s="475" customFormat="1"/>
    <row r="634" s="475" customFormat="1"/>
    <row r="635" s="475" customFormat="1"/>
    <row r="636" s="475" customFormat="1"/>
    <row r="637" s="475" customFormat="1"/>
    <row r="638" s="475" customFormat="1"/>
    <row r="639" s="475" customFormat="1"/>
    <row r="640" s="475" customFormat="1"/>
    <row r="641" s="475" customFormat="1"/>
    <row r="642" s="475" customFormat="1"/>
    <row r="643" s="475" customFormat="1"/>
    <row r="644" s="475" customFormat="1"/>
    <row r="645" s="475" customFormat="1"/>
    <row r="646" s="475" customFormat="1"/>
    <row r="647" s="475" customFormat="1"/>
    <row r="648" s="475" customFormat="1"/>
    <row r="649" s="475" customFormat="1"/>
    <row r="650" s="475" customFormat="1"/>
    <row r="651" s="475" customFormat="1"/>
    <row r="652" s="475" customFormat="1"/>
    <row r="653" s="475" customFormat="1"/>
    <row r="654" s="475" customFormat="1"/>
    <row r="655" s="475" customFormat="1"/>
    <row r="656" s="475" customFormat="1"/>
    <row r="657" s="475" customFormat="1"/>
    <row r="658" s="475" customFormat="1"/>
    <row r="659" s="475" customFormat="1"/>
    <row r="660" s="475" customFormat="1"/>
    <row r="661" s="475" customFormat="1"/>
    <row r="662" s="475" customFormat="1"/>
    <row r="663" s="475" customFormat="1"/>
    <row r="664" s="475" customFormat="1"/>
    <row r="665" s="475" customFormat="1"/>
    <row r="666" s="475" customFormat="1"/>
    <row r="667" s="475" customFormat="1"/>
    <row r="668" s="475" customFormat="1"/>
    <row r="669" s="475" customFormat="1"/>
    <row r="670" s="475" customFormat="1"/>
    <row r="671" s="475" customFormat="1"/>
    <row r="672" s="475" customFormat="1"/>
    <row r="673" s="475" customFormat="1"/>
    <row r="674" s="475" customFormat="1"/>
    <row r="675" s="475" customFormat="1"/>
    <row r="676" s="475" customFormat="1"/>
    <row r="677" s="475" customFormat="1"/>
    <row r="678" s="475" customFormat="1"/>
    <row r="679" s="475" customFormat="1"/>
    <row r="680" s="475" customFormat="1"/>
    <row r="681" s="475" customFormat="1"/>
    <row r="682" s="475" customFormat="1"/>
    <row r="683" s="475" customFormat="1"/>
    <row r="684" s="475" customFormat="1"/>
    <row r="685" s="475" customFormat="1"/>
    <row r="686" s="475" customFormat="1"/>
    <row r="687" s="475" customFormat="1"/>
    <row r="688" s="475" customFormat="1"/>
    <row r="689" s="475" customFormat="1"/>
    <row r="690" s="475" customFormat="1"/>
    <row r="691" s="475" customFormat="1"/>
    <row r="692" s="475" customFormat="1"/>
    <row r="693" s="475" customFormat="1"/>
    <row r="694" s="475" customFormat="1"/>
    <row r="695" s="475" customFormat="1"/>
    <row r="696" s="475" customFormat="1"/>
    <row r="697" s="475" customFormat="1"/>
    <row r="698" s="475" customFormat="1"/>
    <row r="699" s="475" customFormat="1"/>
    <row r="700" s="475" customFormat="1"/>
    <row r="701" s="475" customFormat="1"/>
    <row r="702" s="475" customFormat="1"/>
    <row r="703" s="475" customFormat="1"/>
    <row r="704" s="475" customFormat="1"/>
    <row r="705" s="475" customFormat="1"/>
    <row r="706" s="475" customFormat="1"/>
    <row r="707" s="475" customFormat="1"/>
    <row r="708" s="475" customFormat="1"/>
    <row r="709" s="475" customFormat="1"/>
    <row r="710" s="475" customFormat="1"/>
    <row r="711" s="475" customFormat="1"/>
    <row r="712" s="475" customFormat="1"/>
    <row r="713" s="475" customFormat="1"/>
    <row r="714" s="475" customFormat="1"/>
    <row r="715" s="475" customFormat="1"/>
    <row r="716" s="475" customFormat="1"/>
    <row r="717" s="475" customFormat="1"/>
    <row r="718" s="475" customFormat="1"/>
    <row r="719" s="475" customFormat="1"/>
    <row r="720" s="475" customFormat="1"/>
    <row r="721" s="475" customFormat="1"/>
    <row r="722" s="475" customFormat="1"/>
    <row r="723" s="475" customFormat="1"/>
    <row r="724" s="475" customFormat="1"/>
    <row r="725" s="475" customFormat="1"/>
    <row r="726" s="475" customFormat="1"/>
    <row r="727" s="475" customFormat="1"/>
    <row r="728" s="475" customFormat="1"/>
    <row r="729" s="475" customFormat="1"/>
    <row r="730" s="475" customFormat="1"/>
    <row r="731" s="475" customFormat="1"/>
    <row r="732" s="475" customFormat="1"/>
    <row r="733" s="475" customFormat="1"/>
    <row r="734" s="475" customFormat="1"/>
    <row r="735" s="475" customFormat="1"/>
    <row r="736" s="475" customFormat="1"/>
    <row r="737" s="475" customFormat="1"/>
    <row r="738" s="475" customFormat="1"/>
    <row r="739" s="475" customFormat="1"/>
    <row r="740" s="475" customFormat="1"/>
    <row r="741" s="475" customFormat="1"/>
    <row r="742" s="475" customFormat="1"/>
    <row r="743" s="475" customFormat="1"/>
    <row r="744" s="475" customFormat="1"/>
    <row r="745" s="475" customFormat="1"/>
    <row r="746" s="475" customFormat="1"/>
    <row r="747" s="475" customFormat="1"/>
    <row r="748" s="475" customFormat="1"/>
    <row r="749" s="475" customFormat="1"/>
    <row r="750" s="475" customFormat="1"/>
    <row r="751" s="475" customFormat="1"/>
    <row r="752" s="475" customFormat="1"/>
    <row r="753" s="475" customFormat="1"/>
    <row r="754" s="475" customFormat="1"/>
    <row r="755" s="475" customFormat="1"/>
    <row r="756" s="475" customFormat="1"/>
    <row r="757" s="475" customFormat="1"/>
    <row r="758" s="475" customFormat="1"/>
    <row r="759" s="475" customFormat="1"/>
    <row r="760" s="475" customFormat="1"/>
    <row r="761" s="475" customFormat="1"/>
    <row r="762" s="475" customFormat="1"/>
    <row r="763" s="475" customFormat="1"/>
    <row r="764" s="475" customFormat="1"/>
    <row r="765" s="475" customFormat="1"/>
    <row r="766" s="475" customFormat="1"/>
    <row r="767" s="475" customFormat="1"/>
    <row r="768" s="475" customFormat="1"/>
    <row r="769" s="475" customFormat="1"/>
    <row r="770" s="475" customFormat="1"/>
    <row r="771" s="475" customFormat="1"/>
    <row r="772" s="475" customFormat="1"/>
    <row r="773" s="475" customFormat="1"/>
    <row r="774" s="475" customFormat="1"/>
    <row r="775" s="475" customFormat="1"/>
    <row r="776" s="475" customFormat="1"/>
    <row r="777" s="475" customFormat="1"/>
    <row r="778" s="475" customFormat="1"/>
    <row r="779" s="475" customFormat="1"/>
    <row r="780" s="475" customFormat="1"/>
    <row r="781" s="475" customFormat="1"/>
    <row r="782" s="475" customFormat="1"/>
    <row r="783" s="475" customFormat="1"/>
    <row r="784" s="475" customFormat="1"/>
    <row r="785" s="475" customFormat="1"/>
    <row r="786" s="475" customFormat="1"/>
    <row r="787" s="475" customFormat="1"/>
    <row r="788" s="475" customFormat="1"/>
    <row r="789" s="475" customFormat="1"/>
    <row r="790" s="475" customFormat="1"/>
    <row r="791" s="475" customFormat="1"/>
    <row r="792" s="475" customFormat="1"/>
    <row r="793" s="475" customFormat="1"/>
    <row r="794" s="475" customFormat="1"/>
    <row r="795" s="475" customFormat="1"/>
    <row r="796" s="475" customFormat="1"/>
    <row r="797" s="475" customFormat="1"/>
    <row r="798" s="475" customFormat="1"/>
    <row r="799" s="475" customFormat="1"/>
    <row r="800" s="475" customFormat="1"/>
    <row r="801" s="475" customFormat="1"/>
    <row r="802" s="475" customFormat="1"/>
    <row r="803" s="475" customFormat="1"/>
    <row r="804" s="475" customFormat="1"/>
    <row r="805" s="475" customFormat="1"/>
    <row r="806" s="475" customFormat="1"/>
    <row r="807" s="475" customFormat="1"/>
    <row r="808" s="475" customFormat="1"/>
    <row r="809" s="475" customFormat="1"/>
    <row r="810" s="475" customFormat="1"/>
    <row r="811" s="475" customFormat="1"/>
    <row r="812" s="475" customFormat="1"/>
    <row r="813" s="475" customFormat="1"/>
    <row r="814" s="475" customFormat="1"/>
    <row r="815" s="475" customFormat="1"/>
    <row r="816" s="475" customFormat="1"/>
    <row r="817" s="475" customFormat="1"/>
    <row r="818" s="475" customFormat="1"/>
    <row r="819" s="475" customFormat="1"/>
    <row r="820" s="475" customFormat="1"/>
    <row r="821" s="475" customFormat="1"/>
    <row r="822" s="475" customFormat="1"/>
    <row r="823" s="475" customFormat="1"/>
    <row r="824" s="475" customFormat="1"/>
    <row r="825" s="475" customFormat="1"/>
    <row r="826" s="475" customFormat="1"/>
    <row r="827" s="475" customFormat="1"/>
    <row r="828" s="475" customFormat="1"/>
    <row r="829" s="475" customFormat="1"/>
    <row r="830" s="475" customFormat="1"/>
    <row r="831" s="475" customFormat="1"/>
    <row r="832" s="475" customFormat="1"/>
    <row r="833" s="475" customFormat="1"/>
    <row r="834" s="475" customFormat="1"/>
    <row r="835" s="475" customFormat="1"/>
    <row r="836" s="475" customFormat="1"/>
    <row r="837" s="475" customFormat="1"/>
    <row r="838" s="475" customFormat="1"/>
    <row r="839" s="475" customFormat="1"/>
    <row r="840" s="475" customFormat="1"/>
    <row r="841" s="475" customFormat="1"/>
    <row r="842" s="475" customFormat="1"/>
    <row r="843" s="475" customFormat="1"/>
    <row r="844" s="475" customFormat="1"/>
    <row r="845" s="475" customFormat="1"/>
    <row r="846" s="475" customFormat="1"/>
    <row r="847" s="475" customFormat="1"/>
    <row r="848" s="475" customFormat="1"/>
    <row r="849" s="475" customFormat="1"/>
    <row r="850" s="475" customFormat="1"/>
    <row r="851" s="475" customFormat="1"/>
    <row r="852" s="475" customFormat="1"/>
    <row r="853" s="475" customFormat="1"/>
    <row r="854" s="475" customFormat="1"/>
    <row r="855" s="475" customFormat="1"/>
    <row r="856" s="475" customFormat="1"/>
    <row r="857" s="475" customFormat="1"/>
    <row r="858" s="475" customFormat="1"/>
    <row r="859" s="475" customFormat="1"/>
    <row r="860" s="475" customFormat="1"/>
    <row r="861" s="475" customFormat="1"/>
    <row r="862" s="475" customFormat="1"/>
    <row r="863" s="475" customFormat="1"/>
    <row r="864" s="475" customFormat="1"/>
    <row r="865" s="475" customFormat="1"/>
    <row r="866" s="475" customFormat="1"/>
    <row r="867" s="475" customFormat="1"/>
    <row r="868" s="475" customFormat="1"/>
    <row r="869" s="475" customFormat="1"/>
    <row r="870" s="475" customFormat="1"/>
    <row r="871" s="475" customFormat="1"/>
    <row r="872" s="475" customFormat="1"/>
    <row r="873" s="475" customFormat="1"/>
    <row r="874" s="475" customFormat="1"/>
    <row r="875" s="475" customFormat="1"/>
    <row r="876" s="475" customFormat="1"/>
    <row r="877" s="475" customFormat="1"/>
    <row r="878" s="475" customFormat="1"/>
    <row r="879" s="475" customFormat="1"/>
    <row r="880" s="475" customFormat="1"/>
    <row r="881" s="475" customFormat="1"/>
    <row r="882" s="475" customFormat="1"/>
    <row r="883" s="475" customFormat="1"/>
    <row r="884" s="475" customFormat="1"/>
    <row r="885" s="475" customFormat="1"/>
    <row r="886" s="475" customFormat="1"/>
    <row r="887" s="475" customFormat="1"/>
    <row r="888" s="475" customFormat="1"/>
    <row r="889" s="475" customFormat="1"/>
    <row r="890" s="475" customFormat="1"/>
    <row r="891" s="475" customFormat="1"/>
    <row r="892" s="475" customFormat="1"/>
    <row r="893" s="475" customFormat="1"/>
    <row r="894" s="475" customFormat="1"/>
    <row r="895" s="475" customFormat="1"/>
    <row r="896" s="475" customFormat="1"/>
    <row r="897" s="475" customFormat="1"/>
    <row r="898" s="475" customFormat="1"/>
    <row r="899" s="475" customFormat="1"/>
    <row r="900" s="475" customFormat="1"/>
    <row r="901" s="475" customFormat="1"/>
    <row r="902" s="475" customFormat="1"/>
    <row r="903" s="475" customFormat="1"/>
    <row r="904" s="475" customFormat="1"/>
    <row r="905" s="475" customFormat="1"/>
    <row r="906" s="475" customFormat="1"/>
    <row r="907" s="475" customFormat="1"/>
    <row r="908" s="475" customFormat="1"/>
    <row r="909" s="475" customFormat="1"/>
    <row r="910" s="475" customFormat="1"/>
    <row r="911" s="475" customFormat="1"/>
    <row r="912" s="475" customFormat="1"/>
    <row r="913" s="475" customFormat="1"/>
    <row r="914" s="475" customFormat="1"/>
    <row r="915" s="475" customFormat="1"/>
    <row r="916" s="475" customFormat="1"/>
    <row r="917" s="475" customFormat="1"/>
    <row r="918" s="475" customFormat="1"/>
    <row r="919" s="475" customFormat="1"/>
    <row r="920" s="475" customFormat="1"/>
    <row r="921" s="475" customFormat="1"/>
    <row r="922" s="475" customFormat="1"/>
    <row r="923" s="475" customFormat="1"/>
    <row r="924" s="475" customFormat="1"/>
    <row r="925" s="475" customFormat="1"/>
    <row r="926" s="475" customFormat="1"/>
    <row r="927" s="475" customFormat="1"/>
    <row r="928" s="475" customFormat="1"/>
    <row r="929" s="475" customFormat="1"/>
    <row r="930" s="475" customFormat="1"/>
    <row r="931" s="475" customFormat="1"/>
    <row r="932" s="475" customFormat="1"/>
    <row r="933" s="475" customFormat="1"/>
    <row r="934" s="475" customFormat="1"/>
    <row r="935" s="475" customFormat="1"/>
    <row r="936" s="475" customFormat="1"/>
    <row r="937" s="475" customFormat="1"/>
    <row r="938" s="475" customFormat="1"/>
    <row r="939" s="475" customFormat="1"/>
    <row r="940" s="475" customFormat="1"/>
    <row r="941" s="475" customFormat="1"/>
    <row r="942" s="475" customFormat="1"/>
    <row r="943" s="475" customFormat="1"/>
    <row r="944" s="475" customFormat="1"/>
    <row r="945" s="475" customFormat="1"/>
    <row r="946" s="475" customFormat="1"/>
    <row r="947" s="475" customFormat="1"/>
    <row r="948" s="475" customFormat="1"/>
    <row r="949" s="475" customFormat="1"/>
    <row r="950" s="475" customFormat="1"/>
    <row r="951" s="475" customFormat="1"/>
    <row r="952" s="475" customFormat="1"/>
    <row r="953" s="475" customFormat="1"/>
    <row r="954" s="475" customFormat="1"/>
    <row r="955" s="475" customFormat="1"/>
    <row r="956" s="475" customFormat="1"/>
    <row r="957" s="475" customFormat="1"/>
    <row r="958" s="475" customFormat="1"/>
    <row r="959" s="475" customFormat="1"/>
    <row r="960" s="475" customFormat="1"/>
    <row r="961" s="475" customFormat="1"/>
    <row r="962" s="475" customFormat="1"/>
    <row r="963" s="475" customFormat="1"/>
    <row r="964" s="475" customFormat="1"/>
    <row r="965" s="475" customFormat="1"/>
    <row r="966" s="475" customFormat="1"/>
    <row r="967" s="475" customFormat="1"/>
    <row r="968" s="475" customFormat="1"/>
    <row r="969" s="475" customFormat="1"/>
    <row r="970" s="475" customFormat="1"/>
    <row r="971" s="475" customFormat="1"/>
    <row r="972" s="475" customFormat="1"/>
    <row r="973" s="475" customFormat="1"/>
    <row r="974" s="475" customFormat="1"/>
    <row r="975" s="475" customFormat="1"/>
    <row r="976" s="475" customFormat="1"/>
    <row r="977" s="475" customFormat="1"/>
    <row r="978" s="475" customFormat="1"/>
    <row r="979" s="475" customFormat="1"/>
    <row r="980" s="475" customFormat="1"/>
    <row r="981" s="475" customFormat="1"/>
    <row r="982" s="475" customFormat="1"/>
    <row r="983" s="475" customFormat="1"/>
    <row r="984" s="475" customFormat="1"/>
    <row r="985" s="475" customFormat="1"/>
    <row r="986" s="475" customFormat="1"/>
    <row r="987" s="475" customFormat="1"/>
    <row r="988" s="475" customFormat="1"/>
    <row r="989" s="475" customFormat="1"/>
    <row r="990" s="475" customFormat="1"/>
    <row r="991" s="475" customFormat="1"/>
    <row r="992" s="475" customFormat="1"/>
    <row r="993" s="475" customFormat="1"/>
    <row r="994" s="475" customFormat="1"/>
    <row r="995" s="475" customFormat="1"/>
    <row r="996" s="475" customFormat="1"/>
    <row r="997" s="475" customFormat="1"/>
    <row r="998" s="475" customFormat="1"/>
    <row r="999" s="475" customFormat="1"/>
    <row r="1000" s="475" customFormat="1"/>
  </sheetData>
  <sheetProtection password="CED0" sheet="1" objects="1" scenarios="1"/>
  <mergeCells count="14">
    <mergeCell ref="D8:H8"/>
    <mergeCell ref="D11:H11"/>
    <mergeCell ref="D12:H12"/>
    <mergeCell ref="D13:H13"/>
    <mergeCell ref="D14:H14"/>
    <mergeCell ref="D15:H15"/>
    <mergeCell ref="D16:H16"/>
    <mergeCell ref="D17:H17"/>
    <mergeCell ref="D18:H18"/>
    <mergeCell ref="D19:H19"/>
    <mergeCell ref="D20:H20"/>
    <mergeCell ref="D21:H21"/>
    <mergeCell ref="D22:H22"/>
    <mergeCell ref="E38:I38"/>
  </mergeCells>
  <pageMargins left="1.18110236220472" right="0.984251968503937" top="0.984251968503937" bottom="0.984251968503937" header="0.31496062992126" footer="0.31496062992126"/>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sheetPr>
  <dimension ref="C1:R945"/>
  <sheetViews>
    <sheetView showGridLines="0" showRowColHeaders="0" zoomScale="90" zoomScaleNormal="90" workbookViewId="0">
      <selection activeCell="A1" sqref="A1"/>
    </sheetView>
  </sheetViews>
  <sheetFormatPr defaultColWidth="14.4545454545455" defaultRowHeight="15" customHeight="1"/>
  <cols>
    <col min="1" max="1" width="34" style="348" customWidth="1"/>
    <col min="2" max="2" width="3" style="348" customWidth="1"/>
    <col min="3" max="3" width="3.81818181818182" style="2" customWidth="1"/>
    <col min="4" max="4" width="6.36363636363636" style="2" customWidth="1"/>
    <col min="5" max="5" width="27.1818181818182" style="2" customWidth="1"/>
    <col min="6" max="6" width="9.72727272727273" style="2" customWidth="1"/>
    <col min="7" max="7" width="10.3636363636364" style="2" customWidth="1"/>
    <col min="8" max="8" width="9.63636363636364" style="2" customWidth="1"/>
    <col min="9" max="9" width="6.63636363636364" style="2" customWidth="1"/>
    <col min="10" max="10" width="9.54545454545454" style="2" customWidth="1"/>
    <col min="11" max="11" width="6.54545454545455" style="2" customWidth="1"/>
    <col min="12" max="12" width="8.72727272727273" style="2" customWidth="1"/>
    <col min="13" max="13" width="7.45454545454545" style="2" customWidth="1"/>
    <col min="14" max="14" width="9.09090909090909" style="2" customWidth="1"/>
    <col min="15" max="15" width="7.81818181818182" style="2" customWidth="1"/>
    <col min="16" max="16" width="6.90909090909091" style="2" customWidth="1"/>
    <col min="17" max="17" width="9.72727272727273" style="2" customWidth="1"/>
    <col min="18" max="18" width="2.18181818181818" style="2" customWidth="1"/>
    <col min="19" max="27" width="8.72727272727273" style="2" customWidth="1"/>
    <col min="28" max="16384" width="14.4545454545455" style="2"/>
  </cols>
  <sheetData>
    <row r="1" ht="16" customHeight="1" spans="3:4">
      <c r="C1" s="169" t="s">
        <v>236</v>
      </c>
      <c r="D1" s="170"/>
    </row>
    <row r="2" ht="14.25" customHeight="1"/>
    <row r="3" ht="14.25" customHeight="1"/>
    <row r="4" ht="14.25" customHeight="1"/>
    <row r="5" ht="6" customHeight="1" spans="4:15">
      <c r="D5" s="151"/>
      <c r="M5" s="151"/>
      <c r="N5" s="151"/>
      <c r="O5" s="151"/>
    </row>
    <row r="6" ht="16.5" customHeight="1" spans="3:18">
      <c r="C6" s="6" t="s">
        <v>1</v>
      </c>
      <c r="D6" s="6"/>
      <c r="E6" s="6"/>
      <c r="F6" s="6"/>
      <c r="G6" s="6"/>
      <c r="H6" s="6"/>
      <c r="I6" s="6"/>
      <c r="J6" s="6"/>
      <c r="K6" s="6"/>
      <c r="L6" s="6"/>
      <c r="M6" s="6"/>
      <c r="N6" s="6"/>
      <c r="O6" s="6"/>
      <c r="P6" s="6"/>
      <c r="Q6" s="6"/>
      <c r="R6" s="6"/>
    </row>
    <row r="7" ht="16.5" customHeight="1" spans="3:18">
      <c r="C7" s="6" t="s">
        <v>143</v>
      </c>
      <c r="D7" s="6"/>
      <c r="E7" s="6"/>
      <c r="F7" s="6"/>
      <c r="G7" s="6"/>
      <c r="H7" s="6"/>
      <c r="I7" s="6"/>
      <c r="J7" s="6"/>
      <c r="K7" s="6"/>
      <c r="L7" s="6"/>
      <c r="M7" s="6"/>
      <c r="N7" s="6"/>
      <c r="O7" s="6"/>
      <c r="P7" s="6"/>
      <c r="Q7" s="6"/>
      <c r="R7" s="6"/>
    </row>
    <row r="8" ht="14.25" customHeight="1" spans="3:18">
      <c r="C8" s="6" t="s">
        <v>46</v>
      </c>
      <c r="D8" s="6"/>
      <c r="E8" s="6"/>
      <c r="F8" s="6"/>
      <c r="G8" s="6"/>
      <c r="H8" s="6"/>
      <c r="I8" s="6"/>
      <c r="J8" s="6"/>
      <c r="K8" s="6"/>
      <c r="L8" s="6"/>
      <c r="M8" s="6"/>
      <c r="N8" s="6"/>
      <c r="O8" s="6"/>
      <c r="P8" s="6"/>
      <c r="Q8" s="6"/>
      <c r="R8" s="6"/>
    </row>
    <row r="9" ht="9" customHeight="1" spans="3:15">
      <c r="C9" s="32"/>
      <c r="D9" s="32"/>
      <c r="E9" s="32"/>
      <c r="F9" s="32"/>
      <c r="G9" s="32"/>
      <c r="H9" s="32"/>
      <c r="I9" s="32"/>
      <c r="J9" s="32"/>
      <c r="K9" s="32"/>
      <c r="L9" s="32"/>
      <c r="M9" s="32"/>
      <c r="N9" s="32"/>
      <c r="O9" s="32"/>
    </row>
    <row r="10" ht="21.75" customHeight="1" spans="3:16">
      <c r="C10" s="98" t="s">
        <v>237</v>
      </c>
      <c r="D10" s="62"/>
      <c r="E10" s="62"/>
      <c r="F10" s="62"/>
      <c r="G10" s="62"/>
      <c r="H10" s="62"/>
      <c r="I10" s="62"/>
      <c r="J10" s="62"/>
      <c r="K10" s="62"/>
      <c r="L10" s="62"/>
      <c r="M10" s="62"/>
      <c r="N10" s="62"/>
      <c r="O10" s="62"/>
      <c r="P10" s="81"/>
    </row>
    <row r="11" ht="10" customHeight="1" spans="3:16">
      <c r="C11" s="113"/>
      <c r="D11" s="171"/>
      <c r="E11" s="171"/>
      <c r="F11" s="171"/>
      <c r="G11" s="171"/>
      <c r="H11" s="171"/>
      <c r="I11" s="171"/>
      <c r="J11" s="171"/>
      <c r="K11" s="171"/>
      <c r="L11" s="171"/>
      <c r="M11" s="171"/>
      <c r="N11" s="171"/>
      <c r="O11" s="171"/>
      <c r="P11" s="136"/>
    </row>
    <row r="12" ht="14.25" customHeight="1" spans="3:16">
      <c r="C12" s="10"/>
      <c r="D12" s="117" t="s">
        <v>238</v>
      </c>
      <c r="E12" s="118"/>
      <c r="F12" s="118"/>
      <c r="G12" s="118"/>
      <c r="H12" s="118"/>
      <c r="I12" s="118"/>
      <c r="J12" s="118"/>
      <c r="K12" s="118"/>
      <c r="L12" s="118"/>
      <c r="M12" s="118"/>
      <c r="N12" s="118"/>
      <c r="O12" s="138"/>
      <c r="P12" s="38"/>
    </row>
    <row r="13" ht="14.25" customHeight="1" spans="3:16">
      <c r="C13" s="10"/>
      <c r="D13" s="119"/>
      <c r="E13" s="104"/>
      <c r="F13" s="104"/>
      <c r="G13" s="104"/>
      <c r="H13" s="104"/>
      <c r="I13" s="104"/>
      <c r="J13" s="104"/>
      <c r="K13" s="104"/>
      <c r="L13" s="104"/>
      <c r="M13" s="104"/>
      <c r="N13" s="104"/>
      <c r="O13" s="139"/>
      <c r="P13" s="38"/>
    </row>
    <row r="14" ht="14.25" customHeight="1" spans="3:16">
      <c r="C14" s="10"/>
      <c r="D14" s="120"/>
      <c r="E14" s="121"/>
      <c r="F14" s="121"/>
      <c r="G14" s="121"/>
      <c r="H14" s="121"/>
      <c r="I14" s="121"/>
      <c r="J14" s="121"/>
      <c r="K14" s="121"/>
      <c r="L14" s="121"/>
      <c r="M14" s="121"/>
      <c r="N14" s="121"/>
      <c r="O14" s="140"/>
      <c r="P14" s="38"/>
    </row>
    <row r="15" ht="10" customHeight="1" spans="3:16">
      <c r="C15" s="10"/>
      <c r="D15" s="172"/>
      <c r="E15" s="172"/>
      <c r="F15" s="172"/>
      <c r="G15" s="172"/>
      <c r="H15" s="172"/>
      <c r="I15" s="172"/>
      <c r="J15" s="172"/>
      <c r="K15" s="172"/>
      <c r="L15" s="172"/>
      <c r="M15" s="172"/>
      <c r="N15" s="172"/>
      <c r="O15" s="172"/>
      <c r="P15" s="38"/>
    </row>
    <row r="16" ht="18" customHeight="1" spans="3:16">
      <c r="C16" s="10"/>
      <c r="D16" s="71" t="s">
        <v>10</v>
      </c>
      <c r="E16" s="747" t="s">
        <v>239</v>
      </c>
      <c r="F16" s="748" t="s">
        <v>240</v>
      </c>
      <c r="G16" s="173"/>
      <c r="H16" s="173"/>
      <c r="I16" s="173"/>
      <c r="J16" s="173"/>
      <c r="K16" s="173"/>
      <c r="L16" s="72" t="s">
        <v>241</v>
      </c>
      <c r="M16" s="72" t="s">
        <v>242</v>
      </c>
      <c r="N16" s="72" t="s">
        <v>243</v>
      </c>
      <c r="O16" s="72"/>
      <c r="P16" s="38"/>
    </row>
    <row r="17" ht="14" spans="3:16">
      <c r="C17" s="10"/>
      <c r="D17" s="173"/>
      <c r="E17" s="173"/>
      <c r="F17" s="71">
        <v>1</v>
      </c>
      <c r="G17" s="173"/>
      <c r="H17" s="72">
        <v>2</v>
      </c>
      <c r="I17" s="173"/>
      <c r="J17" s="72">
        <v>3</v>
      </c>
      <c r="K17" s="173"/>
      <c r="L17" s="173"/>
      <c r="M17" s="173"/>
      <c r="N17" s="72"/>
      <c r="O17" s="72"/>
      <c r="P17" s="38"/>
    </row>
    <row r="18" ht="17.25" customHeight="1" spans="3:16">
      <c r="C18" s="10"/>
      <c r="D18" s="173"/>
      <c r="E18" s="173"/>
      <c r="F18" s="71" t="s">
        <v>244</v>
      </c>
      <c r="G18" s="71" t="s">
        <v>245</v>
      </c>
      <c r="H18" s="72" t="s">
        <v>244</v>
      </c>
      <c r="I18" s="72" t="s">
        <v>245</v>
      </c>
      <c r="J18" s="72" t="s">
        <v>244</v>
      </c>
      <c r="K18" s="72" t="s">
        <v>245</v>
      </c>
      <c r="L18" s="173"/>
      <c r="M18" s="173"/>
      <c r="N18" s="72"/>
      <c r="O18" s="72"/>
      <c r="P18" s="38"/>
    </row>
    <row r="19" ht="14" spans="3:16">
      <c r="C19" s="10"/>
      <c r="D19" s="26">
        <v>1</v>
      </c>
      <c r="E19" s="74" t="s">
        <v>246</v>
      </c>
      <c r="F19" s="122"/>
      <c r="G19" s="26" t="str">
        <f>IF(F19="Tidak Ada","1",IF(F19="Tidak Rutin","2",IF(F19="Rutin","3",IF(F19="Rutin dan terdokumentasi","4",""))))</f>
        <v/>
      </c>
      <c r="H19" s="122"/>
      <c r="I19" s="26" t="str">
        <f>IF(H19="Tidak Ada","1",IF(H19="Tidak Rutin","2",IF(H19="Rutin","3",IF(H19="Rutin dan terdokumentasi","4",""))))</f>
        <v/>
      </c>
      <c r="J19" s="122"/>
      <c r="K19" s="26" t="str">
        <f>IF(J19="Tidak Ada","1",IF(J19="Tidak Rutin","2",IF(J19="Rutin","3",IF(J19="Rutin dan terdokumentasi","4",""))))</f>
        <v/>
      </c>
      <c r="L19" s="26" t="str">
        <f>IFERROR(SUM(G19+I19+K19),"")</f>
        <v/>
      </c>
      <c r="M19" s="84" t="str">
        <f>IFERROR(SUM(L19/3),"")</f>
        <v/>
      </c>
      <c r="N19" s="193" t="s">
        <v>247</v>
      </c>
      <c r="O19" s="193"/>
      <c r="P19" s="38"/>
    </row>
    <row r="20" ht="28" spans="3:16">
      <c r="C20" s="10"/>
      <c r="D20" s="26">
        <v>2</v>
      </c>
      <c r="E20" s="74" t="s">
        <v>248</v>
      </c>
      <c r="F20" s="122"/>
      <c r="G20" s="26" t="str">
        <f>IF(F20="Tidak Ada","1",IF(F20="Ada","4",""))</f>
        <v/>
      </c>
      <c r="H20" s="122"/>
      <c r="I20" s="26" t="str">
        <f>IF(H20="Tidak Ada","1",IF(H20="Ada","4",""))</f>
        <v/>
      </c>
      <c r="J20" s="122"/>
      <c r="K20" s="26" t="str">
        <f>IF(J20="Tidak Ada","1",IF(J20="Ada","4",""))</f>
        <v/>
      </c>
      <c r="L20" s="26" t="str">
        <f t="shared" ref="L20:L28" si="0">IFERROR(SUM(G20+I20+K20),"")</f>
        <v/>
      </c>
      <c r="M20" s="84" t="str">
        <f t="shared" ref="M20:M28" si="1">IFERROR(SUM(L20/3),"")</f>
        <v/>
      </c>
      <c r="N20" s="193"/>
      <c r="O20" s="193"/>
      <c r="P20" s="38"/>
    </row>
    <row r="21" ht="14" spans="3:16">
      <c r="C21" s="10"/>
      <c r="D21" s="26">
        <v>3</v>
      </c>
      <c r="E21" s="74" t="s">
        <v>249</v>
      </c>
      <c r="F21" s="122"/>
      <c r="G21" s="26" t="str">
        <f t="shared" ref="G21:I22" si="2">IF(F21="Tidak Ada","1",IF(F21="Ada","4",""))</f>
        <v/>
      </c>
      <c r="H21" s="122"/>
      <c r="I21" s="26" t="str">
        <f t="shared" si="2"/>
        <v/>
      </c>
      <c r="J21" s="122"/>
      <c r="K21" s="26" t="str">
        <f t="shared" ref="K21" si="3">IF(J21="Tidak Ada","1",IF(J21="Ada","4",""))</f>
        <v/>
      </c>
      <c r="L21" s="26" t="str">
        <f t="shared" si="0"/>
        <v/>
      </c>
      <c r="M21" s="84" t="str">
        <f t="shared" si="1"/>
        <v/>
      </c>
      <c r="N21" s="193"/>
      <c r="O21" s="193"/>
      <c r="P21" s="38"/>
    </row>
    <row r="22" ht="14" spans="3:16">
      <c r="C22" s="10"/>
      <c r="D22" s="26">
        <v>4</v>
      </c>
      <c r="E22" s="74" t="s">
        <v>250</v>
      </c>
      <c r="F22" s="122"/>
      <c r="G22" s="26" t="str">
        <f t="shared" si="2"/>
        <v/>
      </c>
      <c r="H22" s="122"/>
      <c r="I22" s="26" t="str">
        <f t="shared" si="2"/>
        <v/>
      </c>
      <c r="J22" s="122"/>
      <c r="K22" s="26" t="str">
        <f t="shared" ref="K22" si="4">IF(J22="Tidak Ada","1",IF(J22="Ada","4",""))</f>
        <v/>
      </c>
      <c r="L22" s="26" t="str">
        <f t="shared" si="0"/>
        <v/>
      </c>
      <c r="M22" s="84" t="str">
        <f t="shared" si="1"/>
        <v/>
      </c>
      <c r="N22" s="193"/>
      <c r="O22" s="193"/>
      <c r="P22" s="38"/>
    </row>
    <row r="23" ht="14" spans="3:16">
      <c r="C23" s="10"/>
      <c r="D23" s="26">
        <v>5</v>
      </c>
      <c r="E23" s="74" t="s">
        <v>251</v>
      </c>
      <c r="F23" s="122"/>
      <c r="G23" s="26" t="str">
        <f>IF(F23="Tidak menyelenggarakan kegiatan","1",IF(F23="Menyelenggarakan 2 kegiatan dalam 1 tahun","2",IF(F23="Menyelenggarakan 3 kegiatan dalam 1 tahun","3",IF(F23="Menyelenggarakan lebih dari 3 kegiatan 1 tahun","4",""))))</f>
        <v/>
      </c>
      <c r="H23" s="122"/>
      <c r="I23" s="26" t="str">
        <f>IF(H23="Tidak menyelenggarakan kegiatan","1",IF(H23="Menyelenggarakan 2 kegiatan dalam 1 tahun","2",IF(H23="Menyelenggarakan 3 kegiatan dalam 1 tahun","3",IF(H23="Menyelenggarakan lebih dari 3 kegiatan 1 tahun","4",""))))</f>
        <v/>
      </c>
      <c r="J23" s="122"/>
      <c r="K23" s="26" t="str">
        <f>IF(J23="Tidak menyelenggarakan kegiatan","1",IF(J23="Menyelenggarakan 2 kegiatan dalam 1 tahun","2",IF(J23="Menyelenggarakan 3 kegiatan dalam 1 tahun","3",IF(J23="Menyelenggarakan lebih dari 3 kegiatan 1 tahun","4",""))))</f>
        <v/>
      </c>
      <c r="L23" s="26" t="str">
        <f t="shared" si="0"/>
        <v/>
      </c>
      <c r="M23" s="84" t="str">
        <f t="shared" si="1"/>
        <v/>
      </c>
      <c r="N23" s="193"/>
      <c r="O23" s="193"/>
      <c r="P23" s="38"/>
    </row>
    <row r="24" ht="28" spans="3:16">
      <c r="C24" s="10"/>
      <c r="D24" s="26">
        <v>6</v>
      </c>
      <c r="E24" s="74" t="s">
        <v>252</v>
      </c>
      <c r="F24" s="122"/>
      <c r="G24" s="26" t="str">
        <f>IF(F24="Tidak  menyelenggarakan kegiatan","1",IF(F24="Menyelenggarakan lebih dari 3 kegiatan 1 tahun","4",""))</f>
        <v/>
      </c>
      <c r="H24" s="122"/>
      <c r="I24" s="26" t="str">
        <f>IF(H24="Tidak  menyelenggarakan kegiatan","1",IF(H24="Menyelenggarakan lebih dari 3 kegiatan 1 tahun","4",""))</f>
        <v/>
      </c>
      <c r="J24" s="122"/>
      <c r="K24" s="26" t="str">
        <f>IF(J24="Tidak  menyelenggarakan kegiatan","1",IF(J24="Menyelenggarakan lebih dari 3 kegiatan 1 tahun","4",""))</f>
        <v/>
      </c>
      <c r="L24" s="26" t="str">
        <f t="shared" si="0"/>
        <v/>
      </c>
      <c r="M24" s="84" t="str">
        <f t="shared" si="1"/>
        <v/>
      </c>
      <c r="N24" s="193"/>
      <c r="O24" s="193"/>
      <c r="P24" s="38"/>
    </row>
    <row r="25" ht="42" spans="3:16">
      <c r="C25" s="10"/>
      <c r="D25" s="26">
        <v>7</v>
      </c>
      <c r="E25" s="74" t="s">
        <v>253</v>
      </c>
      <c r="F25" s="122"/>
      <c r="G25" s="26" t="str">
        <f>IF(F25="Tidak Aktif ","1",IF(F25="Aktif ","4",""))</f>
        <v/>
      </c>
      <c r="H25" s="122"/>
      <c r="I25" s="26" t="str">
        <f>IF(H25="Tidak Aktif ","1",IF(H25="Aktif ","4",""))</f>
        <v/>
      </c>
      <c r="J25" s="122"/>
      <c r="K25" s="26" t="str">
        <f>IF(J25="Tidak Aktif ","1",IF(J25="Aktif ","4",""))</f>
        <v/>
      </c>
      <c r="L25" s="26" t="str">
        <f t="shared" si="0"/>
        <v/>
      </c>
      <c r="M25" s="84" t="str">
        <f t="shared" si="1"/>
        <v/>
      </c>
      <c r="N25" s="193"/>
      <c r="O25" s="193"/>
      <c r="P25" s="38"/>
    </row>
    <row r="26" ht="28" spans="3:16">
      <c r="C26" s="10"/>
      <c r="D26" s="26">
        <v>8</v>
      </c>
      <c r="E26" s="74" t="s">
        <v>254</v>
      </c>
      <c r="F26" s="122"/>
      <c r="G26" s="26" t="str">
        <f t="shared" ref="G26:I28" si="5">IF(F26="Tidak Aktif ","1",IF(F26="Aktif ","4",""))</f>
        <v/>
      </c>
      <c r="H26" s="122"/>
      <c r="I26" s="26" t="str">
        <f t="shared" si="5"/>
        <v/>
      </c>
      <c r="J26" s="122"/>
      <c r="K26" s="26" t="str">
        <f t="shared" ref="K26" si="6">IF(J26="Tidak Aktif ","1",IF(J26="Aktif ","4",""))</f>
        <v/>
      </c>
      <c r="L26" s="26" t="str">
        <f t="shared" si="0"/>
        <v/>
      </c>
      <c r="M26" s="84" t="str">
        <f t="shared" si="1"/>
        <v/>
      </c>
      <c r="N26" s="193"/>
      <c r="O26" s="193"/>
      <c r="P26" s="38"/>
    </row>
    <row r="27" ht="28" spans="3:16">
      <c r="C27" s="10"/>
      <c r="D27" s="26">
        <v>9</v>
      </c>
      <c r="E27" s="74" t="s">
        <v>255</v>
      </c>
      <c r="F27" s="122"/>
      <c r="G27" s="26" t="str">
        <f t="shared" si="5"/>
        <v/>
      </c>
      <c r="H27" s="122"/>
      <c r="I27" s="26" t="str">
        <f t="shared" si="5"/>
        <v/>
      </c>
      <c r="J27" s="122"/>
      <c r="K27" s="26" t="str">
        <f t="shared" ref="K27" si="7">IF(J27="Tidak Aktif ","1",IF(J27="Aktif ","4",""))</f>
        <v/>
      </c>
      <c r="L27" s="26" t="str">
        <f t="shared" si="0"/>
        <v/>
      </c>
      <c r="M27" s="84" t="str">
        <f t="shared" si="1"/>
        <v/>
      </c>
      <c r="N27" s="193"/>
      <c r="O27" s="193"/>
      <c r="P27" s="38"/>
    </row>
    <row r="28" ht="14" spans="3:16">
      <c r="C28" s="10"/>
      <c r="D28" s="26">
        <v>10</v>
      </c>
      <c r="E28" s="74" t="s">
        <v>256</v>
      </c>
      <c r="F28" s="122"/>
      <c r="G28" s="26" t="str">
        <f t="shared" si="5"/>
        <v/>
      </c>
      <c r="H28" s="122"/>
      <c r="I28" s="26" t="str">
        <f t="shared" si="5"/>
        <v/>
      </c>
      <c r="J28" s="122"/>
      <c r="K28" s="26" t="str">
        <f t="shared" ref="K28" si="8">IF(J28="Tidak Aktif ","1",IF(J28="Aktif ","4",""))</f>
        <v/>
      </c>
      <c r="L28" s="26" t="str">
        <f t="shared" si="0"/>
        <v/>
      </c>
      <c r="M28" s="84" t="str">
        <f t="shared" si="1"/>
        <v/>
      </c>
      <c r="N28" s="193"/>
      <c r="O28" s="193"/>
      <c r="P28" s="38"/>
    </row>
    <row r="29" ht="14" spans="3:16">
      <c r="C29" s="10"/>
      <c r="D29" s="123"/>
      <c r="E29" s="123"/>
      <c r="F29" s="174" t="s">
        <v>257</v>
      </c>
      <c r="G29" s="173"/>
      <c r="H29" s="173"/>
      <c r="I29" s="173"/>
      <c r="J29" s="173"/>
      <c r="K29" s="173"/>
      <c r="L29" s="173"/>
      <c r="M29" s="44">
        <f>SUM(M19:M28)</f>
        <v>0</v>
      </c>
      <c r="N29" s="26"/>
      <c r="O29" s="26"/>
      <c r="P29" s="38"/>
    </row>
    <row r="30" ht="9.5" customHeight="1" spans="3:16">
      <c r="C30" s="31"/>
      <c r="D30" s="175"/>
      <c r="E30" s="176"/>
      <c r="F30" s="175"/>
      <c r="G30" s="175"/>
      <c r="H30" s="175"/>
      <c r="I30" s="175"/>
      <c r="J30" s="175"/>
      <c r="K30" s="175"/>
      <c r="L30" s="175"/>
      <c r="M30" s="194"/>
      <c r="N30" s="195"/>
      <c r="O30" s="32"/>
      <c r="P30" s="47"/>
    </row>
    <row r="31" ht="14.25" customHeight="1" spans="3:15">
      <c r="C31" s="28"/>
      <c r="D31" s="151"/>
      <c r="E31" s="177"/>
      <c r="F31" s="151"/>
      <c r="G31" s="151"/>
      <c r="H31" s="151"/>
      <c r="I31" s="151"/>
      <c r="J31" s="151"/>
      <c r="K31" s="151"/>
      <c r="L31" s="151"/>
      <c r="M31" s="196"/>
      <c r="N31" s="197"/>
      <c r="O31" s="100"/>
    </row>
    <row r="32" ht="21" customHeight="1" spans="3:18">
      <c r="C32" s="178" t="s">
        <v>258</v>
      </c>
      <c r="D32" s="179"/>
      <c r="E32" s="179"/>
      <c r="F32" s="179"/>
      <c r="G32" s="179"/>
      <c r="H32" s="179"/>
      <c r="I32" s="179"/>
      <c r="J32" s="179"/>
      <c r="K32" s="179"/>
      <c r="L32" s="179"/>
      <c r="M32" s="179"/>
      <c r="N32" s="179"/>
      <c r="O32" s="179"/>
      <c r="P32" s="179"/>
      <c r="Q32" s="179"/>
      <c r="R32" s="203"/>
    </row>
    <row r="33" ht="9.75" customHeight="1" spans="3:18">
      <c r="C33" s="113"/>
      <c r="D33" s="171"/>
      <c r="E33" s="171"/>
      <c r="F33" s="171"/>
      <c r="G33" s="171"/>
      <c r="H33" s="171"/>
      <c r="I33" s="171"/>
      <c r="J33" s="171"/>
      <c r="K33" s="171"/>
      <c r="L33" s="171"/>
      <c r="M33" s="171"/>
      <c r="N33" s="171"/>
      <c r="O33" s="171"/>
      <c r="P33" s="171"/>
      <c r="Q33" s="171"/>
      <c r="R33" s="204"/>
    </row>
    <row r="34" ht="18" customHeight="1" spans="3:18">
      <c r="C34" s="10"/>
      <c r="D34" s="71" t="s">
        <v>10</v>
      </c>
      <c r="E34" s="747" t="s">
        <v>259</v>
      </c>
      <c r="F34" s="748" t="s">
        <v>240</v>
      </c>
      <c r="G34" s="173"/>
      <c r="H34" s="173"/>
      <c r="I34" s="173"/>
      <c r="J34" s="173"/>
      <c r="K34" s="173"/>
      <c r="L34" s="173"/>
      <c r="M34" s="173"/>
      <c r="N34" s="173"/>
      <c r="O34" s="72" t="s">
        <v>260</v>
      </c>
      <c r="P34" s="72" t="s">
        <v>261</v>
      </c>
      <c r="Q34" s="72" t="s">
        <v>243</v>
      </c>
      <c r="R34" s="83"/>
    </row>
    <row r="35" ht="17.25" customHeight="1" spans="3:18">
      <c r="C35" s="10"/>
      <c r="D35" s="173"/>
      <c r="E35" s="173"/>
      <c r="F35" s="71">
        <v>1</v>
      </c>
      <c r="G35" s="173"/>
      <c r="H35" s="173"/>
      <c r="I35" s="72">
        <v>2</v>
      </c>
      <c r="J35" s="173"/>
      <c r="K35" s="173"/>
      <c r="L35" s="72">
        <v>3</v>
      </c>
      <c r="M35" s="173"/>
      <c r="N35" s="173"/>
      <c r="O35" s="173"/>
      <c r="P35" s="173"/>
      <c r="Q35" s="173"/>
      <c r="R35" s="83"/>
    </row>
    <row r="36" ht="33" customHeight="1" spans="3:18">
      <c r="C36" s="10"/>
      <c r="D36" s="173"/>
      <c r="E36" s="173"/>
      <c r="F36" s="72" t="s">
        <v>244</v>
      </c>
      <c r="G36" s="72"/>
      <c r="H36" s="72" t="s">
        <v>262</v>
      </c>
      <c r="I36" s="72" t="s">
        <v>244</v>
      </c>
      <c r="J36" s="72"/>
      <c r="K36" s="72" t="s">
        <v>262</v>
      </c>
      <c r="L36" s="72" t="s">
        <v>244</v>
      </c>
      <c r="M36" s="72"/>
      <c r="N36" s="72" t="s">
        <v>262</v>
      </c>
      <c r="O36" s="173"/>
      <c r="P36" s="173"/>
      <c r="Q36" s="173"/>
      <c r="R36" s="83"/>
    </row>
    <row r="37" ht="14" spans="3:18">
      <c r="C37" s="10"/>
      <c r="D37" s="180">
        <v>1</v>
      </c>
      <c r="E37" s="181" t="s">
        <v>263</v>
      </c>
      <c r="F37" s="26"/>
      <c r="G37" s="26"/>
      <c r="H37" s="123"/>
      <c r="I37" s="26"/>
      <c r="J37" s="26"/>
      <c r="K37" s="123"/>
      <c r="L37" s="26"/>
      <c r="M37" s="26"/>
      <c r="N37" s="123"/>
      <c r="O37" s="123"/>
      <c r="P37" s="123"/>
      <c r="Q37" s="201" t="s">
        <v>264</v>
      </c>
      <c r="R37" s="38"/>
    </row>
    <row r="38" ht="14" spans="3:18">
      <c r="C38" s="10"/>
      <c r="D38" s="26"/>
      <c r="E38" s="74" t="s">
        <v>265</v>
      </c>
      <c r="F38" s="109"/>
      <c r="G38" s="109"/>
      <c r="H38" s="26" t="str">
        <f>IF(F38="Tidak ada","1",IF(F38="Ada","4",""))</f>
        <v/>
      </c>
      <c r="I38" s="109"/>
      <c r="J38" s="109"/>
      <c r="K38" s="26" t="str">
        <f>IF(I38="Tidak ada","1",IF(I38="Ada","4",""))</f>
        <v/>
      </c>
      <c r="L38" s="109"/>
      <c r="M38" s="109"/>
      <c r="N38" s="26" t="str">
        <f>IF(L38="Tidak ada","1",IF(L38="Ada","4",""))</f>
        <v/>
      </c>
      <c r="O38" s="26" t="str">
        <f>IFERROR(SUM(H38+K38+N38),"")</f>
        <v/>
      </c>
      <c r="P38" s="84" t="str">
        <f>IFERROR(SUM(O38/3),"")</f>
        <v/>
      </c>
      <c r="Q38" s="205"/>
      <c r="R38" s="38"/>
    </row>
    <row r="39" ht="14" spans="3:18">
      <c r="C39" s="10"/>
      <c r="D39" s="26"/>
      <c r="E39" s="123" t="s">
        <v>266</v>
      </c>
      <c r="F39" s="109"/>
      <c r="G39" s="109"/>
      <c r="H39" s="26" t="str">
        <f t="shared" ref="H39:H43" si="9">IF(F39="Tidak ada","1",IF(F39="Ada","4",""))</f>
        <v/>
      </c>
      <c r="I39" s="109"/>
      <c r="J39" s="109"/>
      <c r="K39" s="26" t="str">
        <f t="shared" ref="K39:K43" si="10">IF(I39="Tidak ada","1",IF(I39="Ada","4",""))</f>
        <v/>
      </c>
      <c r="L39" s="109"/>
      <c r="M39" s="109"/>
      <c r="N39" s="26" t="str">
        <f t="shared" ref="N39:N40" si="11">IF(L39="Tidak ada","1",IF(L39="Ada","4",""))</f>
        <v/>
      </c>
      <c r="O39" s="26" t="str">
        <f t="shared" ref="O39:O40" si="12">IFERROR(SUM(H39+K39+N39),"")</f>
        <v/>
      </c>
      <c r="P39" s="84" t="str">
        <f t="shared" ref="P39:P40" si="13">IFERROR(SUM(O39/3),"")</f>
        <v/>
      </c>
      <c r="Q39" s="205"/>
      <c r="R39" s="38"/>
    </row>
    <row r="40" ht="14" spans="3:18">
      <c r="C40" s="10"/>
      <c r="D40" s="26"/>
      <c r="E40" s="123" t="s">
        <v>267</v>
      </c>
      <c r="F40" s="109"/>
      <c r="G40" s="109"/>
      <c r="H40" s="26" t="str">
        <f t="shared" si="9"/>
        <v/>
      </c>
      <c r="I40" s="109"/>
      <c r="J40" s="109"/>
      <c r="K40" s="26" t="str">
        <f t="shared" si="10"/>
        <v/>
      </c>
      <c r="L40" s="109"/>
      <c r="M40" s="109"/>
      <c r="N40" s="26" t="str">
        <f t="shared" si="11"/>
        <v/>
      </c>
      <c r="O40" s="26" t="str">
        <f t="shared" si="12"/>
        <v/>
      </c>
      <c r="P40" s="84" t="str">
        <f t="shared" si="13"/>
        <v/>
      </c>
      <c r="Q40" s="205"/>
      <c r="R40" s="38"/>
    </row>
    <row r="41" ht="14" spans="3:18">
      <c r="C41" s="10"/>
      <c r="D41" s="75" t="s">
        <v>268</v>
      </c>
      <c r="E41" s="76"/>
      <c r="F41" s="76"/>
      <c r="G41" s="76"/>
      <c r="H41" s="76"/>
      <c r="I41" s="76"/>
      <c r="J41" s="76"/>
      <c r="K41" s="76"/>
      <c r="L41" s="76"/>
      <c r="M41" s="76"/>
      <c r="N41" s="76"/>
      <c r="O41" s="88"/>
      <c r="P41" s="89">
        <f>IFERROR(SUM(P38:P40),"")</f>
        <v>0</v>
      </c>
      <c r="Q41" s="205"/>
      <c r="R41" s="38"/>
    </row>
    <row r="42" ht="14" spans="3:18">
      <c r="C42" s="10"/>
      <c r="D42" s="180">
        <v>2</v>
      </c>
      <c r="E42" s="182" t="s">
        <v>269</v>
      </c>
      <c r="F42" s="109"/>
      <c r="G42" s="109"/>
      <c r="H42" s="26" t="str">
        <f t="shared" si="9"/>
        <v/>
      </c>
      <c r="I42" s="109"/>
      <c r="J42" s="109"/>
      <c r="K42" s="26" t="str">
        <f t="shared" si="10"/>
        <v/>
      </c>
      <c r="L42" s="109"/>
      <c r="M42" s="109"/>
      <c r="N42" s="26" t="str">
        <f t="shared" ref="N42:N43" si="14">IF(L42="Tidak ada","1",IF(L42="Ada","4",""))</f>
        <v/>
      </c>
      <c r="O42" s="26" t="str">
        <f>IFERROR(SUM(H42+K42+N42),"")</f>
        <v/>
      </c>
      <c r="P42" s="84" t="str">
        <f>IFERROR(SUM(O42/3),"")</f>
        <v/>
      </c>
      <c r="Q42" s="205"/>
      <c r="R42" s="38"/>
    </row>
    <row r="43" ht="14" spans="3:18">
      <c r="C43" s="10"/>
      <c r="D43" s="180">
        <v>3</v>
      </c>
      <c r="E43" s="182" t="s">
        <v>270</v>
      </c>
      <c r="F43" s="109"/>
      <c r="G43" s="109"/>
      <c r="H43" s="26" t="str">
        <f t="shared" si="9"/>
        <v/>
      </c>
      <c r="I43" s="109"/>
      <c r="J43" s="109"/>
      <c r="K43" s="26" t="str">
        <f t="shared" si="10"/>
        <v/>
      </c>
      <c r="L43" s="109"/>
      <c r="M43" s="109"/>
      <c r="N43" s="26" t="str">
        <f t="shared" si="14"/>
        <v/>
      </c>
      <c r="O43" s="26" t="str">
        <f>IFERROR(SUM(H43+K43+N43),"")</f>
        <v/>
      </c>
      <c r="P43" s="84" t="str">
        <f>IFERROR(SUM(O43/3),"")</f>
        <v/>
      </c>
      <c r="Q43" s="205"/>
      <c r="R43" s="38"/>
    </row>
    <row r="44" ht="14" spans="3:18">
      <c r="C44" s="10"/>
      <c r="D44" s="180"/>
      <c r="E44" s="182"/>
      <c r="F44" s="174" t="s">
        <v>257</v>
      </c>
      <c r="G44" s="173"/>
      <c r="H44" s="173"/>
      <c r="I44" s="173"/>
      <c r="J44" s="173"/>
      <c r="K44" s="173"/>
      <c r="L44" s="173"/>
      <c r="M44" s="173"/>
      <c r="N44" s="173"/>
      <c r="O44" s="173"/>
      <c r="P44" s="89">
        <f>SUM(P41:P43)</f>
        <v>0</v>
      </c>
      <c r="Q44" s="205"/>
      <c r="R44" s="38"/>
    </row>
    <row r="45" ht="8.5" customHeight="1" spans="3:18">
      <c r="C45" s="31"/>
      <c r="D45" s="32"/>
      <c r="E45" s="32"/>
      <c r="F45" s="32"/>
      <c r="G45" s="32"/>
      <c r="H45" s="32"/>
      <c r="I45" s="32"/>
      <c r="J45" s="32"/>
      <c r="K45" s="32"/>
      <c r="L45" s="32"/>
      <c r="M45" s="32"/>
      <c r="N45" s="32"/>
      <c r="O45" s="32"/>
      <c r="P45" s="32"/>
      <c r="Q45" s="32"/>
      <c r="R45" s="47"/>
    </row>
    <row r="46" ht="7.5" customHeight="1"/>
    <row r="47" ht="14.25" customHeight="1" spans="3:14">
      <c r="C47" s="178" t="s">
        <v>271</v>
      </c>
      <c r="D47" s="183"/>
      <c r="E47" s="183"/>
      <c r="F47" s="183"/>
      <c r="G47" s="183"/>
      <c r="H47" s="183"/>
      <c r="I47" s="183"/>
      <c r="J47" s="183"/>
      <c r="K47" s="183"/>
      <c r="L47" s="183"/>
      <c r="M47" s="183"/>
      <c r="N47" s="198"/>
    </row>
    <row r="48" ht="8.5" customHeight="1" spans="3:14">
      <c r="C48" s="113"/>
      <c r="D48" s="114"/>
      <c r="E48" s="114"/>
      <c r="F48" s="114"/>
      <c r="G48" s="114"/>
      <c r="H48" s="114"/>
      <c r="I48" s="114"/>
      <c r="J48" s="114"/>
      <c r="K48" s="114"/>
      <c r="L48" s="114"/>
      <c r="M48" s="114"/>
      <c r="N48" s="136"/>
    </row>
    <row r="49" ht="14.25" customHeight="1" spans="3:14">
      <c r="C49" s="10"/>
      <c r="D49" s="117" t="s">
        <v>272</v>
      </c>
      <c r="E49" s="118"/>
      <c r="F49" s="118"/>
      <c r="G49" s="118"/>
      <c r="H49" s="118"/>
      <c r="I49" s="118"/>
      <c r="J49" s="118"/>
      <c r="K49" s="118"/>
      <c r="L49" s="118"/>
      <c r="M49" s="138"/>
      <c r="N49" s="38"/>
    </row>
    <row r="50" ht="14.25" customHeight="1" spans="3:14">
      <c r="C50" s="10"/>
      <c r="D50" s="120"/>
      <c r="E50" s="121"/>
      <c r="F50" s="121"/>
      <c r="G50" s="121"/>
      <c r="H50" s="121"/>
      <c r="I50" s="121"/>
      <c r="J50" s="121"/>
      <c r="K50" s="121"/>
      <c r="L50" s="121"/>
      <c r="M50" s="140"/>
      <c r="N50" s="38"/>
    </row>
    <row r="51" ht="8.5" customHeight="1" spans="3:14">
      <c r="C51" s="184"/>
      <c r="D51" s="172"/>
      <c r="E51" s="172"/>
      <c r="F51" s="172"/>
      <c r="G51" s="172"/>
      <c r="H51" s="172"/>
      <c r="I51" s="172"/>
      <c r="J51" s="172"/>
      <c r="K51" s="100"/>
      <c r="L51" s="100"/>
      <c r="M51" s="100"/>
      <c r="N51" s="38"/>
    </row>
    <row r="52" ht="14.25" customHeight="1" spans="3:14">
      <c r="C52" s="185"/>
      <c r="D52" s="186" t="s">
        <v>273</v>
      </c>
      <c r="E52" s="187"/>
      <c r="F52" s="187"/>
      <c r="G52" s="187"/>
      <c r="H52" s="187"/>
      <c r="I52" s="187"/>
      <c r="J52" s="187"/>
      <c r="K52" s="187"/>
      <c r="L52" s="187"/>
      <c r="M52" s="187"/>
      <c r="N52" s="199"/>
    </row>
    <row r="53" ht="9.5" customHeight="1" spans="3:14">
      <c r="C53" s="10"/>
      <c r="D53" s="188"/>
      <c r="E53" s="99"/>
      <c r="F53" s="100"/>
      <c r="G53" s="100"/>
      <c r="H53" s="100"/>
      <c r="I53" s="100"/>
      <c r="J53" s="100"/>
      <c r="K53" s="100"/>
      <c r="L53" s="100"/>
      <c r="M53" s="100"/>
      <c r="N53" s="38"/>
    </row>
    <row r="54" ht="14.25" customHeight="1" spans="3:14">
      <c r="C54" s="10"/>
      <c r="D54" s="117" t="s">
        <v>274</v>
      </c>
      <c r="E54" s="118"/>
      <c r="F54" s="118"/>
      <c r="G54" s="118"/>
      <c r="H54" s="118"/>
      <c r="I54" s="118"/>
      <c r="J54" s="118"/>
      <c r="K54" s="118"/>
      <c r="L54" s="118"/>
      <c r="M54" s="138"/>
      <c r="N54" s="38"/>
    </row>
    <row r="55" ht="14.25" customHeight="1" spans="3:14">
      <c r="C55" s="10"/>
      <c r="D55" s="119"/>
      <c r="E55" s="104"/>
      <c r="F55" s="104"/>
      <c r="G55" s="104"/>
      <c r="H55" s="104"/>
      <c r="I55" s="104"/>
      <c r="J55" s="104"/>
      <c r="K55" s="104"/>
      <c r="L55" s="104"/>
      <c r="M55" s="139"/>
      <c r="N55" s="38"/>
    </row>
    <row r="56" ht="14.25" customHeight="1" spans="3:14">
      <c r="C56" s="10"/>
      <c r="D56" s="119"/>
      <c r="E56" s="104"/>
      <c r="F56" s="104"/>
      <c r="G56" s="104"/>
      <c r="H56" s="104"/>
      <c r="I56" s="104"/>
      <c r="J56" s="104"/>
      <c r="K56" s="104"/>
      <c r="L56" s="104"/>
      <c r="M56" s="139"/>
      <c r="N56" s="38"/>
    </row>
    <row r="57" ht="4.5" customHeight="1" spans="3:14">
      <c r="C57" s="10"/>
      <c r="D57" s="120"/>
      <c r="E57" s="121"/>
      <c r="F57" s="121"/>
      <c r="G57" s="121"/>
      <c r="H57" s="121"/>
      <c r="I57" s="121"/>
      <c r="J57" s="121"/>
      <c r="K57" s="121"/>
      <c r="L57" s="121"/>
      <c r="M57" s="140"/>
      <c r="N57" s="38"/>
    </row>
    <row r="58" ht="8" customHeight="1" spans="3:14">
      <c r="C58" s="10"/>
      <c r="D58" s="189"/>
      <c r="E58" s="189"/>
      <c r="F58" s="190"/>
      <c r="G58" s="190"/>
      <c r="H58" s="190"/>
      <c r="I58" s="190"/>
      <c r="J58" s="190"/>
      <c r="K58" s="190"/>
      <c r="L58" s="190"/>
      <c r="M58" s="190"/>
      <c r="N58" s="38"/>
    </row>
    <row r="59" ht="14.25" customHeight="1" spans="3:14">
      <c r="C59" s="10"/>
      <c r="D59" s="71" t="s">
        <v>275</v>
      </c>
      <c r="E59" s="173"/>
      <c r="F59" s="749" t="s">
        <v>276</v>
      </c>
      <c r="G59" s="749" t="s">
        <v>277</v>
      </c>
      <c r="H59" s="13" t="s">
        <v>278</v>
      </c>
      <c r="I59" s="72" t="s">
        <v>245</v>
      </c>
      <c r="J59" s="72"/>
      <c r="K59" s="72" t="s">
        <v>279</v>
      </c>
      <c r="L59" s="72"/>
      <c r="M59" s="72"/>
      <c r="N59" s="38"/>
    </row>
    <row r="60" ht="32" customHeight="1" spans="3:14">
      <c r="C60" s="10"/>
      <c r="D60" s="173"/>
      <c r="E60" s="173"/>
      <c r="F60" s="191"/>
      <c r="G60" s="191"/>
      <c r="H60" s="191"/>
      <c r="I60" s="72"/>
      <c r="J60" s="72"/>
      <c r="K60" s="72"/>
      <c r="L60" s="72"/>
      <c r="M60" s="72"/>
      <c r="N60" s="38"/>
    </row>
    <row r="61" ht="14.25" customHeight="1" spans="3:14">
      <c r="C61" s="10"/>
      <c r="D61" s="109"/>
      <c r="E61" s="192"/>
      <c r="F61" s="109"/>
      <c r="G61" s="109"/>
      <c r="H61" s="109"/>
      <c r="I61" s="200" t="str">
        <f>IF(H61&lt;1,"",IF(H61&lt;=2,"1,00",IF(H61&lt;=3,"2,00",IF(H61&lt;=4,"3,00",IF(H61&gt;=5,"4,00","")))))</f>
        <v/>
      </c>
      <c r="J61" s="200"/>
      <c r="K61" s="201" t="s">
        <v>280</v>
      </c>
      <c r="L61" s="201"/>
      <c r="M61" s="201"/>
      <c r="N61" s="38"/>
    </row>
    <row r="62" ht="14.25" customHeight="1" spans="3:14">
      <c r="C62" s="10"/>
      <c r="D62" s="109"/>
      <c r="E62" s="192"/>
      <c r="F62" s="109"/>
      <c r="G62" s="109"/>
      <c r="H62" s="109"/>
      <c r="I62" s="200" t="str">
        <f t="shared" ref="I62:I63" si="15">IF(H62&lt;1,"",IF(H62&lt;=2,"1,00",IF(H62&lt;=3,"2,00",IF(H62&lt;=4,"3,00",IF(H62&gt;=5,"4,00","")))))</f>
        <v/>
      </c>
      <c r="J62" s="200"/>
      <c r="K62" s="201"/>
      <c r="L62" s="201"/>
      <c r="M62" s="201"/>
      <c r="N62" s="38"/>
    </row>
    <row r="63" ht="14.25" customHeight="1" spans="3:14">
      <c r="C63" s="10"/>
      <c r="D63" s="109"/>
      <c r="E63" s="192"/>
      <c r="F63" s="109"/>
      <c r="G63" s="109"/>
      <c r="H63" s="109"/>
      <c r="I63" s="200" t="str">
        <f t="shared" si="15"/>
        <v/>
      </c>
      <c r="J63" s="200"/>
      <c r="K63" s="201"/>
      <c r="L63" s="201"/>
      <c r="M63" s="201"/>
      <c r="N63" s="38"/>
    </row>
    <row r="64" ht="14.25" customHeight="1" spans="3:14">
      <c r="C64" s="10"/>
      <c r="D64" s="174" t="s">
        <v>281</v>
      </c>
      <c r="E64" s="174"/>
      <c r="F64" s="174"/>
      <c r="G64" s="174"/>
      <c r="H64" s="174"/>
      <c r="I64" s="180" t="str">
        <f>IFERROR(SUM(I61+I62+I63),"")</f>
        <v/>
      </c>
      <c r="J64" s="180"/>
      <c r="K64" s="202"/>
      <c r="L64" s="202"/>
      <c r="M64" s="202"/>
      <c r="N64" s="38"/>
    </row>
    <row r="65" ht="14.25" customHeight="1" spans="3:14">
      <c r="C65" s="10"/>
      <c r="D65" s="75" t="s">
        <v>282</v>
      </c>
      <c r="E65" s="76"/>
      <c r="F65" s="76"/>
      <c r="G65" s="76"/>
      <c r="H65" s="88"/>
      <c r="I65" s="89" t="str">
        <f>IFERROR(SUM(I64/3),"")</f>
        <v/>
      </c>
      <c r="J65" s="89"/>
      <c r="K65" s="26"/>
      <c r="L65" s="26"/>
      <c r="M65" s="26"/>
      <c r="N65" s="38"/>
    </row>
    <row r="66" ht="9.5" customHeight="1" spans="3:14">
      <c r="C66" s="10"/>
      <c r="D66" s="100"/>
      <c r="E66" s="100"/>
      <c r="F66" s="206"/>
      <c r="G66" s="206"/>
      <c r="H66" s="206"/>
      <c r="I66" s="100"/>
      <c r="J66" s="100"/>
      <c r="K66" s="100"/>
      <c r="L66" s="100"/>
      <c r="M66" s="100"/>
      <c r="N66" s="38"/>
    </row>
    <row r="67" ht="14.25" customHeight="1" spans="3:14">
      <c r="C67" s="31"/>
      <c r="D67" s="207" t="s">
        <v>283</v>
      </c>
      <c r="E67" s="208"/>
      <c r="F67" s="209"/>
      <c r="G67" s="209"/>
      <c r="H67" s="209"/>
      <c r="I67" s="208"/>
      <c r="J67" s="208"/>
      <c r="K67" s="32"/>
      <c r="L67" s="32"/>
      <c r="M67" s="32"/>
      <c r="N67" s="47"/>
    </row>
    <row r="68" ht="14.25" customHeight="1" spans="3:13">
      <c r="C68" s="100"/>
      <c r="D68" s="100"/>
      <c r="E68" s="100"/>
      <c r="F68" s="100"/>
      <c r="G68" s="100"/>
      <c r="H68" s="100"/>
      <c r="I68" s="100"/>
      <c r="J68" s="100"/>
      <c r="K68" s="100"/>
      <c r="L68" s="100"/>
      <c r="M68" s="100"/>
    </row>
    <row r="69" ht="15.75" customHeight="1" spans="3:16">
      <c r="C69" s="210" t="s">
        <v>284</v>
      </c>
      <c r="D69" s="211"/>
      <c r="E69" s="211"/>
      <c r="F69" s="211"/>
      <c r="G69" s="211"/>
      <c r="H69" s="211"/>
      <c r="I69" s="211"/>
      <c r="J69" s="211"/>
      <c r="K69" s="211"/>
      <c r="L69" s="211"/>
      <c r="M69" s="211"/>
      <c r="N69" s="211"/>
      <c r="O69" s="211"/>
      <c r="P69" s="223"/>
    </row>
    <row r="70" ht="15.75" customHeight="1" spans="3:16">
      <c r="C70" s="212"/>
      <c r="D70" s="100"/>
      <c r="E70" s="100"/>
      <c r="F70" s="100"/>
      <c r="G70" s="100"/>
      <c r="H70" s="100"/>
      <c r="I70" s="100"/>
      <c r="J70" s="100"/>
      <c r="K70" s="100"/>
      <c r="L70" s="100"/>
      <c r="M70" s="100"/>
      <c r="N70" s="100"/>
      <c r="O70" s="100"/>
      <c r="P70" s="224"/>
    </row>
    <row r="71" ht="15.75" customHeight="1" spans="3:16">
      <c r="C71" s="212"/>
      <c r="D71" s="71" t="s">
        <v>10</v>
      </c>
      <c r="E71" s="747" t="s">
        <v>285</v>
      </c>
      <c r="F71" s="748" t="s">
        <v>286</v>
      </c>
      <c r="G71" s="173"/>
      <c r="H71" s="173"/>
      <c r="I71" s="173"/>
      <c r="J71" s="173"/>
      <c r="K71" s="173"/>
      <c r="L71" s="72" t="s">
        <v>260</v>
      </c>
      <c r="M71" s="72" t="s">
        <v>261</v>
      </c>
      <c r="N71" s="72" t="s">
        <v>243</v>
      </c>
      <c r="O71" s="72"/>
      <c r="P71" s="224"/>
    </row>
    <row r="72" ht="15.75" customHeight="1" spans="3:16">
      <c r="C72" s="212"/>
      <c r="D72" s="173"/>
      <c r="E72" s="173"/>
      <c r="F72" s="71">
        <v>1</v>
      </c>
      <c r="G72" s="173"/>
      <c r="H72" s="72">
        <v>2</v>
      </c>
      <c r="I72" s="173"/>
      <c r="J72" s="72">
        <v>3</v>
      </c>
      <c r="K72" s="173"/>
      <c r="L72" s="173"/>
      <c r="M72" s="173"/>
      <c r="N72" s="72"/>
      <c r="O72" s="72"/>
      <c r="P72" s="224"/>
    </row>
    <row r="73" ht="24" customHeight="1" spans="3:16">
      <c r="C73" s="212"/>
      <c r="D73" s="173"/>
      <c r="E73" s="173"/>
      <c r="F73" s="71" t="s">
        <v>244</v>
      </c>
      <c r="G73" s="71" t="s">
        <v>245</v>
      </c>
      <c r="H73" s="71" t="s">
        <v>244</v>
      </c>
      <c r="I73" s="71" t="s">
        <v>245</v>
      </c>
      <c r="J73" s="71" t="s">
        <v>244</v>
      </c>
      <c r="K73" s="71" t="s">
        <v>245</v>
      </c>
      <c r="L73" s="173"/>
      <c r="M73" s="173"/>
      <c r="N73" s="72"/>
      <c r="O73" s="72"/>
      <c r="P73" s="224"/>
    </row>
    <row r="74" ht="19" customHeight="1" spans="3:16">
      <c r="C74" s="212"/>
      <c r="D74" s="26">
        <v>1</v>
      </c>
      <c r="E74" s="123" t="s">
        <v>287</v>
      </c>
      <c r="F74" s="29"/>
      <c r="G74" s="26" t="str">
        <f>IF(F74="Tidak ada","1",IF(F74="Ada","4",""))</f>
        <v/>
      </c>
      <c r="H74" s="213"/>
      <c r="I74" s="26" t="str">
        <f>IF(H74="Tidak ada","1",IF(H74="Ada","4",""))</f>
        <v/>
      </c>
      <c r="J74" s="213"/>
      <c r="K74" s="26" t="str">
        <f>IF(J74="Tidak ada","1",IF(J74="Ada","4",""))</f>
        <v/>
      </c>
      <c r="L74" s="26" t="str">
        <f t="shared" ref="L74" si="16">IFERROR(SUM(G74+I74+K74),"")</f>
        <v/>
      </c>
      <c r="M74" s="84" t="str">
        <f t="shared" ref="M74:M77" si="17">IFERROR(SUM(L74/3),"")</f>
        <v/>
      </c>
      <c r="N74" s="201" t="s">
        <v>288</v>
      </c>
      <c r="O74" s="201"/>
      <c r="P74" s="224"/>
    </row>
    <row r="75" ht="19" customHeight="1" spans="3:16">
      <c r="C75" s="212"/>
      <c r="D75" s="26">
        <v>2</v>
      </c>
      <c r="E75" s="123" t="s">
        <v>289</v>
      </c>
      <c r="F75" s="29"/>
      <c r="G75" s="26" t="str">
        <f t="shared" ref="G75:I77" si="18">IF(F75="Tidak ada","1",IF(F75="Ada","4",""))</f>
        <v/>
      </c>
      <c r="H75" s="213"/>
      <c r="I75" s="26" t="str">
        <f t="shared" si="18"/>
        <v/>
      </c>
      <c r="J75" s="213"/>
      <c r="K75" s="26" t="str">
        <f t="shared" ref="K75" si="19">IF(J75="Tidak ada","1",IF(J75="Ada","4",""))</f>
        <v/>
      </c>
      <c r="L75" s="26" t="str">
        <f t="shared" ref="L75:L77" si="20">IFERROR(SUM(G75+I75+K75),"")</f>
        <v/>
      </c>
      <c r="M75" s="84" t="str">
        <f t="shared" si="17"/>
        <v/>
      </c>
      <c r="N75" s="201"/>
      <c r="O75" s="201"/>
      <c r="P75" s="224"/>
    </row>
    <row r="76" ht="19" customHeight="1" spans="3:16">
      <c r="C76" s="212"/>
      <c r="D76" s="26">
        <v>3</v>
      </c>
      <c r="E76" s="123" t="s">
        <v>290</v>
      </c>
      <c r="F76" s="29"/>
      <c r="G76" s="26" t="str">
        <f t="shared" si="18"/>
        <v/>
      </c>
      <c r="H76" s="213"/>
      <c r="I76" s="26" t="str">
        <f t="shared" si="18"/>
        <v/>
      </c>
      <c r="J76" s="213"/>
      <c r="K76" s="26" t="str">
        <f t="shared" ref="K76" si="21">IF(J76="Tidak ada","1",IF(J76="Ada","4",""))</f>
        <v/>
      </c>
      <c r="L76" s="26" t="str">
        <f t="shared" si="20"/>
        <v/>
      </c>
      <c r="M76" s="84" t="str">
        <f t="shared" si="17"/>
        <v/>
      </c>
      <c r="N76" s="201"/>
      <c r="O76" s="201"/>
      <c r="P76" s="224"/>
    </row>
    <row r="77" ht="19" customHeight="1" spans="3:16">
      <c r="C77" s="212"/>
      <c r="D77" s="26">
        <v>4</v>
      </c>
      <c r="E77" s="123" t="s">
        <v>291</v>
      </c>
      <c r="F77" s="29"/>
      <c r="G77" s="26" t="str">
        <f t="shared" si="18"/>
        <v/>
      </c>
      <c r="H77" s="213"/>
      <c r="I77" s="26" t="str">
        <f t="shared" si="18"/>
        <v/>
      </c>
      <c r="J77" s="213"/>
      <c r="K77" s="26" t="str">
        <f t="shared" ref="K77" si="22">IF(J77="Tidak ada","1",IF(J77="Ada","4",""))</f>
        <v/>
      </c>
      <c r="L77" s="26" t="str">
        <f t="shared" si="20"/>
        <v/>
      </c>
      <c r="M77" s="84" t="str">
        <f t="shared" si="17"/>
        <v/>
      </c>
      <c r="N77" s="201"/>
      <c r="O77" s="201"/>
      <c r="P77" s="224"/>
    </row>
    <row r="78" ht="14" spans="3:16">
      <c r="C78" s="212"/>
      <c r="D78" s="214" t="s">
        <v>292</v>
      </c>
      <c r="E78" s="43"/>
      <c r="F78" s="43"/>
      <c r="G78" s="43"/>
      <c r="H78" s="43"/>
      <c r="I78" s="43"/>
      <c r="J78" s="43"/>
      <c r="K78" s="43"/>
      <c r="L78" s="225"/>
      <c r="M78" s="44">
        <f>SUM(M74:M77)</f>
        <v>0</v>
      </c>
      <c r="N78" s="201"/>
      <c r="O78" s="201"/>
      <c r="P78" s="224"/>
    </row>
    <row r="79" ht="15.75" customHeight="1" spans="3:16">
      <c r="C79" s="215"/>
      <c r="D79" s="216"/>
      <c r="E79" s="216"/>
      <c r="F79" s="216"/>
      <c r="G79" s="216"/>
      <c r="H79" s="216"/>
      <c r="I79" s="216"/>
      <c r="J79" s="216"/>
      <c r="K79" s="216"/>
      <c r="L79" s="216"/>
      <c r="M79" s="216"/>
      <c r="N79" s="216"/>
      <c r="O79" s="216"/>
      <c r="P79" s="226"/>
    </row>
    <row r="80" ht="14.25" customHeight="1" spans="14:16">
      <c r="N80" s="100"/>
      <c r="O80" s="100"/>
      <c r="P80" s="100"/>
    </row>
    <row r="81" ht="18" customHeight="1" spans="3:16">
      <c r="C81" s="217" t="s">
        <v>293</v>
      </c>
      <c r="D81" s="218"/>
      <c r="E81" s="218"/>
      <c r="F81" s="218"/>
      <c r="G81" s="218"/>
      <c r="H81" s="218"/>
      <c r="I81" s="218"/>
      <c r="J81" s="218"/>
      <c r="K81" s="218"/>
      <c r="L81" s="218"/>
      <c r="M81" s="218"/>
      <c r="N81" s="218"/>
      <c r="O81" s="218"/>
      <c r="P81" s="223"/>
    </row>
    <row r="82" ht="14.25" customHeight="1" spans="3:16">
      <c r="C82" s="219"/>
      <c r="D82" s="220"/>
      <c r="E82" s="220"/>
      <c r="F82" s="220"/>
      <c r="G82" s="220"/>
      <c r="H82" s="220"/>
      <c r="I82" s="220"/>
      <c r="J82" s="220"/>
      <c r="K82" s="220"/>
      <c r="L82" s="220"/>
      <c r="M82" s="220"/>
      <c r="N82" s="227"/>
      <c r="O82" s="100"/>
      <c r="P82" s="224"/>
    </row>
    <row r="83" ht="14.25" customHeight="1" spans="3:16">
      <c r="C83" s="219"/>
      <c r="D83" s="71" t="s">
        <v>10</v>
      </c>
      <c r="E83" s="747" t="s">
        <v>294</v>
      </c>
      <c r="F83" s="748" t="s">
        <v>286</v>
      </c>
      <c r="G83" s="173"/>
      <c r="H83" s="173"/>
      <c r="I83" s="173"/>
      <c r="J83" s="173"/>
      <c r="K83" s="173"/>
      <c r="L83" s="72" t="s">
        <v>241</v>
      </c>
      <c r="M83" s="72" t="s">
        <v>242</v>
      </c>
      <c r="N83" s="72" t="s">
        <v>279</v>
      </c>
      <c r="O83" s="72"/>
      <c r="P83" s="224"/>
    </row>
    <row r="84" ht="14.25" customHeight="1" spans="3:16">
      <c r="C84" s="221"/>
      <c r="D84" s="173"/>
      <c r="E84" s="173"/>
      <c r="F84" s="71">
        <v>1</v>
      </c>
      <c r="G84" s="173"/>
      <c r="H84" s="72">
        <v>2</v>
      </c>
      <c r="I84" s="173"/>
      <c r="J84" s="72">
        <v>3</v>
      </c>
      <c r="K84" s="173"/>
      <c r="L84" s="173"/>
      <c r="M84" s="173"/>
      <c r="N84" s="72"/>
      <c r="O84" s="72"/>
      <c r="P84" s="224"/>
    </row>
    <row r="85" ht="19" customHeight="1" spans="3:16">
      <c r="C85" s="221"/>
      <c r="D85" s="173"/>
      <c r="E85" s="173"/>
      <c r="F85" s="71" t="s">
        <v>244</v>
      </c>
      <c r="G85" s="71" t="s">
        <v>245</v>
      </c>
      <c r="H85" s="72" t="s">
        <v>244</v>
      </c>
      <c r="I85" s="72" t="s">
        <v>245</v>
      </c>
      <c r="J85" s="72" t="s">
        <v>244</v>
      </c>
      <c r="K85" s="72" t="s">
        <v>245</v>
      </c>
      <c r="L85" s="173"/>
      <c r="M85" s="173"/>
      <c r="N85" s="72"/>
      <c r="O85" s="72"/>
      <c r="P85" s="224"/>
    </row>
    <row r="86" ht="14" spans="3:16">
      <c r="C86" s="222"/>
      <c r="D86" s="26">
        <v>1</v>
      </c>
      <c r="E86" s="123" t="s">
        <v>295</v>
      </c>
      <c r="F86" s="122"/>
      <c r="G86" s="26" t="str">
        <f>IF(F86="Tidak Ada","1",IF(F86="Ada bukti lengkap","4",""))</f>
        <v/>
      </c>
      <c r="H86" s="122"/>
      <c r="I86" s="26" t="str">
        <f>IF(H86="Tidak Ada","1",IF(H86="Ada bukti lengkap","4",""))</f>
        <v/>
      </c>
      <c r="J86" s="122"/>
      <c r="K86" s="26" t="str">
        <f>IF(J86="Tidak Ada","1",IF(J86="Ada bukti lengkap","4",""))</f>
        <v/>
      </c>
      <c r="L86" s="26" t="str">
        <f t="shared" ref="L86:L88" si="23">IFERROR(SUM(G86+I86+K86),"")</f>
        <v/>
      </c>
      <c r="M86" s="84" t="str">
        <f t="shared" ref="M86:M88" si="24">IFERROR(SUM(L86/3),"")</f>
        <v/>
      </c>
      <c r="N86" s="228" t="s">
        <v>296</v>
      </c>
      <c r="O86" s="228"/>
      <c r="P86" s="224"/>
    </row>
    <row r="87" ht="28" spans="3:16">
      <c r="C87" s="222"/>
      <c r="D87" s="26">
        <v>2</v>
      </c>
      <c r="E87" s="74" t="s">
        <v>297</v>
      </c>
      <c r="F87" s="122"/>
      <c r="G87" s="26" t="str">
        <f>IF(F87="Tidak Ada","1",IF(F87="50% kondisi sesuai aturan","2",IF(F87="75 % kondisi sesuai aturan","3",IF(F87="100 % kondisi sesuai aturan","4",""))))</f>
        <v/>
      </c>
      <c r="H87" s="122"/>
      <c r="I87" s="26" t="str">
        <f>IF(H87="Tidak Ada","1",IF(H87="50% kondisi sesuai aturan","2",IF(H87="75 % kondisi sesuai aturan","3",IF(H87="100 % kondisi sesuai aturan","4",""))))</f>
        <v/>
      </c>
      <c r="J87" s="122"/>
      <c r="K87" s="26" t="str">
        <f>IF(J87="Tidak Ada","1",IF(J87="50% kondisi sesuai aturan","2",IF(J87="75 % kondisi sesuai aturan","3",IF(J87="100 % kondisi sesuai aturan","4",""))))</f>
        <v/>
      </c>
      <c r="L87" s="26" t="str">
        <f t="shared" si="23"/>
        <v/>
      </c>
      <c r="M87" s="84" t="str">
        <f t="shared" si="24"/>
        <v/>
      </c>
      <c r="N87" s="228"/>
      <c r="O87" s="228"/>
      <c r="P87" s="224"/>
    </row>
    <row r="88" ht="14" spans="3:16">
      <c r="C88" s="222"/>
      <c r="D88" s="26">
        <v>3</v>
      </c>
      <c r="E88" s="123" t="s">
        <v>298</v>
      </c>
      <c r="F88" s="122"/>
      <c r="G88" s="26" t="str">
        <f>IF(F88="Tidak Ada","1",IF(F88="50% kondisi sesuai aturan","2",IF(F88="75 % kondisi sesuai aturan","3",IF(F88="100 % kondisi sesuai aturan","4",""))))</f>
        <v/>
      </c>
      <c r="H88" s="122"/>
      <c r="I88" s="26" t="str">
        <f>IF(H88="Tidak Ada","1",IF(H88="50% kondisi sesuai aturan","2",IF(H88="75 % kondisi sesuai aturan","3",IF(H88="100 % kondisi sesuai aturan","4",""))))</f>
        <v/>
      </c>
      <c r="J88" s="122"/>
      <c r="K88" s="26" t="str">
        <f>IF(J88="Tidak Ada","1",IF(J88="50% kondisi sesuai aturan","2",IF(J88="75 % kondisi sesuai aturan","3",IF(J88="100 % kondisi sesuai aturan","4",""))))</f>
        <v/>
      </c>
      <c r="L88" s="26" t="str">
        <f t="shared" si="23"/>
        <v/>
      </c>
      <c r="M88" s="84" t="str">
        <f t="shared" si="24"/>
        <v/>
      </c>
      <c r="N88" s="228"/>
      <c r="O88" s="228"/>
      <c r="P88" s="224"/>
    </row>
    <row r="89" ht="20" customHeight="1" spans="3:16">
      <c r="C89" s="212"/>
      <c r="D89" s="214" t="s">
        <v>299</v>
      </c>
      <c r="E89" s="43"/>
      <c r="F89" s="43"/>
      <c r="G89" s="43"/>
      <c r="H89" s="43"/>
      <c r="I89" s="43"/>
      <c r="J89" s="43"/>
      <c r="K89" s="43"/>
      <c r="L89" s="225"/>
      <c r="M89" s="44">
        <f>SUM($M86:$M88)</f>
        <v>0</v>
      </c>
      <c r="N89" s="228"/>
      <c r="O89" s="228"/>
      <c r="P89" s="224"/>
    </row>
    <row r="90" ht="14.25" customHeight="1" spans="3:16">
      <c r="C90" s="215"/>
      <c r="D90" s="216"/>
      <c r="E90" s="216"/>
      <c r="F90" s="216"/>
      <c r="G90" s="216"/>
      <c r="H90" s="216"/>
      <c r="I90" s="216"/>
      <c r="J90" s="216"/>
      <c r="K90" s="216"/>
      <c r="L90" s="216"/>
      <c r="M90" s="216"/>
      <c r="N90" s="216"/>
      <c r="O90" s="216"/>
      <c r="P90" s="226"/>
    </row>
    <row r="91" ht="14.25" customHeight="1" spans="11:11">
      <c r="K91" s="164"/>
    </row>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sheetData>
  <sheetProtection password="CED0" sheet="1" objects="1" scenarios="1"/>
  <mergeCells count="96">
    <mergeCell ref="C1:D1"/>
    <mergeCell ref="D5:L5"/>
    <mergeCell ref="C6:R6"/>
    <mergeCell ref="C7:R7"/>
    <mergeCell ref="C8:R8"/>
    <mergeCell ref="C9:O9"/>
    <mergeCell ref="F16:K16"/>
    <mergeCell ref="F17:G17"/>
    <mergeCell ref="H17:I17"/>
    <mergeCell ref="J17:K17"/>
    <mergeCell ref="F29:L29"/>
    <mergeCell ref="N29:O29"/>
    <mergeCell ref="F34:N34"/>
    <mergeCell ref="F35:H35"/>
    <mergeCell ref="I35:K35"/>
    <mergeCell ref="L35:N35"/>
    <mergeCell ref="F36:G36"/>
    <mergeCell ref="I36:J36"/>
    <mergeCell ref="L36:M36"/>
    <mergeCell ref="F37:G37"/>
    <mergeCell ref="I37:J37"/>
    <mergeCell ref="L37:M37"/>
    <mergeCell ref="F38:G38"/>
    <mergeCell ref="I38:J38"/>
    <mergeCell ref="L38:M38"/>
    <mergeCell ref="F39:G39"/>
    <mergeCell ref="I39:J39"/>
    <mergeCell ref="L39:M39"/>
    <mergeCell ref="F40:G40"/>
    <mergeCell ref="I40:J40"/>
    <mergeCell ref="L40:M40"/>
    <mergeCell ref="D41:O41"/>
    <mergeCell ref="F42:G42"/>
    <mergeCell ref="I42:J42"/>
    <mergeCell ref="L42:M42"/>
    <mergeCell ref="F43:G43"/>
    <mergeCell ref="I43:J43"/>
    <mergeCell ref="L43:M43"/>
    <mergeCell ref="F44:O44"/>
    <mergeCell ref="D61:E61"/>
    <mergeCell ref="I61:J61"/>
    <mergeCell ref="D62:E62"/>
    <mergeCell ref="I62:J62"/>
    <mergeCell ref="D63:E63"/>
    <mergeCell ref="I63:J63"/>
    <mergeCell ref="D64:H64"/>
    <mergeCell ref="I64:J64"/>
    <mergeCell ref="K64:M64"/>
    <mergeCell ref="D65:H65"/>
    <mergeCell ref="I65:J65"/>
    <mergeCell ref="K65:M65"/>
    <mergeCell ref="F71:K71"/>
    <mergeCell ref="F72:G72"/>
    <mergeCell ref="H72:I72"/>
    <mergeCell ref="J72:K72"/>
    <mergeCell ref="D78:L78"/>
    <mergeCell ref="F83:K83"/>
    <mergeCell ref="F84:G84"/>
    <mergeCell ref="H84:I84"/>
    <mergeCell ref="J84:K84"/>
    <mergeCell ref="D89:L89"/>
    <mergeCell ref="C83:C85"/>
    <mergeCell ref="D16:D18"/>
    <mergeCell ref="D34:D36"/>
    <mergeCell ref="D71:D73"/>
    <mergeCell ref="D83:D85"/>
    <mergeCell ref="E16:E18"/>
    <mergeCell ref="E34:E36"/>
    <mergeCell ref="E71:E73"/>
    <mergeCell ref="E83:E85"/>
    <mergeCell ref="F59:F60"/>
    <mergeCell ref="G59:G60"/>
    <mergeCell ref="H59:H60"/>
    <mergeCell ref="L16:L18"/>
    <mergeCell ref="L71:L73"/>
    <mergeCell ref="L83:L85"/>
    <mergeCell ref="M16:M18"/>
    <mergeCell ref="M71:M73"/>
    <mergeCell ref="M83:M85"/>
    <mergeCell ref="O34:O36"/>
    <mergeCell ref="P34:P36"/>
    <mergeCell ref="Q34:Q36"/>
    <mergeCell ref="Q37:Q44"/>
    <mergeCell ref="N19:O28"/>
    <mergeCell ref="D12:O14"/>
    <mergeCell ref="N86:O89"/>
    <mergeCell ref="N83:O85"/>
    <mergeCell ref="N74:O78"/>
    <mergeCell ref="N71:O73"/>
    <mergeCell ref="K61:M63"/>
    <mergeCell ref="D59:E60"/>
    <mergeCell ref="I59:J60"/>
    <mergeCell ref="K59:M60"/>
    <mergeCell ref="D54:M57"/>
    <mergeCell ref="D49:M50"/>
    <mergeCell ref="N16:O18"/>
  </mergeCells>
  <conditionalFormatting sqref="I43:J43">
    <cfRule type="containsBlanks" dxfId="0" priority="2">
      <formula>LEN(TRIM(I43))=0</formula>
    </cfRule>
  </conditionalFormatting>
  <conditionalFormatting sqref="F19:F28;H19:H28;J19:J28;F38:G40;F42:G43;I38:J40;I42:J43;L38:M40;L42:M43;D61:H63;F74:F77;H74:H77;J74:J77;F86:F88;H86:H88;J86:J88">
    <cfRule type="containsBlanks" dxfId="0" priority="1">
      <formula>LEN(TRIM(D19))=0</formula>
    </cfRule>
  </conditionalFormatting>
  <conditionalFormatting sqref="D61:E63">
    <cfRule type="containsBlanks" dxfId="0" priority="4">
      <formula>LEN(TRIM(D61))=0</formula>
    </cfRule>
  </conditionalFormatting>
  <dataValidations count="12">
    <dataValidation type="list" allowBlank="1" showInputMessage="1" showErrorMessage="1" sqref="F19 H19 J19">
      <formula1>'1'!$D$24:$D$27</formula1>
    </dataValidation>
    <dataValidation type="list" allowBlank="1" showInputMessage="1" showErrorMessage="1" sqref="F23 H23 J23">
      <formula1>'1'!$D$66:$D$69</formula1>
    </dataValidation>
    <dataValidation type="list" allowBlank="1" showInputMessage="1" showErrorMessage="1" sqref="F24 H24 J24">
      <formula1>'1'!$D$78:$D$79</formula1>
    </dataValidation>
    <dataValidation type="list" allowBlank="1" showInputMessage="1" showErrorMessage="1" sqref="F25 H25 J25">
      <formula1>'1'!$D$88:$D$89</formula1>
    </dataValidation>
    <dataValidation type="list" allowBlank="1" showInputMessage="1" showErrorMessage="1" sqref="F42:G42 I42:J42 L42:M42">
      <formula1>'1'!$D$145:$D$148</formula1>
    </dataValidation>
    <dataValidation type="list" allowBlank="1" showInputMessage="1" showErrorMessage="1" sqref="F43:G43 I43:J43 L43:M43 F38:G40 L38:M40 I38:J40">
      <formula1>'1'!$D$160:$D$161</formula1>
    </dataValidation>
    <dataValidation type="list" allowBlank="1" showInputMessage="1" showErrorMessage="1" sqref="F86 H86 J86">
      <formula1>'1'!$D$252:$D$253</formula1>
    </dataValidation>
    <dataValidation type="list" allowBlank="1" showInputMessage="1" showErrorMessage="1" sqref="F87 H87 J87">
      <formula1>'1'!$D$240:$D$243</formula1>
    </dataValidation>
    <dataValidation type="list" allowBlank="1" showInputMessage="1" showErrorMessage="1" sqref="F88 H88 J88">
      <formula1>'1'!$D$268:$D$271</formula1>
    </dataValidation>
    <dataValidation type="list" allowBlank="1" showInputMessage="1" showErrorMessage="1" sqref="F20:F22 H20:H22 J20:J22">
      <formula1>'1'!$D$36:$D$37</formula1>
    </dataValidation>
    <dataValidation type="list" allowBlank="1" showInputMessage="1" showErrorMessage="1" sqref="F26:F28 H26:H28 J26:J28">
      <formula1>'1'!$D$98:$D$99</formula1>
    </dataValidation>
    <dataValidation type="list" allowBlank="1" showInputMessage="1" showErrorMessage="1" sqref="F74:F77 H74:H77 J74:J77">
      <formula1>'1'!$D$223:$D$224</formula1>
    </dataValidation>
  </dataValidations>
  <pageMargins left="0.393700787401575" right="0.393700787401575" top="0.78740157480315" bottom="0.393700787401575" header="0.511811023622047" footer="0.511811023622047"/>
  <pageSetup paperSize="9" scale="98" orientation="landscape"/>
  <headerFooter/>
  <rowBreaks count="2" manualBreakCount="2">
    <brk id="30" max="17" man="1"/>
    <brk id="67" max="17" man="1"/>
  </rowBreaks>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Z888"/>
  <sheetViews>
    <sheetView topLeftCell="A133" workbookViewId="0">
      <selection activeCell="E149" sqref="E149"/>
    </sheetView>
  </sheetViews>
  <sheetFormatPr defaultColWidth="12.5454545454545" defaultRowHeight="15" customHeight="1"/>
  <cols>
    <col min="1" max="3" width="8.72727272727273" style="229" customWidth="1"/>
    <col min="4" max="4" width="47.4545454545455" style="229" customWidth="1"/>
    <col min="5" max="5" width="33.0909090909091" style="229" customWidth="1"/>
    <col min="6" max="6" width="9.45454545454546" style="229" customWidth="1"/>
    <col min="7" max="26" width="8.72727272727273" style="229" customWidth="1"/>
    <col min="27" max="16384" width="12.5454545454545" style="229"/>
  </cols>
  <sheetData>
    <row r="1" ht="13.5" customHeight="1" spans="1:13">
      <c r="A1" s="230"/>
      <c r="B1" s="230"/>
      <c r="C1" s="230"/>
      <c r="D1" s="230"/>
      <c r="E1" s="230"/>
      <c r="F1" s="230"/>
      <c r="G1" s="230"/>
      <c r="H1" s="230"/>
      <c r="I1" s="230"/>
      <c r="J1" s="230"/>
      <c r="K1" s="230"/>
      <c r="L1" s="230"/>
      <c r="M1" s="230"/>
    </row>
    <row r="2" ht="13.5" customHeight="1" spans="1:13">
      <c r="A2" s="230"/>
      <c r="B2" s="400" t="s">
        <v>151</v>
      </c>
      <c r="C2" s="230"/>
      <c r="D2" s="230"/>
      <c r="E2" s="230"/>
      <c r="F2" s="230"/>
      <c r="G2" s="230"/>
      <c r="H2" s="230"/>
      <c r="I2" s="230"/>
      <c r="J2" s="230"/>
      <c r="K2" s="230"/>
      <c r="L2" s="230"/>
      <c r="M2" s="230"/>
    </row>
    <row r="3" ht="13.5" customHeight="1" spans="1:13">
      <c r="A3" s="230"/>
      <c r="B3" s="230"/>
      <c r="C3" s="230"/>
      <c r="D3" s="230"/>
      <c r="E3" s="230"/>
      <c r="F3" s="230"/>
      <c r="G3" s="230"/>
      <c r="H3" s="230"/>
      <c r="I3" s="230"/>
      <c r="J3" s="230"/>
      <c r="K3" s="230"/>
      <c r="L3" s="230"/>
      <c r="M3" s="230"/>
    </row>
    <row r="4" ht="13.5" customHeight="1" spans="1:13">
      <c r="A4" s="230"/>
      <c r="B4" s="230"/>
      <c r="C4" s="230"/>
      <c r="D4" s="230"/>
      <c r="E4" s="230"/>
      <c r="F4" s="230"/>
      <c r="G4" s="230"/>
      <c r="H4" s="230"/>
      <c r="I4" s="230"/>
      <c r="J4" s="230"/>
      <c r="K4" s="230"/>
      <c r="L4" s="230"/>
      <c r="M4" s="230"/>
    </row>
    <row r="5" ht="13.5" customHeight="1" spans="1:13">
      <c r="A5" s="230"/>
      <c r="B5" s="230"/>
      <c r="C5" s="230"/>
      <c r="D5" s="230"/>
      <c r="E5" s="230"/>
      <c r="F5" s="230"/>
      <c r="G5" s="230"/>
      <c r="H5" s="230"/>
      <c r="I5" s="230"/>
      <c r="J5" s="230"/>
      <c r="K5" s="230"/>
      <c r="L5" s="230"/>
      <c r="M5" s="230"/>
    </row>
    <row r="6" ht="13.5" customHeight="1" spans="1:13">
      <c r="A6" s="230"/>
      <c r="B6" s="230"/>
      <c r="C6" s="401"/>
      <c r="K6" s="401"/>
      <c r="L6" s="401"/>
      <c r="M6" s="401"/>
    </row>
    <row r="7" ht="13.5" customHeight="1" spans="1:13">
      <c r="A7" s="230"/>
      <c r="B7" s="234" t="s">
        <v>1</v>
      </c>
      <c r="G7" s="402"/>
      <c r="H7" s="402"/>
      <c r="I7" s="402"/>
      <c r="J7" s="402"/>
      <c r="K7" s="402"/>
      <c r="L7" s="402"/>
      <c r="M7" s="234"/>
    </row>
    <row r="8" ht="13.5" customHeight="1" spans="1:13">
      <c r="A8" s="230"/>
      <c r="B8" s="234" t="s">
        <v>143</v>
      </c>
      <c r="G8" s="402"/>
      <c r="H8" s="402"/>
      <c r="I8" s="402"/>
      <c r="J8" s="402"/>
      <c r="K8" s="402"/>
      <c r="L8" s="402"/>
      <c r="M8" s="234"/>
    </row>
    <row r="9" ht="13.5" customHeight="1" spans="1:13">
      <c r="A9" s="230"/>
      <c r="B9" s="234" t="s">
        <v>46</v>
      </c>
      <c r="G9" s="402"/>
      <c r="H9" s="402"/>
      <c r="I9" s="402"/>
      <c r="J9" s="402"/>
      <c r="K9" s="402"/>
      <c r="L9" s="402"/>
      <c r="M9" s="234"/>
    </row>
    <row r="10" ht="13.5" customHeight="1"/>
    <row r="11" ht="21.75" customHeight="1" spans="1:26">
      <c r="A11" s="230"/>
      <c r="B11" s="350" t="s">
        <v>6</v>
      </c>
      <c r="C11" s="351"/>
      <c r="D11" s="351"/>
      <c r="E11" s="351"/>
      <c r="F11" s="351"/>
      <c r="G11" s="230"/>
      <c r="H11" s="230"/>
      <c r="I11" s="230"/>
      <c r="J11" s="230"/>
      <c r="K11" s="230"/>
      <c r="L11" s="230"/>
      <c r="M11" s="230"/>
      <c r="N11" s="230"/>
      <c r="O11" s="230"/>
      <c r="P11" s="230"/>
      <c r="Q11" s="230"/>
      <c r="R11" s="230"/>
      <c r="S11" s="230"/>
      <c r="T11" s="230"/>
      <c r="U11" s="230"/>
      <c r="V11" s="230"/>
      <c r="W11" s="230"/>
      <c r="X11" s="230"/>
      <c r="Y11" s="230"/>
      <c r="Z11" s="230"/>
    </row>
    <row r="12" ht="9.75" customHeight="1" spans="1:26">
      <c r="A12" s="230"/>
      <c r="B12" s="234"/>
      <c r="C12" s="234"/>
      <c r="D12" s="234"/>
      <c r="E12" s="234"/>
      <c r="F12" s="230"/>
      <c r="G12" s="230"/>
      <c r="H12" s="230"/>
      <c r="I12" s="230"/>
      <c r="J12" s="230"/>
      <c r="K12" s="230"/>
      <c r="L12" s="230"/>
      <c r="M12" s="230"/>
      <c r="N12" s="230"/>
      <c r="O12" s="230"/>
      <c r="P12" s="230"/>
      <c r="Q12" s="230"/>
      <c r="R12" s="230"/>
      <c r="S12" s="230"/>
      <c r="T12" s="230"/>
      <c r="U12" s="230"/>
      <c r="V12" s="230"/>
      <c r="W12" s="230"/>
      <c r="X12" s="230"/>
      <c r="Y12" s="230"/>
      <c r="Z12" s="230"/>
    </row>
    <row r="13" ht="24" customHeight="1" spans="1:26">
      <c r="A13" s="230"/>
      <c r="B13" s="352" t="s">
        <v>300</v>
      </c>
      <c r="C13" s="326"/>
      <c r="D13" s="326"/>
      <c r="E13" s="326"/>
      <c r="F13" s="327"/>
      <c r="G13" s="230"/>
      <c r="H13" s="230"/>
      <c r="I13" s="230"/>
      <c r="J13" s="230"/>
      <c r="K13" s="230"/>
      <c r="L13" s="230"/>
      <c r="M13" s="230"/>
      <c r="N13" s="230"/>
      <c r="O13" s="230"/>
      <c r="P13" s="230"/>
      <c r="Q13" s="230"/>
      <c r="R13" s="230"/>
      <c r="S13" s="230"/>
      <c r="T13" s="230"/>
      <c r="U13" s="230"/>
      <c r="V13" s="230"/>
      <c r="W13" s="230"/>
      <c r="X13" s="230"/>
      <c r="Y13" s="230"/>
      <c r="Z13" s="230"/>
    </row>
    <row r="14" ht="15.75" customHeight="1" spans="1:26">
      <c r="A14" s="230"/>
      <c r="B14" s="328"/>
      <c r="C14" s="329"/>
      <c r="D14" s="329"/>
      <c r="E14" s="329"/>
      <c r="F14" s="330"/>
      <c r="G14" s="230"/>
      <c r="H14" s="230"/>
      <c r="I14" s="230"/>
      <c r="J14" s="230"/>
      <c r="K14" s="230"/>
      <c r="L14" s="230"/>
      <c r="M14" s="230"/>
      <c r="N14" s="230"/>
      <c r="O14" s="230"/>
      <c r="P14" s="230"/>
      <c r="Q14" s="230"/>
      <c r="R14" s="230"/>
      <c r="S14" s="230"/>
      <c r="T14" s="230"/>
      <c r="U14" s="230"/>
      <c r="V14" s="230"/>
      <c r="W14" s="230"/>
      <c r="X14" s="230"/>
      <c r="Y14" s="230"/>
      <c r="Z14" s="230"/>
    </row>
    <row r="15" ht="13.5" customHeight="1" spans="1:26">
      <c r="A15" s="230"/>
      <c r="B15" s="246"/>
      <c r="C15" s="331" t="s">
        <v>301</v>
      </c>
      <c r="D15" s="234"/>
      <c r="E15" s="234"/>
      <c r="F15" s="245"/>
      <c r="G15" s="230"/>
      <c r="H15" s="230"/>
      <c r="I15" s="230"/>
      <c r="J15" s="230"/>
      <c r="K15" s="230"/>
      <c r="L15" s="230"/>
      <c r="M15" s="230"/>
      <c r="N15" s="230"/>
      <c r="O15" s="230"/>
      <c r="P15" s="230"/>
      <c r="Q15" s="230"/>
      <c r="R15" s="230"/>
      <c r="S15" s="230"/>
      <c r="T15" s="230"/>
      <c r="U15" s="230"/>
      <c r="V15" s="230"/>
      <c r="W15" s="230"/>
      <c r="X15" s="230"/>
      <c r="Y15" s="230"/>
      <c r="Z15" s="230"/>
    </row>
    <row r="16" ht="13.5" customHeight="1" spans="1:26">
      <c r="A16" s="230"/>
      <c r="B16" s="248"/>
      <c r="C16" s="230" t="s">
        <v>302</v>
      </c>
      <c r="D16" s="234"/>
      <c r="E16" s="234"/>
      <c r="F16" s="245"/>
      <c r="G16" s="230"/>
      <c r="H16" s="230"/>
      <c r="I16" s="230"/>
      <c r="J16" s="230"/>
      <c r="K16" s="230"/>
      <c r="L16" s="230"/>
      <c r="M16" s="230"/>
      <c r="N16" s="230"/>
      <c r="O16" s="230"/>
      <c r="P16" s="230"/>
      <c r="Q16" s="230"/>
      <c r="R16" s="230"/>
      <c r="S16" s="230"/>
      <c r="T16" s="230"/>
      <c r="U16" s="230"/>
      <c r="V16" s="230"/>
      <c r="W16" s="230"/>
      <c r="X16" s="230"/>
      <c r="Y16" s="230"/>
      <c r="Z16" s="230"/>
    </row>
    <row r="17" ht="12.75" customHeight="1" spans="1:26">
      <c r="A17" s="230"/>
      <c r="B17" s="249"/>
      <c r="C17" s="250"/>
      <c r="D17" s="250"/>
      <c r="E17" s="250"/>
      <c r="F17" s="251"/>
      <c r="G17" s="230"/>
      <c r="H17" s="230"/>
      <c r="I17" s="230"/>
      <c r="J17" s="230"/>
      <c r="K17" s="230"/>
      <c r="L17" s="230"/>
      <c r="M17" s="230"/>
      <c r="N17" s="230"/>
      <c r="O17" s="230"/>
      <c r="P17" s="230"/>
      <c r="Q17" s="230"/>
      <c r="R17" s="230"/>
      <c r="S17" s="230"/>
      <c r="T17" s="230"/>
      <c r="U17" s="230"/>
      <c r="V17" s="230"/>
      <c r="W17" s="230"/>
      <c r="X17" s="230"/>
      <c r="Y17" s="230"/>
      <c r="Z17" s="230"/>
    </row>
    <row r="18" ht="13.5" customHeight="1" spans="1:26">
      <c r="A18" s="230"/>
      <c r="B18" s="234"/>
      <c r="C18" s="234"/>
      <c r="D18" s="234"/>
      <c r="E18" s="234"/>
      <c r="F18" s="230"/>
      <c r="G18" s="230"/>
      <c r="H18" s="230"/>
      <c r="I18" s="230"/>
      <c r="J18" s="230"/>
      <c r="K18" s="230"/>
      <c r="L18" s="230"/>
      <c r="M18" s="230"/>
      <c r="N18" s="230"/>
      <c r="O18" s="230"/>
      <c r="P18" s="230"/>
      <c r="Q18" s="230"/>
      <c r="R18" s="230"/>
      <c r="S18" s="230"/>
      <c r="T18" s="230"/>
      <c r="U18" s="230"/>
      <c r="V18" s="230"/>
      <c r="W18" s="230"/>
      <c r="X18" s="230"/>
      <c r="Y18" s="230"/>
      <c r="Z18" s="230"/>
    </row>
    <row r="19" ht="23.25" customHeight="1" spans="1:26">
      <c r="A19" s="286"/>
      <c r="B19" s="266"/>
      <c r="C19" s="268" t="s">
        <v>303</v>
      </c>
      <c r="D19" s="268"/>
      <c r="E19" s="268"/>
      <c r="F19" s="333"/>
      <c r="G19" s="230"/>
      <c r="H19" s="230"/>
      <c r="I19" s="230">
        <v>1</v>
      </c>
      <c r="J19" s="230">
        <v>1</v>
      </c>
      <c r="K19" s="230"/>
      <c r="L19" s="331"/>
      <c r="M19" s="230"/>
      <c r="N19" s="230"/>
      <c r="O19" s="230"/>
      <c r="P19" s="230"/>
      <c r="Q19" s="230"/>
      <c r="R19" s="230"/>
      <c r="S19" s="230"/>
      <c r="T19" s="230"/>
      <c r="U19" s="230"/>
      <c r="V19" s="230"/>
      <c r="W19" s="230"/>
      <c r="X19" s="230"/>
      <c r="Y19" s="230"/>
      <c r="Z19" s="230"/>
    </row>
    <row r="20" customHeight="1" spans="1:26">
      <c r="A20" s="230"/>
      <c r="B20" s="246"/>
      <c r="C20" s="252"/>
      <c r="D20" s="230"/>
      <c r="E20" s="230"/>
      <c r="F20" s="245"/>
      <c r="G20" s="230"/>
      <c r="H20" s="230"/>
      <c r="I20" s="230"/>
      <c r="J20" s="230"/>
      <c r="K20" s="230"/>
      <c r="L20" s="230"/>
      <c r="M20" s="230"/>
      <c r="N20" s="230"/>
      <c r="O20" s="230"/>
      <c r="P20" s="230"/>
      <c r="Q20" s="230"/>
      <c r="R20" s="230"/>
      <c r="S20" s="230"/>
      <c r="T20" s="230"/>
      <c r="U20" s="230"/>
      <c r="V20" s="230"/>
      <c r="W20" s="230"/>
      <c r="X20" s="230"/>
      <c r="Y20" s="230"/>
      <c r="Z20" s="230"/>
    </row>
    <row r="21" ht="19.5" customHeight="1" spans="1:26">
      <c r="A21" s="230"/>
      <c r="B21" s="246"/>
      <c r="C21" s="253" t="s">
        <v>304</v>
      </c>
      <c r="D21" s="254"/>
      <c r="E21" s="255"/>
      <c r="F21" s="245"/>
      <c r="G21" s="230"/>
      <c r="H21" s="230"/>
      <c r="I21" s="230"/>
      <c r="J21" s="230"/>
      <c r="K21" s="230"/>
      <c r="L21" s="230"/>
      <c r="M21" s="230"/>
      <c r="N21" s="230"/>
      <c r="O21" s="230"/>
      <c r="P21" s="230"/>
      <c r="Q21" s="230"/>
      <c r="R21" s="230"/>
      <c r="S21" s="230"/>
      <c r="T21" s="230"/>
      <c r="U21" s="230"/>
      <c r="V21" s="230"/>
      <c r="W21" s="230"/>
      <c r="X21" s="230"/>
      <c r="Y21" s="230"/>
      <c r="Z21" s="230"/>
    </row>
    <row r="22" ht="8.25" customHeight="1" spans="1:26">
      <c r="A22" s="230"/>
      <c r="B22" s="246"/>
      <c r="C22" s="252"/>
      <c r="D22" s="230"/>
      <c r="E22" s="230"/>
      <c r="F22" s="245"/>
      <c r="G22" s="230"/>
      <c r="H22" s="230"/>
      <c r="I22" s="230"/>
      <c r="J22" s="230"/>
      <c r="K22" s="230"/>
      <c r="L22" s="230"/>
      <c r="M22" s="230"/>
      <c r="N22" s="230"/>
      <c r="O22" s="230"/>
      <c r="P22" s="230"/>
      <c r="Q22" s="230"/>
      <c r="R22" s="230"/>
      <c r="S22" s="230"/>
      <c r="T22" s="230"/>
      <c r="U22" s="230"/>
      <c r="V22" s="230"/>
      <c r="W22" s="230"/>
      <c r="X22" s="230"/>
      <c r="Y22" s="230"/>
      <c r="Z22" s="230"/>
    </row>
    <row r="23" ht="32.25" customHeight="1" spans="1:26">
      <c r="A23" s="230"/>
      <c r="B23" s="256"/>
      <c r="C23" s="257" t="s">
        <v>305</v>
      </c>
      <c r="D23" s="750" t="s">
        <v>244</v>
      </c>
      <c r="E23" s="258" t="s">
        <v>243</v>
      </c>
      <c r="F23" s="245"/>
      <c r="G23" s="230"/>
      <c r="H23" s="230"/>
      <c r="I23" s="230"/>
      <c r="J23" s="230"/>
      <c r="K23" s="230"/>
      <c r="L23" s="230"/>
      <c r="M23" s="230"/>
      <c r="N23" s="230"/>
      <c r="O23" s="230"/>
      <c r="P23" s="230"/>
      <c r="Q23" s="230"/>
      <c r="R23" s="230"/>
      <c r="S23" s="230"/>
      <c r="T23" s="230"/>
      <c r="U23" s="230"/>
      <c r="V23" s="230"/>
      <c r="W23" s="230"/>
      <c r="X23" s="230"/>
      <c r="Y23" s="230"/>
      <c r="Z23" s="230"/>
    </row>
    <row r="24" ht="21" customHeight="1" spans="1:26">
      <c r="A24" s="230"/>
      <c r="B24" s="256"/>
      <c r="C24" s="259">
        <v>1</v>
      </c>
      <c r="D24" s="751" t="s">
        <v>306</v>
      </c>
      <c r="E24" s="403" t="s">
        <v>247</v>
      </c>
      <c r="F24" s="245"/>
      <c r="G24" s="230"/>
      <c r="H24" s="230"/>
      <c r="I24" s="230"/>
      <c r="J24" s="230"/>
      <c r="K24" s="230"/>
      <c r="L24" s="230"/>
      <c r="M24" s="230"/>
      <c r="N24" s="230"/>
      <c r="O24" s="230"/>
      <c r="P24" s="230"/>
      <c r="Q24" s="230"/>
      <c r="R24" s="230"/>
      <c r="S24" s="230"/>
      <c r="T24" s="230"/>
      <c r="U24" s="230"/>
      <c r="V24" s="230"/>
      <c r="W24" s="230"/>
      <c r="X24" s="230"/>
      <c r="Y24" s="230"/>
      <c r="Z24" s="230"/>
    </row>
    <row r="25" ht="21" customHeight="1" spans="1:26">
      <c r="A25" s="230"/>
      <c r="B25" s="256"/>
      <c r="C25" s="259">
        <v>2</v>
      </c>
      <c r="D25" s="260" t="s">
        <v>307</v>
      </c>
      <c r="E25" s="404"/>
      <c r="F25" s="245"/>
      <c r="G25" s="230"/>
      <c r="H25" s="230"/>
      <c r="I25" s="230"/>
      <c r="J25" s="230"/>
      <c r="K25" s="230"/>
      <c r="L25" s="230"/>
      <c r="M25" s="230"/>
      <c r="N25" s="230"/>
      <c r="O25" s="230"/>
      <c r="P25" s="230"/>
      <c r="Q25" s="230"/>
      <c r="R25" s="230"/>
      <c r="S25" s="230"/>
      <c r="T25" s="230"/>
      <c r="U25" s="230"/>
      <c r="V25" s="230"/>
      <c r="W25" s="230"/>
      <c r="X25" s="230"/>
      <c r="Y25" s="230"/>
      <c r="Z25" s="230"/>
    </row>
    <row r="26" ht="21" customHeight="1" spans="1:26">
      <c r="A26" s="230"/>
      <c r="B26" s="256"/>
      <c r="C26" s="259">
        <v>3</v>
      </c>
      <c r="D26" s="260" t="s">
        <v>308</v>
      </c>
      <c r="E26" s="404"/>
      <c r="F26" s="245"/>
      <c r="G26" s="230"/>
      <c r="H26" s="230"/>
      <c r="I26" s="230"/>
      <c r="J26" s="230"/>
      <c r="K26" s="230"/>
      <c r="L26" s="230"/>
      <c r="M26" s="230"/>
      <c r="N26" s="230"/>
      <c r="O26" s="230"/>
      <c r="P26" s="230"/>
      <c r="Q26" s="230"/>
      <c r="R26" s="230"/>
      <c r="S26" s="230"/>
      <c r="T26" s="230"/>
      <c r="U26" s="230"/>
      <c r="V26" s="230"/>
      <c r="W26" s="230"/>
      <c r="X26" s="230"/>
      <c r="Y26" s="230"/>
      <c r="Z26" s="230"/>
    </row>
    <row r="27" ht="21" customHeight="1" spans="1:26">
      <c r="A27" s="230"/>
      <c r="B27" s="256"/>
      <c r="C27" s="259">
        <v>4</v>
      </c>
      <c r="D27" s="260" t="s">
        <v>309</v>
      </c>
      <c r="E27" s="405"/>
      <c r="F27" s="245"/>
      <c r="G27" s="230"/>
      <c r="H27" s="230"/>
      <c r="I27" s="230"/>
      <c r="J27" s="230"/>
      <c r="K27" s="230"/>
      <c r="L27" s="230"/>
      <c r="M27" s="230"/>
      <c r="N27" s="230"/>
      <c r="O27" s="230"/>
      <c r="P27" s="230"/>
      <c r="Q27" s="230"/>
      <c r="R27" s="230"/>
      <c r="S27" s="230"/>
      <c r="T27" s="230"/>
      <c r="U27" s="230"/>
      <c r="V27" s="230"/>
      <c r="W27" s="230"/>
      <c r="X27" s="230"/>
      <c r="Y27" s="230"/>
      <c r="Z27" s="230"/>
    </row>
    <row r="28" ht="13.5" customHeight="1" spans="1:26">
      <c r="A28" s="230"/>
      <c r="B28" s="263"/>
      <c r="C28" s="281"/>
      <c r="D28" s="281"/>
      <c r="E28" s="281"/>
      <c r="F28" s="251"/>
      <c r="G28" s="230"/>
      <c r="H28" s="230"/>
      <c r="I28" s="230"/>
      <c r="J28" s="230"/>
      <c r="K28" s="230"/>
      <c r="L28" s="230"/>
      <c r="M28" s="230"/>
      <c r="N28" s="230"/>
      <c r="O28" s="230"/>
      <c r="P28" s="230"/>
      <c r="Q28" s="230"/>
      <c r="R28" s="230"/>
      <c r="S28" s="230"/>
      <c r="T28" s="230"/>
      <c r="U28" s="230"/>
      <c r="V28" s="230"/>
      <c r="W28" s="230"/>
      <c r="X28" s="230"/>
      <c r="Y28" s="230"/>
      <c r="Z28" s="230"/>
    </row>
    <row r="29" ht="13.5" customHeight="1" spans="1:26">
      <c r="A29" s="230"/>
      <c r="B29" s="230"/>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row>
    <row r="30" ht="13.5" customHeight="1" spans="1:26">
      <c r="A30" s="230"/>
      <c r="B30" s="230"/>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row>
    <row r="31" ht="13.5" customHeight="1" spans="1:26">
      <c r="A31" s="230"/>
      <c r="B31" s="266"/>
      <c r="C31" s="268" t="s">
        <v>310</v>
      </c>
      <c r="D31" s="268"/>
      <c r="E31" s="268"/>
      <c r="F31" s="333"/>
      <c r="G31" s="230"/>
      <c r="H31" s="230"/>
      <c r="I31" s="230"/>
      <c r="J31" s="230"/>
      <c r="K31" s="230"/>
      <c r="L31" s="230"/>
      <c r="M31" s="230"/>
      <c r="N31" s="230"/>
      <c r="O31" s="230"/>
      <c r="P31" s="230"/>
      <c r="Q31" s="230"/>
      <c r="R31" s="230"/>
      <c r="S31" s="230"/>
      <c r="T31" s="230"/>
      <c r="U31" s="230"/>
      <c r="V31" s="230"/>
      <c r="W31" s="230"/>
      <c r="X31" s="230"/>
      <c r="Y31" s="230"/>
      <c r="Z31" s="230"/>
    </row>
    <row r="32" ht="13.5" customHeight="1" spans="1:26">
      <c r="A32" s="230"/>
      <c r="B32" s="246"/>
      <c r="C32" s="252"/>
      <c r="D32" s="230"/>
      <c r="E32" s="230"/>
      <c r="F32" s="245"/>
      <c r="G32" s="230"/>
      <c r="H32" s="230"/>
      <c r="I32" s="230"/>
      <c r="J32" s="230"/>
      <c r="K32" s="230"/>
      <c r="L32" s="230"/>
      <c r="M32" s="230"/>
      <c r="N32" s="230"/>
      <c r="O32" s="230"/>
      <c r="P32" s="230"/>
      <c r="Q32" s="230"/>
      <c r="R32" s="230"/>
      <c r="S32" s="230"/>
      <c r="T32" s="230"/>
      <c r="U32" s="230"/>
      <c r="V32" s="230"/>
      <c r="W32" s="230"/>
      <c r="X32" s="230"/>
      <c r="Y32" s="230"/>
      <c r="Z32" s="230"/>
    </row>
    <row r="33" ht="13.5" customHeight="1" spans="1:26">
      <c r="A33" s="230"/>
      <c r="B33" s="246"/>
      <c r="C33" s="253" t="s">
        <v>304</v>
      </c>
      <c r="D33" s="254"/>
      <c r="E33" s="254"/>
      <c r="F33" s="255"/>
      <c r="G33" s="230"/>
      <c r="H33" s="230"/>
      <c r="I33" s="230">
        <v>2</v>
      </c>
      <c r="J33" s="230">
        <v>2</v>
      </c>
      <c r="K33" s="230"/>
      <c r="L33" s="230"/>
      <c r="M33" s="230"/>
      <c r="N33" s="230"/>
      <c r="O33" s="230"/>
      <c r="P33" s="230"/>
      <c r="Q33" s="230"/>
      <c r="R33" s="230"/>
      <c r="S33" s="230"/>
      <c r="T33" s="230"/>
      <c r="U33" s="230"/>
      <c r="V33" s="230"/>
      <c r="W33" s="230"/>
      <c r="X33" s="230"/>
      <c r="Y33" s="230"/>
      <c r="Z33" s="230"/>
    </row>
    <row r="34" ht="8.25" customHeight="1" spans="1:26">
      <c r="A34" s="230"/>
      <c r="B34" s="246"/>
      <c r="C34" s="252"/>
      <c r="D34" s="230"/>
      <c r="E34" s="230"/>
      <c r="F34" s="245"/>
      <c r="G34" s="230"/>
      <c r="H34" s="230"/>
      <c r="I34" s="230"/>
      <c r="J34" s="230"/>
      <c r="K34" s="230"/>
      <c r="L34" s="230"/>
      <c r="M34" s="230"/>
      <c r="N34" s="230"/>
      <c r="O34" s="230"/>
      <c r="P34" s="230"/>
      <c r="Q34" s="230"/>
      <c r="R34" s="230"/>
      <c r="S34" s="230"/>
      <c r="T34" s="230"/>
      <c r="U34" s="230"/>
      <c r="V34" s="230"/>
      <c r="W34" s="230"/>
      <c r="X34" s="230"/>
      <c r="Y34" s="230"/>
      <c r="Z34" s="230"/>
    </row>
    <row r="35" ht="34" customHeight="1" spans="1:26">
      <c r="A35" s="230"/>
      <c r="B35" s="256"/>
      <c r="C35" s="257" t="s">
        <v>305</v>
      </c>
      <c r="D35" s="750" t="s">
        <v>244</v>
      </c>
      <c r="E35" s="258" t="s">
        <v>243</v>
      </c>
      <c r="F35" s="245"/>
      <c r="G35" s="230"/>
      <c r="H35" s="230"/>
      <c r="I35" s="230"/>
      <c r="J35" s="230"/>
      <c r="K35" s="230"/>
      <c r="L35" s="230"/>
      <c r="M35" s="230"/>
      <c r="N35" s="230"/>
      <c r="O35" s="230"/>
      <c r="P35" s="230"/>
      <c r="Q35" s="230"/>
      <c r="R35" s="230"/>
      <c r="S35" s="230"/>
      <c r="T35" s="230"/>
      <c r="U35" s="230"/>
      <c r="V35" s="230"/>
      <c r="W35" s="230"/>
      <c r="X35" s="230"/>
      <c r="Y35" s="230"/>
      <c r="Z35" s="230"/>
    </row>
    <row r="36" ht="24.75" customHeight="1" spans="1:26">
      <c r="A36" s="230"/>
      <c r="B36" s="256"/>
      <c r="C36" s="259">
        <v>1</v>
      </c>
      <c r="D36" s="751" t="s">
        <v>306</v>
      </c>
      <c r="E36" s="283" t="s">
        <v>247</v>
      </c>
      <c r="F36" s="245"/>
      <c r="G36" s="230"/>
      <c r="H36" s="230"/>
      <c r="I36" s="230"/>
      <c r="J36" s="230"/>
      <c r="K36" s="230"/>
      <c r="L36" s="230"/>
      <c r="M36" s="230"/>
      <c r="N36" s="230"/>
      <c r="O36" s="230"/>
      <c r="P36" s="230"/>
      <c r="Q36" s="230"/>
      <c r="R36" s="230"/>
      <c r="S36" s="230"/>
      <c r="T36" s="230"/>
      <c r="U36" s="230"/>
      <c r="V36" s="230"/>
      <c r="W36" s="230"/>
      <c r="X36" s="230"/>
      <c r="Y36" s="230"/>
      <c r="Z36" s="230"/>
    </row>
    <row r="37" ht="24.75" customHeight="1" spans="1:26">
      <c r="A37" s="230"/>
      <c r="B37" s="256"/>
      <c r="C37" s="259">
        <v>4</v>
      </c>
      <c r="D37" s="751" t="s">
        <v>311</v>
      </c>
      <c r="E37" s="262"/>
      <c r="F37" s="245"/>
      <c r="G37" s="230"/>
      <c r="H37" s="230"/>
      <c r="I37" s="230"/>
      <c r="J37" s="230"/>
      <c r="K37" s="230"/>
      <c r="L37" s="230"/>
      <c r="M37" s="230"/>
      <c r="N37" s="230"/>
      <c r="O37" s="230"/>
      <c r="P37" s="230"/>
      <c r="Q37" s="230"/>
      <c r="R37" s="230"/>
      <c r="S37" s="230"/>
      <c r="T37" s="230"/>
      <c r="U37" s="230"/>
      <c r="V37" s="230"/>
      <c r="W37" s="230"/>
      <c r="X37" s="230"/>
      <c r="Y37" s="230"/>
      <c r="Z37" s="230"/>
    </row>
    <row r="38" ht="13.5" customHeight="1" spans="1:26">
      <c r="A38" s="230"/>
      <c r="B38" s="263"/>
      <c r="C38" s="281"/>
      <c r="D38" s="281"/>
      <c r="E38" s="281"/>
      <c r="F38" s="251"/>
      <c r="G38" s="230"/>
      <c r="H38" s="230"/>
      <c r="I38" s="230"/>
      <c r="J38" s="230"/>
      <c r="K38" s="230"/>
      <c r="L38" s="230"/>
      <c r="M38" s="230"/>
      <c r="N38" s="230"/>
      <c r="O38" s="230"/>
      <c r="P38" s="230"/>
      <c r="Q38" s="230"/>
      <c r="R38" s="230"/>
      <c r="S38" s="230"/>
      <c r="T38" s="230"/>
      <c r="U38" s="230"/>
      <c r="V38" s="230"/>
      <c r="W38" s="230"/>
      <c r="X38" s="230"/>
      <c r="Y38" s="230"/>
      <c r="Z38" s="230"/>
    </row>
    <row r="39" ht="13.5" customHeight="1" spans="1:26">
      <c r="A39" s="230"/>
      <c r="B39" s="230"/>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row>
    <row r="40" ht="13.5" customHeight="1" spans="1:26">
      <c r="A40" s="230"/>
      <c r="B40" s="230"/>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230"/>
    </row>
    <row r="41" ht="13.5" customHeight="1" spans="1:26">
      <c r="A41" s="230"/>
      <c r="B41" s="266"/>
      <c r="C41" s="268" t="s">
        <v>312</v>
      </c>
      <c r="D41" s="268"/>
      <c r="E41" s="268"/>
      <c r="F41" s="333"/>
      <c r="G41" s="230"/>
      <c r="H41" s="230"/>
      <c r="I41" s="230"/>
      <c r="J41" s="230"/>
      <c r="K41" s="230"/>
      <c r="L41" s="230"/>
      <c r="M41" s="230"/>
      <c r="N41" s="230"/>
      <c r="O41" s="230"/>
      <c r="P41" s="230"/>
      <c r="Q41" s="230"/>
      <c r="R41" s="230"/>
      <c r="S41" s="230"/>
      <c r="T41" s="230"/>
      <c r="U41" s="230"/>
      <c r="V41" s="230"/>
      <c r="W41" s="230"/>
      <c r="X41" s="230"/>
      <c r="Y41" s="230"/>
      <c r="Z41" s="230"/>
    </row>
    <row r="42" ht="13.5" customHeight="1" spans="1:26">
      <c r="A42" s="230"/>
      <c r="B42" s="246"/>
      <c r="C42" s="252"/>
      <c r="D42" s="230"/>
      <c r="E42" s="230"/>
      <c r="F42" s="245"/>
      <c r="G42" s="230"/>
      <c r="H42" s="230"/>
      <c r="I42" s="230"/>
      <c r="J42" s="230"/>
      <c r="K42" s="230"/>
      <c r="L42" s="230"/>
      <c r="M42" s="230"/>
      <c r="N42" s="230"/>
      <c r="O42" s="230"/>
      <c r="P42" s="230"/>
      <c r="Q42" s="230"/>
      <c r="R42" s="230"/>
      <c r="S42" s="230"/>
      <c r="T42" s="230"/>
      <c r="U42" s="230"/>
      <c r="V42" s="230"/>
      <c r="W42" s="230"/>
      <c r="X42" s="230"/>
      <c r="Y42" s="230"/>
      <c r="Z42" s="230"/>
    </row>
    <row r="43" ht="13.5" customHeight="1" spans="1:26">
      <c r="A43" s="230"/>
      <c r="B43" s="246"/>
      <c r="C43" s="355" t="s">
        <v>304</v>
      </c>
      <c r="D43" s="238"/>
      <c r="E43" s="271"/>
      <c r="F43" s="245"/>
      <c r="G43" s="230"/>
      <c r="H43" s="230"/>
      <c r="I43" s="230">
        <v>3</v>
      </c>
      <c r="J43" s="230">
        <v>3</v>
      </c>
      <c r="K43" s="230"/>
      <c r="L43" s="230"/>
      <c r="M43" s="230"/>
      <c r="N43" s="230"/>
      <c r="O43" s="230"/>
      <c r="P43" s="230"/>
      <c r="Q43" s="230"/>
      <c r="R43" s="230"/>
      <c r="S43" s="230"/>
      <c r="T43" s="230"/>
      <c r="U43" s="230"/>
      <c r="V43" s="230"/>
      <c r="W43" s="230"/>
      <c r="X43" s="230"/>
      <c r="Y43" s="230"/>
      <c r="Z43" s="230"/>
    </row>
    <row r="44" ht="8.25" customHeight="1" spans="1:26">
      <c r="A44" s="230"/>
      <c r="B44" s="246"/>
      <c r="C44" s="252"/>
      <c r="D44" s="230"/>
      <c r="E44" s="230"/>
      <c r="F44" s="245"/>
      <c r="G44" s="230"/>
      <c r="H44" s="230"/>
      <c r="I44" s="230"/>
      <c r="J44" s="230"/>
      <c r="K44" s="230"/>
      <c r="L44" s="230"/>
      <c r="M44" s="230"/>
      <c r="N44" s="230"/>
      <c r="O44" s="230"/>
      <c r="P44" s="230"/>
      <c r="Q44" s="230"/>
      <c r="R44" s="230"/>
      <c r="S44" s="230"/>
      <c r="T44" s="230"/>
      <c r="U44" s="230"/>
      <c r="V44" s="230"/>
      <c r="W44" s="230"/>
      <c r="X44" s="230"/>
      <c r="Y44" s="230"/>
      <c r="Z44" s="230"/>
    </row>
    <row r="45" ht="31" customHeight="1" spans="1:26">
      <c r="A45" s="230"/>
      <c r="B45" s="256"/>
      <c r="C45" s="257" t="s">
        <v>305</v>
      </c>
      <c r="D45" s="750" t="s">
        <v>244</v>
      </c>
      <c r="E45" s="258" t="s">
        <v>243</v>
      </c>
      <c r="F45" s="245"/>
      <c r="G45" s="230"/>
      <c r="H45" s="230"/>
      <c r="I45" s="230"/>
      <c r="J45" s="230"/>
      <c r="K45" s="230"/>
      <c r="L45" s="230"/>
      <c r="M45" s="230"/>
      <c r="N45" s="230"/>
      <c r="O45" s="230"/>
      <c r="P45" s="230"/>
      <c r="Q45" s="230"/>
      <c r="R45" s="230"/>
      <c r="S45" s="230"/>
      <c r="T45" s="230"/>
      <c r="U45" s="230"/>
      <c r="V45" s="230"/>
      <c r="W45" s="230"/>
      <c r="X45" s="230"/>
      <c r="Y45" s="230"/>
      <c r="Z45" s="230"/>
    </row>
    <row r="46" ht="21" customHeight="1" spans="1:26">
      <c r="A46" s="230"/>
      <c r="B46" s="256"/>
      <c r="C46" s="259">
        <v>1</v>
      </c>
      <c r="D46" s="751" t="s">
        <v>306</v>
      </c>
      <c r="E46" s="283" t="s">
        <v>247</v>
      </c>
      <c r="F46" s="245"/>
      <c r="G46" s="230"/>
      <c r="H46" s="230"/>
      <c r="I46" s="230"/>
      <c r="J46" s="230"/>
      <c r="K46" s="230"/>
      <c r="L46" s="230"/>
      <c r="M46" s="230"/>
      <c r="N46" s="230"/>
      <c r="O46" s="230"/>
      <c r="P46" s="230"/>
      <c r="Q46" s="230"/>
      <c r="R46" s="230"/>
      <c r="S46" s="230"/>
      <c r="T46" s="230"/>
      <c r="U46" s="230"/>
      <c r="V46" s="230"/>
      <c r="W46" s="230"/>
      <c r="X46" s="230"/>
      <c r="Y46" s="230"/>
      <c r="Z46" s="230"/>
    </row>
    <row r="47" ht="21.75" customHeight="1" spans="1:26">
      <c r="A47" s="230"/>
      <c r="B47" s="256"/>
      <c r="C47" s="259">
        <v>4</v>
      </c>
      <c r="D47" s="751" t="s">
        <v>311</v>
      </c>
      <c r="E47" s="262"/>
      <c r="F47" s="245"/>
      <c r="G47" s="230"/>
      <c r="H47" s="230"/>
      <c r="I47" s="230"/>
      <c r="J47" s="230"/>
      <c r="K47" s="230"/>
      <c r="L47" s="230"/>
      <c r="M47" s="230"/>
      <c r="N47" s="230"/>
      <c r="O47" s="230"/>
      <c r="P47" s="230"/>
      <c r="Q47" s="230"/>
      <c r="R47" s="230"/>
      <c r="S47" s="230"/>
      <c r="T47" s="230"/>
      <c r="U47" s="230"/>
      <c r="V47" s="230"/>
      <c r="W47" s="230"/>
      <c r="X47" s="230"/>
      <c r="Y47" s="230"/>
      <c r="Z47" s="230"/>
    </row>
    <row r="48" ht="13.5" customHeight="1" spans="1:26">
      <c r="A48" s="230"/>
      <c r="B48" s="263"/>
      <c r="C48" s="281"/>
      <c r="D48" s="281"/>
      <c r="E48" s="281"/>
      <c r="F48" s="251"/>
      <c r="G48" s="230"/>
      <c r="H48" s="230"/>
      <c r="I48" s="230"/>
      <c r="J48" s="230"/>
      <c r="K48" s="230"/>
      <c r="L48" s="230"/>
      <c r="M48" s="230"/>
      <c r="N48" s="230"/>
      <c r="O48" s="230"/>
      <c r="P48" s="230"/>
      <c r="Q48" s="230"/>
      <c r="R48" s="230"/>
      <c r="S48" s="230"/>
      <c r="T48" s="230"/>
      <c r="U48" s="230"/>
      <c r="V48" s="230"/>
      <c r="W48" s="230"/>
      <c r="X48" s="230"/>
      <c r="Y48" s="230"/>
      <c r="Z48" s="230"/>
    </row>
    <row r="49" ht="13.5" customHeight="1" spans="1:26">
      <c r="A49" s="230"/>
      <c r="B49" s="230"/>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row>
    <row r="50" ht="13.5" customHeight="1" spans="1:26">
      <c r="A50" s="230"/>
      <c r="B50" s="230"/>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row>
    <row r="51" ht="13.5" customHeight="1" spans="1:26">
      <c r="A51" s="230"/>
      <c r="B51" s="266"/>
      <c r="C51" s="241" t="s">
        <v>313</v>
      </c>
      <c r="D51" s="241"/>
      <c r="E51" s="241"/>
      <c r="F51" s="333"/>
      <c r="G51" s="230"/>
      <c r="H51" s="230"/>
      <c r="I51" s="230"/>
      <c r="J51" s="230"/>
      <c r="K51" s="230"/>
      <c r="L51" s="230"/>
      <c r="M51" s="230"/>
      <c r="N51" s="230"/>
      <c r="O51" s="230"/>
      <c r="P51" s="230"/>
      <c r="Q51" s="230"/>
      <c r="R51" s="230"/>
      <c r="S51" s="230"/>
      <c r="T51" s="230"/>
      <c r="U51" s="230"/>
      <c r="V51" s="230"/>
      <c r="W51" s="230"/>
      <c r="X51" s="230"/>
      <c r="Y51" s="230"/>
      <c r="Z51" s="230"/>
    </row>
    <row r="52" ht="13.5" customHeight="1" spans="1:26">
      <c r="A52" s="230"/>
      <c r="B52" s="246"/>
      <c r="C52" s="252"/>
      <c r="D52" s="230"/>
      <c r="E52" s="230"/>
      <c r="F52" s="245"/>
      <c r="G52" s="230"/>
      <c r="H52" s="230"/>
      <c r="I52" s="230"/>
      <c r="J52" s="230"/>
      <c r="K52" s="230"/>
      <c r="L52" s="230"/>
      <c r="M52" s="230"/>
      <c r="N52" s="230"/>
      <c r="O52" s="230"/>
      <c r="P52" s="230"/>
      <c r="Q52" s="230"/>
      <c r="R52" s="230"/>
      <c r="S52" s="230"/>
      <c r="T52" s="230"/>
      <c r="U52" s="230"/>
      <c r="V52" s="230"/>
      <c r="W52" s="230"/>
      <c r="X52" s="230"/>
      <c r="Y52" s="230"/>
      <c r="Z52" s="230"/>
    </row>
    <row r="53" ht="21" customHeight="1" spans="1:26">
      <c r="A53" s="230"/>
      <c r="B53" s="246"/>
      <c r="C53" s="253" t="s">
        <v>304</v>
      </c>
      <c r="D53" s="254"/>
      <c r="E53" s="255"/>
      <c r="F53" s="245"/>
      <c r="G53" s="230"/>
      <c r="H53" s="230"/>
      <c r="I53" s="230">
        <v>4</v>
      </c>
      <c r="J53" s="230">
        <v>4</v>
      </c>
      <c r="K53" s="230"/>
      <c r="L53" s="230"/>
      <c r="M53" s="230"/>
      <c r="N53" s="230"/>
      <c r="O53" s="230"/>
      <c r="P53" s="230"/>
      <c r="Q53" s="230"/>
      <c r="R53" s="230"/>
      <c r="S53" s="230"/>
      <c r="T53" s="230"/>
      <c r="U53" s="230"/>
      <c r="V53" s="230"/>
      <c r="W53" s="230"/>
      <c r="X53" s="230"/>
      <c r="Y53" s="230"/>
      <c r="Z53" s="230"/>
    </row>
    <row r="54" ht="8.25" customHeight="1" spans="1:26">
      <c r="A54" s="230"/>
      <c r="B54" s="246"/>
      <c r="C54" s="252"/>
      <c r="D54" s="230"/>
      <c r="E54" s="230"/>
      <c r="F54" s="245"/>
      <c r="G54" s="230"/>
      <c r="H54" s="230"/>
      <c r="I54" s="230"/>
      <c r="J54" s="230"/>
      <c r="K54" s="230"/>
      <c r="L54" s="230"/>
      <c r="M54" s="230"/>
      <c r="N54" s="230"/>
      <c r="O54" s="230"/>
      <c r="P54" s="230"/>
      <c r="Q54" s="230"/>
      <c r="R54" s="230"/>
      <c r="S54" s="230"/>
      <c r="T54" s="230"/>
      <c r="U54" s="230"/>
      <c r="V54" s="230"/>
      <c r="W54" s="230"/>
      <c r="X54" s="230"/>
      <c r="Y54" s="230"/>
      <c r="Z54" s="230"/>
    </row>
    <row r="55" ht="30" customHeight="1" spans="1:26">
      <c r="A55" s="230"/>
      <c r="B55" s="256"/>
      <c r="C55" s="257" t="s">
        <v>305</v>
      </c>
      <c r="D55" s="750" t="s">
        <v>244</v>
      </c>
      <c r="E55" s="258" t="s">
        <v>243</v>
      </c>
      <c r="F55" s="245"/>
      <c r="G55" s="230"/>
      <c r="H55" s="230"/>
      <c r="I55" s="230"/>
      <c r="J55" s="230"/>
      <c r="K55" s="230"/>
      <c r="L55" s="230"/>
      <c r="M55" s="230"/>
      <c r="N55" s="230"/>
      <c r="O55" s="230"/>
      <c r="P55" s="230"/>
      <c r="Q55" s="230"/>
      <c r="R55" s="230"/>
      <c r="S55" s="230"/>
      <c r="T55" s="230"/>
      <c r="U55" s="230"/>
      <c r="V55" s="230"/>
      <c r="W55" s="230"/>
      <c r="X55" s="230"/>
      <c r="Y55" s="230"/>
      <c r="Z55" s="230"/>
    </row>
    <row r="56" ht="21.75" customHeight="1" spans="1:26">
      <c r="A56" s="230"/>
      <c r="B56" s="256"/>
      <c r="C56" s="259">
        <v>1</v>
      </c>
      <c r="D56" s="751" t="s">
        <v>314</v>
      </c>
      <c r="E56" s="283" t="s">
        <v>247</v>
      </c>
      <c r="F56" s="245"/>
      <c r="G56" s="230"/>
      <c r="H56" s="230"/>
      <c r="I56" s="230"/>
      <c r="J56" s="230"/>
      <c r="K56" s="230"/>
      <c r="L56" s="230"/>
      <c r="M56" s="230"/>
      <c r="N56" s="230"/>
      <c r="O56" s="230"/>
      <c r="P56" s="230"/>
      <c r="Q56" s="230"/>
      <c r="R56" s="230"/>
      <c r="S56" s="230"/>
      <c r="T56" s="230"/>
      <c r="U56" s="230"/>
      <c r="V56" s="230"/>
      <c r="W56" s="230"/>
      <c r="X56" s="230"/>
      <c r="Y56" s="230"/>
      <c r="Z56" s="230"/>
    </row>
    <row r="57" ht="21.75" customHeight="1" spans="1:26">
      <c r="A57" s="230"/>
      <c r="B57" s="256"/>
      <c r="C57" s="259">
        <v>4</v>
      </c>
      <c r="D57" s="751" t="s">
        <v>315</v>
      </c>
      <c r="E57" s="262"/>
      <c r="F57" s="245"/>
      <c r="G57" s="230"/>
      <c r="H57" s="230"/>
      <c r="I57" s="230"/>
      <c r="J57" s="230"/>
      <c r="K57" s="230"/>
      <c r="L57" s="230"/>
      <c r="M57" s="230"/>
      <c r="N57" s="230"/>
      <c r="O57" s="230"/>
      <c r="P57" s="230"/>
      <c r="Q57" s="230"/>
      <c r="R57" s="230"/>
      <c r="S57" s="230"/>
      <c r="T57" s="230"/>
      <c r="U57" s="230"/>
      <c r="V57" s="230"/>
      <c r="W57" s="230"/>
      <c r="X57" s="230"/>
      <c r="Y57" s="230"/>
      <c r="Z57" s="230"/>
    </row>
    <row r="58" ht="13.5" customHeight="1" spans="1:26">
      <c r="A58" s="230"/>
      <c r="B58" s="263"/>
      <c r="C58" s="281"/>
      <c r="D58" s="281"/>
      <c r="E58" s="281"/>
      <c r="F58" s="251"/>
      <c r="G58" s="230"/>
      <c r="H58" s="230"/>
      <c r="I58" s="230"/>
      <c r="J58" s="230"/>
      <c r="K58" s="230"/>
      <c r="L58" s="230"/>
      <c r="M58" s="230"/>
      <c r="N58" s="230"/>
      <c r="O58" s="230"/>
      <c r="P58" s="230"/>
      <c r="Q58" s="230"/>
      <c r="R58" s="230"/>
      <c r="S58" s="230"/>
      <c r="T58" s="230"/>
      <c r="U58" s="230"/>
      <c r="V58" s="230"/>
      <c r="W58" s="230"/>
      <c r="X58" s="230"/>
      <c r="Y58" s="230"/>
      <c r="Z58" s="230"/>
    </row>
    <row r="59" ht="13.5" customHeight="1" spans="1:26">
      <c r="A59" s="230"/>
      <c r="B59" s="230"/>
      <c r="C59" s="230"/>
      <c r="D59" s="230"/>
      <c r="E59" s="230"/>
      <c r="F59" s="230"/>
      <c r="G59" s="230"/>
      <c r="H59" s="230"/>
      <c r="I59" s="230"/>
      <c r="J59" s="230"/>
      <c r="K59" s="230"/>
      <c r="L59" s="230"/>
      <c r="M59" s="230"/>
      <c r="N59" s="230"/>
      <c r="O59" s="230"/>
      <c r="P59" s="230"/>
      <c r="Q59" s="230"/>
      <c r="R59" s="230"/>
      <c r="S59" s="230"/>
      <c r="T59" s="230"/>
      <c r="U59" s="230"/>
      <c r="V59" s="230"/>
      <c r="W59" s="230"/>
      <c r="X59" s="230"/>
      <c r="Y59" s="230"/>
      <c r="Z59" s="230"/>
    </row>
    <row r="60" ht="13.5" customHeight="1" spans="1:26">
      <c r="A60" s="230"/>
      <c r="B60" s="230"/>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row>
    <row r="61" ht="13.5" customHeight="1" spans="1:26">
      <c r="A61" s="230"/>
      <c r="B61" s="239"/>
      <c r="C61" s="241" t="s">
        <v>316</v>
      </c>
      <c r="D61" s="241"/>
      <c r="E61" s="241"/>
      <c r="F61" s="406"/>
      <c r="G61" s="230"/>
      <c r="H61" s="230"/>
      <c r="I61" s="230"/>
      <c r="J61" s="230"/>
      <c r="K61" s="230"/>
      <c r="L61" s="230"/>
      <c r="M61" s="230"/>
      <c r="N61" s="230"/>
      <c r="O61" s="230"/>
      <c r="P61" s="230"/>
      <c r="Q61" s="230"/>
      <c r="R61" s="230"/>
      <c r="S61" s="230"/>
      <c r="T61" s="230"/>
      <c r="U61" s="230"/>
      <c r="V61" s="230"/>
      <c r="W61" s="230"/>
      <c r="X61" s="230"/>
      <c r="Y61" s="230"/>
      <c r="Z61" s="230"/>
    </row>
    <row r="62" ht="13.5" customHeight="1" spans="1:26">
      <c r="A62" s="230"/>
      <c r="B62" s="246"/>
      <c r="C62" s="252"/>
      <c r="D62" s="230"/>
      <c r="E62" s="230"/>
      <c r="F62" s="245"/>
      <c r="G62" s="230"/>
      <c r="H62" s="230"/>
      <c r="I62" s="230"/>
      <c r="J62" s="230"/>
      <c r="K62" s="230"/>
      <c r="L62" s="230"/>
      <c r="M62" s="230"/>
      <c r="N62" s="230"/>
      <c r="O62" s="230"/>
      <c r="P62" s="230"/>
      <c r="Q62" s="230"/>
      <c r="R62" s="230"/>
      <c r="S62" s="230"/>
      <c r="T62" s="230"/>
      <c r="U62" s="230"/>
      <c r="V62" s="230"/>
      <c r="W62" s="230"/>
      <c r="X62" s="230"/>
      <c r="Y62" s="230"/>
      <c r="Z62" s="230"/>
    </row>
    <row r="63" ht="23.25" customHeight="1" spans="1:26">
      <c r="A63" s="230"/>
      <c r="B63" s="246"/>
      <c r="C63" s="407" t="s">
        <v>304</v>
      </c>
      <c r="D63" s="408"/>
      <c r="E63" s="409"/>
      <c r="F63" s="410"/>
      <c r="G63" s="230"/>
      <c r="H63" s="230"/>
      <c r="I63" s="230">
        <v>5</v>
      </c>
      <c r="J63" s="230">
        <v>5</v>
      </c>
      <c r="K63" s="230"/>
      <c r="L63" s="230"/>
      <c r="M63" s="230"/>
      <c r="N63" s="230"/>
      <c r="O63" s="230"/>
      <c r="P63" s="230"/>
      <c r="Q63" s="230"/>
      <c r="R63" s="230"/>
      <c r="S63" s="230"/>
      <c r="T63" s="230"/>
      <c r="U63" s="230"/>
      <c r="V63" s="230"/>
      <c r="W63" s="230"/>
      <c r="X63" s="230"/>
      <c r="Y63" s="230"/>
      <c r="Z63" s="230"/>
    </row>
    <row r="64" ht="7.5" customHeight="1" spans="1:26">
      <c r="A64" s="230"/>
      <c r="B64" s="246"/>
      <c r="C64" s="252"/>
      <c r="D64" s="230"/>
      <c r="E64" s="230"/>
      <c r="F64" s="245"/>
      <c r="G64" s="230"/>
      <c r="H64" s="230"/>
      <c r="I64" s="230"/>
      <c r="J64" s="230"/>
      <c r="K64" s="230"/>
      <c r="L64" s="230"/>
      <c r="M64" s="230"/>
      <c r="N64" s="230"/>
      <c r="O64" s="230"/>
      <c r="P64" s="230"/>
      <c r="Q64" s="230"/>
      <c r="R64" s="230"/>
      <c r="S64" s="230"/>
      <c r="T64" s="230"/>
      <c r="U64" s="230"/>
      <c r="V64" s="230"/>
      <c r="W64" s="230"/>
      <c r="X64" s="230"/>
      <c r="Y64" s="230"/>
      <c r="Z64" s="230"/>
    </row>
    <row r="65" ht="30" customHeight="1" spans="1:26">
      <c r="A65" s="230"/>
      <c r="B65" s="256"/>
      <c r="C65" s="257" t="s">
        <v>305</v>
      </c>
      <c r="D65" s="750" t="s">
        <v>244</v>
      </c>
      <c r="E65" s="258" t="s">
        <v>243</v>
      </c>
      <c r="F65" s="245"/>
      <c r="G65" s="230"/>
      <c r="H65" s="230"/>
      <c r="I65" s="230"/>
      <c r="J65" s="230"/>
      <c r="K65" s="230"/>
      <c r="L65" s="230"/>
      <c r="M65" s="230"/>
      <c r="N65" s="230"/>
      <c r="O65" s="230"/>
      <c r="P65" s="230"/>
      <c r="Q65" s="230"/>
      <c r="R65" s="230"/>
      <c r="S65" s="230"/>
      <c r="T65" s="230"/>
      <c r="U65" s="230"/>
      <c r="V65" s="230"/>
      <c r="W65" s="230"/>
      <c r="X65" s="230"/>
      <c r="Y65" s="230"/>
      <c r="Z65" s="230"/>
    </row>
    <row r="66" ht="23.25" customHeight="1" spans="1:26">
      <c r="A66" s="230"/>
      <c r="B66" s="256"/>
      <c r="C66" s="259">
        <v>1</v>
      </c>
      <c r="D66" s="751" t="s">
        <v>317</v>
      </c>
      <c r="E66" s="403" t="s">
        <v>247</v>
      </c>
      <c r="F66" s="245"/>
      <c r="G66" s="230"/>
      <c r="H66" s="230"/>
      <c r="I66" s="230"/>
      <c r="J66" s="230"/>
      <c r="K66" s="230"/>
      <c r="L66" s="230"/>
      <c r="M66" s="230"/>
      <c r="N66" s="230"/>
      <c r="O66" s="230"/>
      <c r="P66" s="230"/>
      <c r="Q66" s="230"/>
      <c r="R66" s="230"/>
      <c r="S66" s="230"/>
      <c r="T66" s="230"/>
      <c r="U66" s="230"/>
      <c r="V66" s="230"/>
      <c r="W66" s="230"/>
      <c r="X66" s="230"/>
      <c r="Y66" s="230"/>
      <c r="Z66" s="230"/>
    </row>
    <row r="67" ht="23.25" customHeight="1" spans="1:26">
      <c r="A67" s="230"/>
      <c r="B67" s="256"/>
      <c r="C67" s="259">
        <v>2</v>
      </c>
      <c r="D67" s="260" t="s">
        <v>318</v>
      </c>
      <c r="E67" s="404"/>
      <c r="F67" s="245"/>
      <c r="G67" s="230"/>
      <c r="H67" s="230"/>
      <c r="I67" s="230"/>
      <c r="J67" s="230"/>
      <c r="K67" s="230"/>
      <c r="L67" s="230"/>
      <c r="M67" s="230"/>
      <c r="N67" s="230"/>
      <c r="O67" s="230"/>
      <c r="P67" s="230"/>
      <c r="Q67" s="230"/>
      <c r="R67" s="230"/>
      <c r="S67" s="230"/>
      <c r="T67" s="230"/>
      <c r="U67" s="230"/>
      <c r="V67" s="230"/>
      <c r="W67" s="230"/>
      <c r="X67" s="230"/>
      <c r="Y67" s="230"/>
      <c r="Z67" s="230"/>
    </row>
    <row r="68" ht="23.25" customHeight="1" spans="1:26">
      <c r="A68" s="230"/>
      <c r="B68" s="256"/>
      <c r="C68" s="259">
        <v>3</v>
      </c>
      <c r="D68" s="260" t="s">
        <v>319</v>
      </c>
      <c r="E68" s="404"/>
      <c r="F68" s="245"/>
      <c r="G68" s="230"/>
      <c r="H68" s="230"/>
      <c r="I68" s="230"/>
      <c r="J68" s="230"/>
      <c r="K68" s="230"/>
      <c r="L68" s="230"/>
      <c r="M68" s="230"/>
      <c r="N68" s="230"/>
      <c r="O68" s="230"/>
      <c r="P68" s="230"/>
      <c r="Q68" s="230"/>
      <c r="R68" s="230"/>
      <c r="S68" s="230"/>
      <c r="T68" s="230"/>
      <c r="U68" s="230"/>
      <c r="V68" s="230"/>
      <c r="W68" s="230"/>
      <c r="X68" s="230"/>
      <c r="Y68" s="230"/>
      <c r="Z68" s="230"/>
    </row>
    <row r="69" ht="33.75" customHeight="1" spans="1:26">
      <c r="A69" s="230"/>
      <c r="B69" s="256"/>
      <c r="C69" s="259">
        <v>4</v>
      </c>
      <c r="D69" s="260" t="s">
        <v>320</v>
      </c>
      <c r="E69" s="405"/>
      <c r="F69" s="245"/>
      <c r="G69" s="230"/>
      <c r="H69" s="230"/>
      <c r="I69" s="230"/>
      <c r="J69" s="230"/>
      <c r="K69" s="230"/>
      <c r="L69" s="230"/>
      <c r="M69" s="230"/>
      <c r="N69" s="230"/>
      <c r="O69" s="230"/>
      <c r="P69" s="230"/>
      <c r="Q69" s="230"/>
      <c r="R69" s="230"/>
      <c r="S69" s="230"/>
      <c r="T69" s="230"/>
      <c r="U69" s="230"/>
      <c r="V69" s="230"/>
      <c r="W69" s="230"/>
      <c r="X69" s="230"/>
      <c r="Y69" s="230"/>
      <c r="Z69" s="230"/>
    </row>
    <row r="70" ht="13.5" customHeight="1" spans="1:26">
      <c r="A70" s="230"/>
      <c r="B70" s="263"/>
      <c r="C70" s="281"/>
      <c r="D70" s="281"/>
      <c r="E70" s="281"/>
      <c r="F70" s="251"/>
      <c r="G70" s="230"/>
      <c r="H70" s="230"/>
      <c r="I70" s="230"/>
      <c r="J70" s="230"/>
      <c r="K70" s="230"/>
      <c r="L70" s="230"/>
      <c r="M70" s="230"/>
      <c r="N70" s="230"/>
      <c r="O70" s="230"/>
      <c r="P70" s="230"/>
      <c r="Q70" s="230"/>
      <c r="R70" s="230"/>
      <c r="S70" s="230"/>
      <c r="T70" s="230"/>
      <c r="U70" s="230"/>
      <c r="V70" s="230"/>
      <c r="W70" s="230"/>
      <c r="X70" s="230"/>
      <c r="Y70" s="230"/>
      <c r="Z70" s="230"/>
    </row>
    <row r="71" ht="13.5" customHeight="1" spans="1:26">
      <c r="A71" s="230"/>
      <c r="B71" s="230"/>
      <c r="C71" s="230"/>
      <c r="D71" s="230"/>
      <c r="E71" s="230"/>
      <c r="F71" s="230"/>
      <c r="G71" s="230"/>
      <c r="H71" s="230"/>
      <c r="I71" s="230"/>
      <c r="J71" s="230"/>
      <c r="K71" s="230"/>
      <c r="L71" s="230"/>
      <c r="M71" s="230"/>
      <c r="N71" s="230"/>
      <c r="O71" s="230"/>
      <c r="P71" s="230"/>
      <c r="Q71" s="230"/>
      <c r="R71" s="230"/>
      <c r="S71" s="230"/>
      <c r="T71" s="230"/>
      <c r="U71" s="230"/>
      <c r="V71" s="230"/>
      <c r="W71" s="230"/>
      <c r="X71" s="230"/>
      <c r="Y71" s="230"/>
      <c r="Z71" s="230"/>
    </row>
    <row r="72" ht="13.5" customHeight="1" spans="1:26">
      <c r="A72" s="230"/>
      <c r="B72" s="230"/>
      <c r="C72" s="230"/>
      <c r="D72" s="230"/>
      <c r="E72" s="230"/>
      <c r="F72" s="230"/>
      <c r="G72" s="230"/>
      <c r="H72" s="230"/>
      <c r="I72" s="230"/>
      <c r="J72" s="230"/>
      <c r="K72" s="230"/>
      <c r="L72" s="230"/>
      <c r="M72" s="230"/>
      <c r="N72" s="230"/>
      <c r="O72" s="230"/>
      <c r="P72" s="230"/>
      <c r="Q72" s="230"/>
      <c r="R72" s="230"/>
      <c r="S72" s="230"/>
      <c r="T72" s="230"/>
      <c r="U72" s="230"/>
      <c r="V72" s="230"/>
      <c r="W72" s="230"/>
      <c r="X72" s="230"/>
      <c r="Y72" s="230"/>
      <c r="Z72" s="230"/>
    </row>
    <row r="73" ht="13.5" customHeight="1" spans="1:26">
      <c r="A73" s="230"/>
      <c r="B73" s="239"/>
      <c r="C73" s="241" t="s">
        <v>321</v>
      </c>
      <c r="D73" s="241"/>
      <c r="E73" s="241"/>
      <c r="F73" s="406"/>
      <c r="G73" s="230"/>
      <c r="H73" s="230"/>
      <c r="I73" s="230">
        <v>6</v>
      </c>
      <c r="J73" s="230">
        <v>6</v>
      </c>
      <c r="K73" s="230"/>
      <c r="L73" s="230"/>
      <c r="M73" s="230"/>
      <c r="N73" s="230"/>
      <c r="O73" s="230"/>
      <c r="P73" s="230"/>
      <c r="Q73" s="230"/>
      <c r="R73" s="230"/>
      <c r="S73" s="230"/>
      <c r="T73" s="230"/>
      <c r="U73" s="230"/>
      <c r="V73" s="230"/>
      <c r="W73" s="230"/>
      <c r="X73" s="230"/>
      <c r="Y73" s="230"/>
      <c r="Z73" s="230"/>
    </row>
    <row r="74" ht="13.5" customHeight="1" spans="1:26">
      <c r="A74" s="230"/>
      <c r="B74" s="246"/>
      <c r="C74" s="252"/>
      <c r="D74" s="230"/>
      <c r="E74" s="230"/>
      <c r="F74" s="245"/>
      <c r="G74" s="230"/>
      <c r="H74" s="230"/>
      <c r="I74" s="230"/>
      <c r="J74" s="230"/>
      <c r="K74" s="230"/>
      <c r="L74" s="230"/>
      <c r="M74" s="230"/>
      <c r="N74" s="230"/>
      <c r="O74" s="230"/>
      <c r="P74" s="230"/>
      <c r="Q74" s="230"/>
      <c r="R74" s="230"/>
      <c r="S74" s="230"/>
      <c r="T74" s="230"/>
      <c r="U74" s="230"/>
      <c r="V74" s="230"/>
      <c r="W74" s="230"/>
      <c r="X74" s="230"/>
      <c r="Y74" s="230"/>
      <c r="Z74" s="230"/>
    </row>
    <row r="75" ht="13.5" customHeight="1" spans="1:26">
      <c r="A75" s="230"/>
      <c r="B75" s="246"/>
      <c r="C75" s="407" t="s">
        <v>304</v>
      </c>
      <c r="D75" s="408"/>
      <c r="E75" s="409"/>
      <c r="F75" s="410"/>
      <c r="G75" s="230"/>
      <c r="H75" s="230"/>
      <c r="I75" s="230"/>
      <c r="J75" s="230"/>
      <c r="K75" s="230"/>
      <c r="L75" s="230"/>
      <c r="M75" s="230"/>
      <c r="N75" s="230"/>
      <c r="O75" s="230"/>
      <c r="P75" s="230"/>
      <c r="Q75" s="230"/>
      <c r="R75" s="230"/>
      <c r="S75" s="230"/>
      <c r="T75" s="230"/>
      <c r="U75" s="230"/>
      <c r="V75" s="230"/>
      <c r="W75" s="230"/>
      <c r="X75" s="230"/>
      <c r="Y75" s="230"/>
      <c r="Z75" s="230"/>
    </row>
    <row r="76" ht="13.5" customHeight="1" spans="1:26">
      <c r="A76" s="230"/>
      <c r="B76" s="246"/>
      <c r="C76" s="252"/>
      <c r="D76" s="230"/>
      <c r="E76" s="230"/>
      <c r="F76" s="245"/>
      <c r="G76" s="230"/>
      <c r="H76" s="230"/>
      <c r="I76" s="230"/>
      <c r="J76" s="230"/>
      <c r="K76" s="230"/>
      <c r="L76" s="230"/>
      <c r="M76" s="230"/>
      <c r="N76" s="230"/>
      <c r="O76" s="230"/>
      <c r="P76" s="230"/>
      <c r="Q76" s="230"/>
      <c r="R76" s="230"/>
      <c r="S76" s="230"/>
      <c r="T76" s="230"/>
      <c r="U76" s="230"/>
      <c r="V76" s="230"/>
      <c r="W76" s="230"/>
      <c r="X76" s="230"/>
      <c r="Y76" s="230"/>
      <c r="Z76" s="230"/>
    </row>
    <row r="77" ht="38.15" customHeight="1" spans="1:26">
      <c r="A77" s="230"/>
      <c r="B77" s="256"/>
      <c r="C77" s="257" t="s">
        <v>305</v>
      </c>
      <c r="D77" s="750" t="s">
        <v>244</v>
      </c>
      <c r="E77" s="258" t="s">
        <v>243</v>
      </c>
      <c r="F77" s="245"/>
      <c r="G77" s="230"/>
      <c r="H77" s="230"/>
      <c r="I77" s="230"/>
      <c r="J77" s="230"/>
      <c r="K77" s="230"/>
      <c r="L77" s="230"/>
      <c r="M77" s="230"/>
      <c r="N77" s="230"/>
      <c r="O77" s="230"/>
      <c r="P77" s="230"/>
      <c r="Q77" s="230"/>
      <c r="R77" s="230"/>
      <c r="S77" s="230"/>
      <c r="T77" s="230"/>
      <c r="U77" s="230"/>
      <c r="V77" s="230"/>
      <c r="W77" s="230"/>
      <c r="X77" s="230"/>
      <c r="Y77" s="230"/>
      <c r="Z77" s="230"/>
    </row>
    <row r="78" ht="13.5" customHeight="1" spans="1:26">
      <c r="A78" s="230"/>
      <c r="B78" s="256"/>
      <c r="C78" s="259">
        <v>1</v>
      </c>
      <c r="D78" s="751" t="s">
        <v>322</v>
      </c>
      <c r="E78" s="354"/>
      <c r="F78" s="245"/>
      <c r="G78" s="230"/>
      <c r="H78" s="230"/>
      <c r="I78" s="230"/>
      <c r="J78" s="230"/>
      <c r="K78" s="230"/>
      <c r="L78" s="230"/>
      <c r="M78" s="230"/>
      <c r="N78" s="230"/>
      <c r="O78" s="230"/>
      <c r="P78" s="230"/>
      <c r="Q78" s="230"/>
      <c r="R78" s="230"/>
      <c r="S78" s="230"/>
      <c r="T78" s="230"/>
      <c r="U78" s="230"/>
      <c r="V78" s="230"/>
      <c r="W78" s="230"/>
      <c r="X78" s="230"/>
      <c r="Y78" s="230"/>
      <c r="Z78" s="230"/>
    </row>
    <row r="79" ht="48" customHeight="1" spans="1:26">
      <c r="A79" s="230"/>
      <c r="B79" s="256"/>
      <c r="C79" s="259">
        <v>4</v>
      </c>
      <c r="D79" s="260" t="s">
        <v>320</v>
      </c>
      <c r="E79" s="411" t="s">
        <v>247</v>
      </c>
      <c r="F79" s="245"/>
      <c r="G79" s="230"/>
      <c r="H79" s="230"/>
      <c r="I79" s="230"/>
      <c r="J79" s="230"/>
      <c r="K79" s="230"/>
      <c r="L79" s="230"/>
      <c r="M79" s="230"/>
      <c r="N79" s="230"/>
      <c r="O79" s="230"/>
      <c r="P79" s="230"/>
      <c r="Q79" s="230"/>
      <c r="R79" s="230"/>
      <c r="S79" s="230"/>
      <c r="T79" s="230"/>
      <c r="U79" s="230"/>
      <c r="V79" s="230"/>
      <c r="W79" s="230"/>
      <c r="X79" s="230"/>
      <c r="Y79" s="230"/>
      <c r="Z79" s="230"/>
    </row>
    <row r="80" ht="13.5" customHeight="1" spans="1:26">
      <c r="A80" s="230"/>
      <c r="B80" s="256"/>
      <c r="C80" s="412"/>
      <c r="D80" s="413"/>
      <c r="E80" s="414"/>
      <c r="F80" s="245"/>
      <c r="G80" s="230"/>
      <c r="H80" s="230"/>
      <c r="I80" s="230"/>
      <c r="J80" s="230"/>
      <c r="K80" s="230"/>
      <c r="L80" s="230"/>
      <c r="M80" s="230"/>
      <c r="N80" s="230"/>
      <c r="O80" s="230"/>
      <c r="P80" s="230"/>
      <c r="Q80" s="230"/>
      <c r="R80" s="230"/>
      <c r="S80" s="230"/>
      <c r="T80" s="230"/>
      <c r="U80" s="230"/>
      <c r="V80" s="230"/>
      <c r="W80" s="230"/>
      <c r="X80" s="230"/>
      <c r="Y80" s="230"/>
      <c r="Z80" s="230"/>
    </row>
    <row r="81" ht="11.15" customHeight="1" spans="1:26">
      <c r="A81" s="230"/>
      <c r="B81" s="263"/>
      <c r="C81" s="281"/>
      <c r="D81" s="281"/>
      <c r="E81" s="281"/>
      <c r="F81" s="251"/>
      <c r="G81" s="230"/>
      <c r="H81" s="230"/>
      <c r="I81" s="230"/>
      <c r="J81" s="230"/>
      <c r="K81" s="230"/>
      <c r="L81" s="230"/>
      <c r="M81" s="230"/>
      <c r="N81" s="230"/>
      <c r="O81" s="230"/>
      <c r="P81" s="230"/>
      <c r="Q81" s="230"/>
      <c r="R81" s="230"/>
      <c r="S81" s="230"/>
      <c r="T81" s="230"/>
      <c r="U81" s="230"/>
      <c r="V81" s="230"/>
      <c r="W81" s="230"/>
      <c r="X81" s="230"/>
      <c r="Y81" s="230"/>
      <c r="Z81" s="230"/>
    </row>
    <row r="82" ht="24" customHeight="1" spans="1:26">
      <c r="A82" s="230"/>
      <c r="B82" s="230"/>
      <c r="C82" s="230"/>
      <c r="D82" s="230"/>
      <c r="E82" s="230"/>
      <c r="F82" s="230"/>
      <c r="G82" s="230"/>
      <c r="H82" s="230"/>
      <c r="I82" s="230"/>
      <c r="J82" s="230"/>
      <c r="K82" s="230"/>
      <c r="L82" s="230"/>
      <c r="M82" s="230"/>
      <c r="N82" s="230"/>
      <c r="O82" s="230"/>
      <c r="P82" s="230"/>
      <c r="Q82" s="230"/>
      <c r="R82" s="230"/>
      <c r="S82" s="230"/>
      <c r="T82" s="230"/>
      <c r="U82" s="230"/>
      <c r="V82" s="230"/>
      <c r="W82" s="230"/>
      <c r="X82" s="230"/>
      <c r="Y82" s="230"/>
      <c r="Z82" s="230"/>
    </row>
    <row r="83" ht="13.5" customHeight="1" spans="1:26">
      <c r="A83" s="230"/>
      <c r="B83" s="415"/>
      <c r="C83" s="416" t="s">
        <v>323</v>
      </c>
      <c r="D83" s="416"/>
      <c r="E83" s="416"/>
      <c r="F83" s="417"/>
      <c r="G83" s="230"/>
      <c r="H83" s="230"/>
      <c r="I83" s="230">
        <v>7</v>
      </c>
      <c r="J83" s="230">
        <v>7</v>
      </c>
      <c r="K83" s="230"/>
      <c r="L83" s="230"/>
      <c r="M83" s="230"/>
      <c r="N83" s="230"/>
      <c r="O83" s="230"/>
      <c r="P83" s="230"/>
      <c r="Q83" s="230"/>
      <c r="R83" s="230"/>
      <c r="S83" s="230"/>
      <c r="T83" s="230"/>
      <c r="U83" s="230"/>
      <c r="V83" s="230"/>
      <c r="W83" s="230"/>
      <c r="X83" s="230"/>
      <c r="Y83" s="230"/>
      <c r="Z83" s="230"/>
    </row>
    <row r="84" ht="23.25" customHeight="1" spans="1:26">
      <c r="A84" s="286"/>
      <c r="B84" s="418"/>
      <c r="C84" s="252"/>
      <c r="D84" s="230"/>
      <c r="E84" s="230"/>
      <c r="F84" s="419"/>
      <c r="G84" s="230"/>
      <c r="H84" s="230"/>
      <c r="I84" s="230"/>
      <c r="J84" s="230"/>
      <c r="K84" s="230"/>
      <c r="L84" s="230"/>
      <c r="M84" s="230"/>
      <c r="N84" s="230"/>
      <c r="O84" s="230"/>
      <c r="P84" s="230"/>
      <c r="Q84" s="230"/>
      <c r="R84" s="230"/>
      <c r="S84" s="230"/>
      <c r="T84" s="230"/>
      <c r="U84" s="230"/>
      <c r="V84" s="230"/>
      <c r="W84" s="230"/>
      <c r="X84" s="230"/>
      <c r="Y84" s="230"/>
      <c r="Z84" s="230"/>
    </row>
    <row r="85" ht="13.5" customHeight="1" spans="1:26">
      <c r="A85" s="286"/>
      <c r="B85" s="418"/>
      <c r="C85" s="407" t="s">
        <v>304</v>
      </c>
      <c r="D85" s="408"/>
      <c r="E85" s="409"/>
      <c r="F85" s="419"/>
      <c r="G85" s="230"/>
      <c r="H85" s="230"/>
      <c r="I85" s="230"/>
      <c r="J85" s="230"/>
      <c r="K85" s="230"/>
      <c r="L85" s="230"/>
      <c r="M85" s="230"/>
      <c r="N85" s="230"/>
      <c r="O85" s="230"/>
      <c r="P85" s="230"/>
      <c r="Q85" s="230"/>
      <c r="R85" s="230"/>
      <c r="S85" s="230"/>
      <c r="T85" s="230"/>
      <c r="U85" s="230"/>
      <c r="V85" s="230"/>
      <c r="W85" s="230"/>
      <c r="X85" s="230"/>
      <c r="Y85" s="230"/>
      <c r="Z85" s="230"/>
    </row>
    <row r="86" ht="11.25" customHeight="1" spans="1:26">
      <c r="A86" s="286"/>
      <c r="B86" s="418"/>
      <c r="C86" s="252"/>
      <c r="D86" s="230"/>
      <c r="E86" s="230"/>
      <c r="F86" s="419"/>
      <c r="G86" s="230"/>
      <c r="H86" s="230"/>
      <c r="I86" s="230"/>
      <c r="J86" s="230"/>
      <c r="K86" s="230"/>
      <c r="L86" s="230"/>
      <c r="M86" s="230"/>
      <c r="N86" s="230"/>
      <c r="O86" s="230"/>
      <c r="P86" s="230"/>
      <c r="Q86" s="230"/>
      <c r="R86" s="230"/>
      <c r="S86" s="230"/>
      <c r="T86" s="230"/>
      <c r="U86" s="230"/>
      <c r="V86" s="230"/>
      <c r="W86" s="230"/>
      <c r="X86" s="230"/>
      <c r="Y86" s="230"/>
      <c r="Z86" s="230"/>
    </row>
    <row r="87" ht="29.15" customHeight="1" spans="1:26">
      <c r="A87" s="286"/>
      <c r="B87" s="420"/>
      <c r="C87" s="257" t="s">
        <v>305</v>
      </c>
      <c r="D87" s="750" t="s">
        <v>244</v>
      </c>
      <c r="E87" s="258" t="s">
        <v>243</v>
      </c>
      <c r="F87" s="419"/>
      <c r="G87" s="230"/>
      <c r="H87" s="230"/>
      <c r="I87" s="230"/>
      <c r="J87" s="230"/>
      <c r="K87" s="230"/>
      <c r="L87" s="230"/>
      <c r="M87" s="230"/>
      <c r="N87" s="230"/>
      <c r="O87" s="230"/>
      <c r="P87" s="230"/>
      <c r="Q87" s="230"/>
      <c r="R87" s="230"/>
      <c r="S87" s="230"/>
      <c r="T87" s="230"/>
      <c r="U87" s="230"/>
      <c r="V87" s="230"/>
      <c r="W87" s="230"/>
      <c r="X87" s="230"/>
      <c r="Y87" s="230"/>
      <c r="Z87" s="230"/>
    </row>
    <row r="88" customHeight="1" spans="1:26">
      <c r="A88" s="286"/>
      <c r="B88" s="420"/>
      <c r="C88" s="259">
        <v>1</v>
      </c>
      <c r="D88" s="260" t="s">
        <v>324</v>
      </c>
      <c r="E88" s="354"/>
      <c r="F88" s="419"/>
      <c r="G88" s="230"/>
      <c r="H88" s="230"/>
      <c r="I88" s="230"/>
      <c r="J88" s="230"/>
      <c r="K88" s="230"/>
      <c r="L88" s="230"/>
      <c r="M88" s="230"/>
      <c r="N88" s="230"/>
      <c r="O88" s="230"/>
      <c r="P88" s="230"/>
      <c r="Q88" s="230"/>
      <c r="R88" s="230"/>
      <c r="S88" s="230"/>
      <c r="T88" s="230"/>
      <c r="U88" s="230"/>
      <c r="V88" s="230"/>
      <c r="W88" s="230"/>
      <c r="X88" s="230"/>
      <c r="Y88" s="230"/>
      <c r="Z88" s="230"/>
    </row>
    <row r="89" ht="32.15" customHeight="1" spans="1:26">
      <c r="A89" s="286"/>
      <c r="B89" s="420"/>
      <c r="C89" s="259">
        <v>4</v>
      </c>
      <c r="D89" s="260" t="s">
        <v>325</v>
      </c>
      <c r="E89" s="411" t="s">
        <v>247</v>
      </c>
      <c r="F89" s="419"/>
      <c r="G89" s="230"/>
      <c r="H89" s="230"/>
      <c r="I89" s="230"/>
      <c r="J89" s="230"/>
      <c r="K89" s="230"/>
      <c r="L89" s="230"/>
      <c r="M89" s="230"/>
      <c r="N89" s="230"/>
      <c r="O89" s="230"/>
      <c r="P89" s="230"/>
      <c r="Q89" s="230"/>
      <c r="R89" s="230"/>
      <c r="S89" s="230"/>
      <c r="T89" s="230"/>
      <c r="U89" s="230"/>
      <c r="V89" s="230"/>
      <c r="W89" s="230"/>
      <c r="X89" s="230"/>
      <c r="Y89" s="230"/>
      <c r="Z89" s="230"/>
    </row>
    <row r="90" customHeight="1" spans="1:26">
      <c r="A90" s="230"/>
      <c r="B90" s="421"/>
      <c r="C90" s="422"/>
      <c r="D90" s="423"/>
      <c r="E90" s="424"/>
      <c r="F90" s="425"/>
      <c r="G90" s="230"/>
      <c r="H90" s="230"/>
      <c r="I90" s="230"/>
      <c r="J90" s="230"/>
      <c r="K90" s="230"/>
      <c r="L90" s="230"/>
      <c r="M90" s="230"/>
      <c r="N90" s="230"/>
      <c r="O90" s="230"/>
      <c r="P90" s="230"/>
      <c r="Q90" s="230"/>
      <c r="R90" s="230"/>
      <c r="S90" s="230"/>
      <c r="T90" s="230"/>
      <c r="U90" s="230"/>
      <c r="V90" s="230"/>
      <c r="W90" s="230"/>
      <c r="X90" s="230"/>
      <c r="Y90" s="230"/>
      <c r="Z90" s="230"/>
    </row>
    <row r="91" ht="19.5" customHeight="1" spans="1:26">
      <c r="A91" s="426"/>
      <c r="B91" s="427"/>
      <c r="C91" s="367"/>
      <c r="D91" s="367"/>
      <c r="E91" s="367"/>
      <c r="F91" s="230"/>
      <c r="G91" s="230"/>
      <c r="H91" s="230"/>
      <c r="I91" s="230"/>
      <c r="J91" s="230"/>
      <c r="K91" s="230"/>
      <c r="L91" s="230"/>
      <c r="M91" s="230"/>
      <c r="N91" s="230"/>
      <c r="O91" s="230"/>
      <c r="P91" s="230"/>
      <c r="Q91" s="230"/>
      <c r="R91" s="230"/>
      <c r="S91" s="230"/>
      <c r="T91" s="230"/>
      <c r="U91" s="230"/>
      <c r="V91" s="230"/>
      <c r="W91" s="230"/>
      <c r="X91" s="230"/>
      <c r="Y91" s="230"/>
      <c r="Z91" s="230"/>
    </row>
    <row r="92" ht="9" customHeight="1" spans="1:26">
      <c r="A92" s="230"/>
      <c r="B92" s="230"/>
      <c r="C92" s="230"/>
      <c r="D92" s="230"/>
      <c r="E92" s="230"/>
      <c r="F92" s="230"/>
      <c r="G92" s="230"/>
      <c r="H92" s="230"/>
      <c r="I92" s="230"/>
      <c r="J92" s="230"/>
      <c r="K92" s="230"/>
      <c r="L92" s="230"/>
      <c r="M92" s="230"/>
      <c r="N92" s="230"/>
      <c r="O92" s="230"/>
      <c r="P92" s="230"/>
      <c r="Q92" s="230"/>
      <c r="R92" s="230"/>
      <c r="S92" s="230"/>
      <c r="T92" s="230"/>
      <c r="U92" s="230"/>
      <c r="V92" s="230"/>
      <c r="W92" s="230"/>
      <c r="X92" s="230"/>
      <c r="Y92" s="230"/>
      <c r="Z92" s="230"/>
    </row>
    <row r="93" ht="32.25" customHeight="1" spans="1:26">
      <c r="A93" s="230"/>
      <c r="B93" s="428" t="s">
        <v>326</v>
      </c>
      <c r="C93" s="429"/>
      <c r="D93" s="429"/>
      <c r="E93" s="429"/>
      <c r="F93" s="430"/>
      <c r="G93" s="230"/>
      <c r="H93" s="230"/>
      <c r="I93" s="230">
        <v>8</v>
      </c>
      <c r="J93" s="230">
        <v>8</v>
      </c>
      <c r="K93" s="230"/>
      <c r="L93" s="230"/>
      <c r="M93" s="230"/>
      <c r="N93" s="230"/>
      <c r="O93" s="230"/>
      <c r="P93" s="230"/>
      <c r="Q93" s="230"/>
      <c r="R93" s="230"/>
      <c r="S93" s="230"/>
      <c r="T93" s="230"/>
      <c r="U93" s="230"/>
      <c r="V93" s="230"/>
      <c r="W93" s="230"/>
      <c r="X93" s="230"/>
      <c r="Y93" s="230"/>
      <c r="Z93" s="230"/>
    </row>
    <row r="94" ht="21" customHeight="1" spans="1:26">
      <c r="A94" s="230"/>
      <c r="B94" s="418"/>
      <c r="C94" s="252"/>
      <c r="D94" s="230"/>
      <c r="E94" s="230"/>
      <c r="F94" s="419"/>
      <c r="G94" s="230"/>
      <c r="H94" s="230"/>
      <c r="I94" s="230"/>
      <c r="J94" s="230"/>
      <c r="K94" s="230"/>
      <c r="L94" s="230"/>
      <c r="M94" s="230"/>
      <c r="N94" s="230"/>
      <c r="O94" s="230"/>
      <c r="P94" s="230"/>
      <c r="Q94" s="230"/>
      <c r="R94" s="230"/>
      <c r="S94" s="230"/>
      <c r="T94" s="230"/>
      <c r="U94" s="230"/>
      <c r="V94" s="230"/>
      <c r="W94" s="230"/>
      <c r="X94" s="230"/>
      <c r="Y94" s="230"/>
      <c r="Z94" s="230"/>
    </row>
    <row r="95" ht="21" customHeight="1" spans="1:26">
      <c r="A95" s="230"/>
      <c r="B95" s="418"/>
      <c r="C95" s="407" t="s">
        <v>304</v>
      </c>
      <c r="D95" s="408"/>
      <c r="E95" s="409"/>
      <c r="F95" s="419"/>
      <c r="G95" s="230"/>
      <c r="H95" s="230"/>
      <c r="I95" s="230"/>
      <c r="J95" s="230"/>
      <c r="K95" s="230"/>
      <c r="L95" s="230"/>
      <c r="M95" s="230"/>
      <c r="N95" s="230"/>
      <c r="O95" s="230"/>
      <c r="P95" s="230"/>
      <c r="Q95" s="230"/>
      <c r="R95" s="230"/>
      <c r="S95" s="230"/>
      <c r="T95" s="230"/>
      <c r="U95" s="230"/>
      <c r="V95" s="230"/>
      <c r="W95" s="230"/>
      <c r="X95" s="230"/>
      <c r="Y95" s="230"/>
      <c r="Z95" s="230"/>
    </row>
    <row r="96" ht="21" customHeight="1" spans="1:26">
      <c r="A96" s="230"/>
      <c r="B96" s="418"/>
      <c r="C96" s="252"/>
      <c r="D96" s="230"/>
      <c r="E96" s="230"/>
      <c r="F96" s="419"/>
      <c r="G96" s="230"/>
      <c r="H96" s="230"/>
      <c r="I96" s="230"/>
      <c r="J96" s="230"/>
      <c r="K96" s="230"/>
      <c r="L96" s="230"/>
      <c r="M96" s="230"/>
      <c r="N96" s="230"/>
      <c r="O96" s="230"/>
      <c r="P96" s="230"/>
      <c r="Q96" s="230"/>
      <c r="R96" s="230"/>
      <c r="S96" s="230"/>
      <c r="T96" s="230"/>
      <c r="U96" s="230"/>
      <c r="V96" s="230"/>
      <c r="W96" s="230"/>
      <c r="X96" s="230"/>
      <c r="Y96" s="230"/>
      <c r="Z96" s="230"/>
    </row>
    <row r="97" ht="34" customHeight="1" spans="1:26">
      <c r="A97" s="230"/>
      <c r="B97" s="420"/>
      <c r="C97" s="257" t="s">
        <v>305</v>
      </c>
      <c r="D97" s="750" t="s">
        <v>244</v>
      </c>
      <c r="E97" s="258" t="s">
        <v>243</v>
      </c>
      <c r="F97" s="419"/>
      <c r="G97" s="230"/>
      <c r="H97" s="230"/>
      <c r="I97" s="230"/>
      <c r="J97" s="230"/>
      <c r="K97" s="230"/>
      <c r="L97" s="230"/>
      <c r="M97" s="230"/>
      <c r="N97" s="230"/>
      <c r="O97" s="230"/>
      <c r="P97" s="230"/>
      <c r="Q97" s="230"/>
      <c r="R97" s="230"/>
      <c r="S97" s="230"/>
      <c r="T97" s="230"/>
      <c r="U97" s="230"/>
      <c r="V97" s="230"/>
      <c r="W97" s="230"/>
      <c r="X97" s="230"/>
      <c r="Y97" s="230"/>
      <c r="Z97" s="230"/>
    </row>
    <row r="98" ht="13.5" customHeight="1" spans="1:26">
      <c r="A98" s="230"/>
      <c r="B98" s="420"/>
      <c r="C98" s="259">
        <v>1</v>
      </c>
      <c r="D98" s="260" t="s">
        <v>324</v>
      </c>
      <c r="E98" s="354"/>
      <c r="F98" s="419"/>
      <c r="G98" s="230"/>
      <c r="H98" s="230"/>
      <c r="I98" s="230"/>
      <c r="J98" s="230"/>
      <c r="K98" s="230"/>
      <c r="L98" s="230"/>
      <c r="M98" s="230"/>
      <c r="N98" s="230"/>
      <c r="O98" s="230"/>
      <c r="P98" s="230"/>
      <c r="Q98" s="230"/>
      <c r="R98" s="230"/>
      <c r="S98" s="230"/>
      <c r="T98" s="230"/>
      <c r="U98" s="230"/>
      <c r="V98" s="230"/>
      <c r="W98" s="230"/>
      <c r="X98" s="230"/>
      <c r="Y98" s="230"/>
      <c r="Z98" s="230"/>
    </row>
    <row r="99" ht="24" customHeight="1" spans="1:26">
      <c r="A99" s="230"/>
      <c r="B99" s="420"/>
      <c r="C99" s="259">
        <v>4</v>
      </c>
      <c r="D99" s="260" t="s">
        <v>325</v>
      </c>
      <c r="E99" s="411" t="s">
        <v>247</v>
      </c>
      <c r="F99" s="419"/>
      <c r="G99" s="230"/>
      <c r="H99" s="230"/>
      <c r="I99" s="230"/>
      <c r="J99" s="230"/>
      <c r="K99" s="230"/>
      <c r="L99" s="230"/>
      <c r="M99" s="230"/>
      <c r="N99" s="230"/>
      <c r="O99" s="230"/>
      <c r="P99" s="230"/>
      <c r="Q99" s="230"/>
      <c r="R99" s="230"/>
      <c r="S99" s="230"/>
      <c r="T99" s="230"/>
      <c r="U99" s="230"/>
      <c r="V99" s="230"/>
      <c r="W99" s="230"/>
      <c r="X99" s="230"/>
      <c r="Y99" s="230"/>
      <c r="Z99" s="230"/>
    </row>
    <row r="100" ht="12.75" customHeight="1" spans="1:26">
      <c r="A100" s="230"/>
      <c r="B100" s="421"/>
      <c r="C100" s="431"/>
      <c r="D100" s="431"/>
      <c r="E100" s="431"/>
      <c r="F100" s="425"/>
      <c r="G100" s="230"/>
      <c r="H100" s="230"/>
      <c r="I100" s="230"/>
      <c r="J100" s="230"/>
      <c r="K100" s="230"/>
      <c r="L100" s="230"/>
      <c r="M100" s="230"/>
      <c r="N100" s="230"/>
      <c r="O100" s="230"/>
      <c r="P100" s="230"/>
      <c r="Q100" s="230"/>
      <c r="R100" s="230"/>
      <c r="S100" s="230"/>
      <c r="T100" s="230"/>
      <c r="U100" s="230"/>
      <c r="V100" s="230"/>
      <c r="W100" s="230"/>
      <c r="X100" s="230"/>
      <c r="Y100" s="230"/>
      <c r="Z100" s="230"/>
    </row>
    <row r="101" customHeight="1" spans="1:26">
      <c r="A101" s="230"/>
      <c r="B101" s="230"/>
      <c r="C101" s="230"/>
      <c r="D101" s="230"/>
      <c r="E101" s="230"/>
      <c r="F101" s="230"/>
      <c r="G101" s="230"/>
      <c r="H101" s="230"/>
      <c r="I101" s="230"/>
      <c r="J101" s="230"/>
      <c r="K101" s="230"/>
      <c r="L101" s="230"/>
      <c r="M101" s="230"/>
      <c r="N101" s="230"/>
      <c r="O101" s="230"/>
      <c r="P101" s="230"/>
      <c r="Q101" s="230"/>
      <c r="R101" s="230"/>
      <c r="S101" s="230"/>
      <c r="T101" s="230"/>
      <c r="U101" s="230"/>
      <c r="V101" s="230"/>
      <c r="W101" s="230"/>
      <c r="X101" s="230"/>
      <c r="Y101" s="230"/>
      <c r="Z101" s="230"/>
    </row>
    <row r="102" customHeight="1" spans="1:26">
      <c r="A102" s="230"/>
      <c r="B102" s="432"/>
      <c r="C102" s="433" t="s">
        <v>327</v>
      </c>
      <c r="D102" s="433"/>
      <c r="E102" s="433"/>
      <c r="F102" s="434"/>
      <c r="G102" s="230"/>
      <c r="H102" s="230"/>
      <c r="I102" s="230"/>
      <c r="J102" s="230"/>
      <c r="K102" s="230"/>
      <c r="L102" s="230"/>
      <c r="M102" s="230"/>
      <c r="N102" s="230"/>
      <c r="O102" s="230"/>
      <c r="P102" s="230"/>
      <c r="Q102" s="230"/>
      <c r="R102" s="230"/>
      <c r="S102" s="230"/>
      <c r="T102" s="230"/>
      <c r="U102" s="230"/>
      <c r="V102" s="230"/>
      <c r="W102" s="230"/>
      <c r="X102" s="230"/>
      <c r="Y102" s="230"/>
      <c r="Z102" s="230"/>
    </row>
    <row r="103" customHeight="1" spans="1:26">
      <c r="A103" s="230"/>
      <c r="B103" s="418"/>
      <c r="C103" s="252"/>
      <c r="D103" s="230"/>
      <c r="E103" s="230"/>
      <c r="F103" s="419"/>
      <c r="G103" s="230"/>
      <c r="H103" s="230"/>
      <c r="I103" s="230"/>
      <c r="J103" s="230"/>
      <c r="K103" s="230"/>
      <c r="L103" s="230"/>
      <c r="M103" s="230"/>
      <c r="N103" s="230"/>
      <c r="O103" s="230"/>
      <c r="P103" s="230"/>
      <c r="Q103" s="230"/>
      <c r="R103" s="230"/>
      <c r="S103" s="230"/>
      <c r="T103" s="230"/>
      <c r="U103" s="230"/>
      <c r="V103" s="230"/>
      <c r="W103" s="230"/>
      <c r="X103" s="230"/>
      <c r="Y103" s="230"/>
      <c r="Z103" s="230"/>
    </row>
    <row r="104" ht="13.5" customHeight="1" spans="1:26">
      <c r="A104" s="230"/>
      <c r="B104" s="418"/>
      <c r="C104" s="407" t="s">
        <v>304</v>
      </c>
      <c r="D104" s="408"/>
      <c r="E104" s="409"/>
      <c r="F104" s="419"/>
      <c r="G104" s="230"/>
      <c r="H104" s="230"/>
      <c r="I104" s="230"/>
      <c r="J104" s="230"/>
      <c r="K104" s="230"/>
      <c r="L104" s="230"/>
      <c r="M104" s="230"/>
      <c r="N104" s="230"/>
      <c r="O104" s="230"/>
      <c r="P104" s="230"/>
      <c r="Q104" s="230"/>
      <c r="R104" s="230"/>
      <c r="S104" s="230"/>
      <c r="T104" s="230"/>
      <c r="U104" s="230"/>
      <c r="V104" s="230"/>
      <c r="W104" s="230"/>
      <c r="X104" s="230"/>
      <c r="Y104" s="230"/>
      <c r="Z104" s="230"/>
    </row>
    <row r="105" ht="21" customHeight="1" spans="1:26">
      <c r="A105" s="230"/>
      <c r="B105" s="418"/>
      <c r="C105" s="252"/>
      <c r="D105" s="230"/>
      <c r="E105" s="230"/>
      <c r="F105" s="419"/>
      <c r="G105" s="230"/>
      <c r="H105" s="230"/>
      <c r="I105" s="230">
        <v>9</v>
      </c>
      <c r="J105" s="230">
        <v>9</v>
      </c>
      <c r="K105" s="230"/>
      <c r="L105" s="230"/>
      <c r="M105" s="230"/>
      <c r="N105" s="230"/>
      <c r="O105" s="230"/>
      <c r="P105" s="230"/>
      <c r="Q105" s="230"/>
      <c r="R105" s="230"/>
      <c r="S105" s="230"/>
      <c r="T105" s="230"/>
      <c r="U105" s="230"/>
      <c r="V105" s="230"/>
      <c r="W105" s="230"/>
      <c r="X105" s="230"/>
      <c r="Y105" s="230"/>
      <c r="Z105" s="230"/>
    </row>
    <row r="106" ht="34" customHeight="1" spans="1:26">
      <c r="A106" s="230"/>
      <c r="B106" s="420"/>
      <c r="C106" s="257" t="s">
        <v>305</v>
      </c>
      <c r="D106" s="750" t="s">
        <v>244</v>
      </c>
      <c r="E106" s="258" t="s">
        <v>243</v>
      </c>
      <c r="F106" s="419"/>
      <c r="G106" s="230"/>
      <c r="H106" s="230"/>
      <c r="I106" s="230"/>
      <c r="J106" s="230"/>
      <c r="K106" s="230"/>
      <c r="L106" s="230"/>
      <c r="M106" s="230"/>
      <c r="N106" s="230"/>
      <c r="O106" s="230"/>
      <c r="P106" s="230"/>
      <c r="Q106" s="230"/>
      <c r="R106" s="230"/>
      <c r="S106" s="230"/>
      <c r="T106" s="230"/>
      <c r="U106" s="230"/>
      <c r="V106" s="230"/>
      <c r="W106" s="230"/>
      <c r="X106" s="230"/>
      <c r="Y106" s="230"/>
      <c r="Z106" s="230"/>
    </row>
    <row r="107" ht="13.5" customHeight="1" spans="1:26">
      <c r="A107" s="230"/>
      <c r="B107" s="420"/>
      <c r="C107" s="259">
        <v>1</v>
      </c>
      <c r="D107" s="260" t="s">
        <v>324</v>
      </c>
      <c r="E107" s="354"/>
      <c r="F107" s="419"/>
      <c r="G107" s="230"/>
      <c r="H107" s="230"/>
      <c r="I107" s="230"/>
      <c r="J107" s="230"/>
      <c r="K107" s="230"/>
      <c r="L107" s="230"/>
      <c r="M107" s="230"/>
      <c r="N107" s="230"/>
      <c r="O107" s="230"/>
      <c r="P107" s="230"/>
      <c r="Q107" s="230"/>
      <c r="R107" s="230"/>
      <c r="S107" s="230"/>
      <c r="T107" s="230"/>
      <c r="U107" s="230"/>
      <c r="V107" s="230"/>
      <c r="W107" s="230"/>
      <c r="X107" s="230"/>
      <c r="Y107" s="230"/>
      <c r="Z107" s="230"/>
    </row>
    <row r="108" ht="28" customHeight="1" spans="1:26">
      <c r="A108" s="230"/>
      <c r="B108" s="420"/>
      <c r="C108" s="259">
        <v>4</v>
      </c>
      <c r="D108" s="260" t="s">
        <v>325</v>
      </c>
      <c r="E108" s="411" t="s">
        <v>247</v>
      </c>
      <c r="F108" s="419"/>
      <c r="G108" s="230"/>
      <c r="H108" s="230"/>
      <c r="I108" s="230"/>
      <c r="J108" s="230"/>
      <c r="K108" s="230"/>
      <c r="L108" s="230"/>
      <c r="M108" s="230"/>
      <c r="N108" s="230"/>
      <c r="O108" s="230"/>
      <c r="P108" s="230"/>
      <c r="Q108" s="230"/>
      <c r="R108" s="230"/>
      <c r="S108" s="230"/>
      <c r="T108" s="230"/>
      <c r="U108" s="230"/>
      <c r="V108" s="230"/>
      <c r="W108" s="230"/>
      <c r="X108" s="230"/>
      <c r="Y108" s="230"/>
      <c r="Z108" s="230"/>
    </row>
    <row r="109" ht="13.5" customHeight="1" spans="1:26">
      <c r="A109" s="230"/>
      <c r="B109" s="421"/>
      <c r="C109" s="422"/>
      <c r="D109" s="423"/>
      <c r="E109" s="424"/>
      <c r="F109" s="425"/>
      <c r="G109" s="230"/>
      <c r="H109" s="230"/>
      <c r="I109" s="230"/>
      <c r="J109" s="230"/>
      <c r="K109" s="230"/>
      <c r="L109" s="230"/>
      <c r="M109" s="230"/>
      <c r="N109" s="230"/>
      <c r="O109" s="230"/>
      <c r="P109" s="230"/>
      <c r="Q109" s="230"/>
      <c r="R109" s="230"/>
      <c r="S109" s="230"/>
      <c r="T109" s="230"/>
      <c r="U109" s="230"/>
      <c r="V109" s="230"/>
      <c r="W109" s="230"/>
      <c r="X109" s="230"/>
      <c r="Y109" s="230"/>
      <c r="Z109" s="230"/>
    </row>
    <row r="110" ht="13.5" customHeight="1" spans="1:26">
      <c r="A110" s="230"/>
      <c r="B110" s="230"/>
      <c r="C110" s="230"/>
      <c r="D110" s="230"/>
      <c r="E110" s="230"/>
      <c r="F110" s="230"/>
      <c r="G110" s="230"/>
      <c r="H110" s="230"/>
      <c r="I110" s="230"/>
      <c r="J110" s="230"/>
      <c r="K110" s="230"/>
      <c r="L110" s="230"/>
      <c r="M110" s="230"/>
      <c r="N110" s="230"/>
      <c r="O110" s="230"/>
      <c r="P110" s="230"/>
      <c r="Q110" s="230"/>
      <c r="R110" s="230"/>
      <c r="S110" s="230"/>
      <c r="T110" s="230"/>
      <c r="U110" s="230"/>
      <c r="V110" s="230"/>
      <c r="W110" s="230"/>
      <c r="X110" s="230"/>
      <c r="Y110" s="230"/>
      <c r="Z110" s="230"/>
    </row>
    <row r="111" ht="18.75" customHeight="1" spans="1:26">
      <c r="A111" s="230"/>
      <c r="B111" s="435" t="s">
        <v>328</v>
      </c>
      <c r="C111" s="436"/>
      <c r="D111" s="436"/>
      <c r="E111" s="436"/>
      <c r="F111" s="437"/>
      <c r="G111" s="230"/>
      <c r="H111" s="230"/>
      <c r="I111" s="230">
        <v>10</v>
      </c>
      <c r="J111" s="230">
        <v>10</v>
      </c>
      <c r="K111" s="230"/>
      <c r="L111" s="230"/>
      <c r="M111" s="230"/>
      <c r="N111" s="230"/>
      <c r="O111" s="230"/>
      <c r="P111" s="230"/>
      <c r="Q111" s="230"/>
      <c r="R111" s="230"/>
      <c r="S111" s="230"/>
      <c r="T111" s="230"/>
      <c r="U111" s="230"/>
      <c r="V111" s="230"/>
      <c r="W111" s="230"/>
      <c r="X111" s="230"/>
      <c r="Y111" s="230"/>
      <c r="Z111" s="230"/>
    </row>
    <row r="112" ht="13.5" customHeight="1" spans="1:26">
      <c r="A112" s="230"/>
      <c r="B112" s="418"/>
      <c r="C112" s="252"/>
      <c r="D112" s="230"/>
      <c r="E112" s="230"/>
      <c r="F112" s="419"/>
      <c r="G112" s="230"/>
      <c r="H112" s="230"/>
      <c r="I112" s="230"/>
      <c r="J112" s="230"/>
      <c r="K112" s="230"/>
      <c r="L112" s="230"/>
      <c r="M112" s="230"/>
      <c r="N112" s="230"/>
      <c r="O112" s="230"/>
      <c r="P112" s="230"/>
      <c r="Q112" s="230"/>
      <c r="R112" s="230"/>
      <c r="S112" s="230"/>
      <c r="T112" s="230"/>
      <c r="U112" s="230"/>
      <c r="V112" s="230"/>
      <c r="W112" s="230"/>
      <c r="X112" s="230"/>
      <c r="Y112" s="230"/>
      <c r="Z112" s="230"/>
    </row>
    <row r="113" ht="13.5" customHeight="1" spans="1:26">
      <c r="A113" s="230"/>
      <c r="B113" s="418"/>
      <c r="C113" s="407" t="s">
        <v>304</v>
      </c>
      <c r="D113" s="408"/>
      <c r="E113" s="409"/>
      <c r="F113" s="419"/>
      <c r="G113" s="230"/>
      <c r="H113" s="230"/>
      <c r="I113" s="230"/>
      <c r="J113" s="230"/>
      <c r="K113" s="230"/>
      <c r="L113" s="230"/>
      <c r="M113" s="230"/>
      <c r="N113" s="230"/>
      <c r="O113" s="230"/>
      <c r="P113" s="230"/>
      <c r="Q113" s="230"/>
      <c r="R113" s="230"/>
      <c r="S113" s="230"/>
      <c r="T113" s="230"/>
      <c r="U113" s="230"/>
      <c r="V113" s="230"/>
      <c r="W113" s="230"/>
      <c r="X113" s="230"/>
      <c r="Y113" s="230"/>
      <c r="Z113" s="230"/>
    </row>
    <row r="114" ht="13.5" customHeight="1" spans="1:26">
      <c r="A114" s="230"/>
      <c r="B114" s="418"/>
      <c r="C114" s="252"/>
      <c r="D114" s="230"/>
      <c r="E114" s="230"/>
      <c r="F114" s="419"/>
      <c r="G114" s="230"/>
      <c r="H114" s="230"/>
      <c r="I114" s="230"/>
      <c r="J114" s="230"/>
      <c r="K114" s="230"/>
      <c r="L114" s="230"/>
      <c r="M114" s="230"/>
      <c r="N114" s="230"/>
      <c r="O114" s="230"/>
      <c r="P114" s="230"/>
      <c r="Q114" s="230"/>
      <c r="R114" s="230"/>
      <c r="S114" s="230"/>
      <c r="T114" s="230"/>
      <c r="U114" s="230"/>
      <c r="V114" s="230"/>
      <c r="W114" s="230"/>
      <c r="X114" s="230"/>
      <c r="Y114" s="230"/>
      <c r="Z114" s="230"/>
    </row>
    <row r="115" ht="13.5" customHeight="1" spans="1:26">
      <c r="A115" s="230"/>
      <c r="B115" s="420"/>
      <c r="C115" s="257" t="s">
        <v>305</v>
      </c>
      <c r="D115" s="750" t="s">
        <v>244</v>
      </c>
      <c r="E115" s="258" t="s">
        <v>243</v>
      </c>
      <c r="F115" s="419"/>
      <c r="G115" s="230"/>
      <c r="H115" s="230"/>
      <c r="I115" s="230"/>
      <c r="J115" s="230"/>
      <c r="K115" s="230"/>
      <c r="L115" s="230"/>
      <c r="M115" s="230"/>
      <c r="N115" s="230"/>
      <c r="O115" s="230"/>
      <c r="P115" s="230"/>
      <c r="Q115" s="230"/>
      <c r="R115" s="230"/>
      <c r="S115" s="230"/>
      <c r="T115" s="230"/>
      <c r="U115" s="230"/>
      <c r="V115" s="230"/>
      <c r="W115" s="230"/>
      <c r="X115" s="230"/>
      <c r="Y115" s="230"/>
      <c r="Z115" s="230"/>
    </row>
    <row r="116" ht="13.5" customHeight="1" spans="1:26">
      <c r="A116" s="230"/>
      <c r="B116" s="420"/>
      <c r="C116" s="259">
        <v>1</v>
      </c>
      <c r="D116" s="260" t="s">
        <v>324</v>
      </c>
      <c r="E116" s="354"/>
      <c r="F116" s="419"/>
      <c r="G116" s="230"/>
      <c r="H116" s="230"/>
      <c r="I116" s="230"/>
      <c r="J116" s="230"/>
      <c r="K116" s="230"/>
      <c r="L116" s="230"/>
      <c r="M116" s="230"/>
      <c r="N116" s="230"/>
      <c r="O116" s="230"/>
      <c r="P116" s="230"/>
      <c r="Q116" s="230"/>
      <c r="R116" s="230"/>
      <c r="S116" s="230"/>
      <c r="T116" s="230"/>
      <c r="U116" s="230"/>
      <c r="V116" s="230"/>
      <c r="W116" s="230"/>
      <c r="X116" s="230"/>
      <c r="Y116" s="230"/>
      <c r="Z116" s="230"/>
    </row>
    <row r="117" ht="25" customHeight="1" spans="1:26">
      <c r="A117" s="230"/>
      <c r="B117" s="420"/>
      <c r="C117" s="259">
        <v>4</v>
      </c>
      <c r="D117" s="260" t="s">
        <v>325</v>
      </c>
      <c r="E117" s="411" t="s">
        <v>247</v>
      </c>
      <c r="F117" s="419"/>
      <c r="G117" s="230"/>
      <c r="H117" s="230"/>
      <c r="I117" s="230"/>
      <c r="J117" s="230"/>
      <c r="K117" s="230"/>
      <c r="L117" s="230"/>
      <c r="M117" s="230"/>
      <c r="N117" s="230"/>
      <c r="O117" s="230"/>
      <c r="P117" s="230"/>
      <c r="Q117" s="230"/>
      <c r="R117" s="230"/>
      <c r="S117" s="230"/>
      <c r="T117" s="230"/>
      <c r="U117" s="230"/>
      <c r="V117" s="230"/>
      <c r="W117" s="230"/>
      <c r="X117" s="230"/>
      <c r="Y117" s="230"/>
      <c r="Z117" s="230"/>
    </row>
    <row r="118" ht="13.5" customHeight="1" spans="1:26">
      <c r="A118" s="230"/>
      <c r="B118" s="421"/>
      <c r="C118" s="422"/>
      <c r="D118" s="423"/>
      <c r="E118" s="424"/>
      <c r="F118" s="425"/>
      <c r="G118" s="230"/>
      <c r="H118" s="230"/>
      <c r="I118" s="230"/>
      <c r="J118" s="230"/>
      <c r="K118" s="230"/>
      <c r="L118" s="230"/>
      <c r="M118" s="230"/>
      <c r="N118" s="230"/>
      <c r="O118" s="230"/>
      <c r="P118" s="230"/>
      <c r="Q118" s="230"/>
      <c r="R118" s="230"/>
      <c r="S118" s="230"/>
      <c r="T118" s="230"/>
      <c r="U118" s="230"/>
      <c r="V118" s="230"/>
      <c r="W118" s="230"/>
      <c r="X118" s="230"/>
      <c r="Y118" s="230"/>
      <c r="Z118" s="230"/>
    </row>
    <row r="119" ht="13.5" customHeight="1" spans="1:26">
      <c r="A119" s="230"/>
      <c r="B119" s="230"/>
      <c r="C119" s="230"/>
      <c r="D119" s="230"/>
      <c r="E119" s="230"/>
      <c r="F119" s="230"/>
      <c r="G119" s="230"/>
      <c r="H119" s="230"/>
      <c r="I119" s="230"/>
      <c r="J119" s="230"/>
      <c r="K119" s="230"/>
      <c r="L119" s="230"/>
      <c r="M119" s="230"/>
      <c r="N119" s="230"/>
      <c r="O119" s="230"/>
      <c r="P119" s="230"/>
      <c r="Q119" s="230"/>
      <c r="R119" s="230"/>
      <c r="S119" s="230"/>
      <c r="T119" s="230"/>
      <c r="U119" s="230"/>
      <c r="V119" s="230"/>
      <c r="W119" s="230"/>
      <c r="X119" s="230"/>
      <c r="Y119" s="230"/>
      <c r="Z119" s="230"/>
    </row>
    <row r="120" ht="13.5" customHeight="1" spans="1:26">
      <c r="A120" s="230"/>
      <c r="B120" s="266"/>
      <c r="C120" s="268" t="s">
        <v>329</v>
      </c>
      <c r="D120" s="268"/>
      <c r="E120" s="268"/>
      <c r="F120" s="333"/>
      <c r="G120" s="230"/>
      <c r="H120" s="230"/>
      <c r="I120" s="230">
        <v>1</v>
      </c>
      <c r="J120" s="230">
        <v>11</v>
      </c>
      <c r="K120" s="230"/>
      <c r="L120" s="230"/>
      <c r="M120" s="230"/>
      <c r="N120" s="230"/>
      <c r="O120" s="230"/>
      <c r="P120" s="230"/>
      <c r="Q120" s="230"/>
      <c r="R120" s="230"/>
      <c r="S120" s="230"/>
      <c r="T120" s="230"/>
      <c r="U120" s="230"/>
      <c r="V120" s="230"/>
      <c r="W120" s="230"/>
      <c r="X120" s="230"/>
      <c r="Y120" s="230"/>
      <c r="Z120" s="230"/>
    </row>
    <row r="121" ht="13.5" customHeight="1" spans="1:26">
      <c r="A121" s="230"/>
      <c r="B121" s="438"/>
      <c r="C121" s="244"/>
      <c r="D121" s="244"/>
      <c r="E121" s="244"/>
      <c r="F121" s="439"/>
      <c r="G121" s="230"/>
      <c r="H121" s="230"/>
      <c r="I121" s="230"/>
      <c r="J121" s="230"/>
      <c r="K121" s="230"/>
      <c r="L121" s="230"/>
      <c r="M121" s="230"/>
      <c r="N121" s="230"/>
      <c r="O121" s="230"/>
      <c r="P121" s="230"/>
      <c r="Q121" s="230"/>
      <c r="R121" s="230"/>
      <c r="S121" s="230"/>
      <c r="T121" s="230"/>
      <c r="U121" s="230"/>
      <c r="V121" s="230"/>
      <c r="W121" s="230"/>
      <c r="X121" s="230"/>
      <c r="Y121" s="230"/>
      <c r="Z121" s="230"/>
    </row>
    <row r="122" ht="13.5" customHeight="1" spans="1:26">
      <c r="A122" s="230"/>
      <c r="B122" s="438"/>
      <c r="C122" s="328"/>
      <c r="D122" s="329"/>
      <c r="E122" s="330"/>
      <c r="F122" s="439"/>
      <c r="G122" s="230"/>
      <c r="H122" s="230"/>
      <c r="I122" s="230"/>
      <c r="J122" s="230"/>
      <c r="K122" s="230"/>
      <c r="L122" s="230"/>
      <c r="M122" s="230"/>
      <c r="N122" s="230"/>
      <c r="O122" s="230"/>
      <c r="P122" s="230"/>
      <c r="Q122" s="230"/>
      <c r="R122" s="230"/>
      <c r="S122" s="230"/>
      <c r="T122" s="230"/>
      <c r="U122" s="230"/>
      <c r="V122" s="230"/>
      <c r="W122" s="230"/>
      <c r="X122" s="230"/>
      <c r="Y122" s="230"/>
      <c r="Z122" s="230"/>
    </row>
    <row r="123" ht="13.5" customHeight="1" spans="1:26">
      <c r="A123" s="230"/>
      <c r="B123" s="438"/>
      <c r="C123" s="440" t="s">
        <v>330</v>
      </c>
      <c r="D123" s="244"/>
      <c r="E123" s="441"/>
      <c r="F123" s="439"/>
      <c r="G123" s="230"/>
      <c r="H123" s="230"/>
      <c r="I123" s="230"/>
      <c r="J123" s="230"/>
      <c r="K123" s="230"/>
      <c r="L123" s="230"/>
      <c r="M123" s="230"/>
      <c r="N123" s="230"/>
      <c r="O123" s="230"/>
      <c r="P123" s="230"/>
      <c r="Q123" s="230"/>
      <c r="R123" s="230"/>
      <c r="S123" s="230"/>
      <c r="T123" s="230"/>
      <c r="U123" s="230"/>
      <c r="V123" s="230"/>
      <c r="W123" s="230"/>
      <c r="X123" s="230"/>
      <c r="Y123" s="230"/>
      <c r="Z123" s="230"/>
    </row>
    <row r="124" ht="9" customHeight="1" spans="1:26">
      <c r="A124" s="230"/>
      <c r="B124" s="438"/>
      <c r="C124" s="440" t="s">
        <v>331</v>
      </c>
      <c r="D124" s="244"/>
      <c r="E124" s="441"/>
      <c r="F124" s="439"/>
      <c r="G124" s="230"/>
      <c r="H124" s="230"/>
      <c r="I124" s="230"/>
      <c r="J124" s="230"/>
      <c r="K124" s="230"/>
      <c r="L124" s="230"/>
      <c r="M124" s="230"/>
      <c r="N124" s="230"/>
      <c r="O124" s="230"/>
      <c r="P124" s="230"/>
      <c r="Q124" s="230"/>
      <c r="R124" s="230"/>
      <c r="S124" s="230"/>
      <c r="T124" s="230"/>
      <c r="U124" s="230"/>
      <c r="V124" s="230"/>
      <c r="W124" s="230"/>
      <c r="X124" s="230"/>
      <c r="Y124" s="230"/>
      <c r="Z124" s="230"/>
    </row>
    <row r="125" ht="21" customHeight="1" spans="1:26">
      <c r="A125" s="230"/>
      <c r="B125" s="438"/>
      <c r="C125" s="442"/>
      <c r="D125" s="443"/>
      <c r="E125" s="444"/>
      <c r="F125" s="439"/>
      <c r="G125" s="230"/>
      <c r="H125" s="230"/>
      <c r="I125" s="230"/>
      <c r="J125" s="230"/>
      <c r="K125" s="230"/>
      <c r="L125" s="230"/>
      <c r="M125" s="230"/>
      <c r="N125" s="230"/>
      <c r="O125" s="230"/>
      <c r="P125" s="230"/>
      <c r="Q125" s="230"/>
      <c r="R125" s="230"/>
      <c r="S125" s="230"/>
      <c r="T125" s="230"/>
      <c r="U125" s="230"/>
      <c r="V125" s="230"/>
      <c r="W125" s="230"/>
      <c r="X125" s="230"/>
      <c r="Y125" s="230"/>
      <c r="Z125" s="230"/>
    </row>
    <row r="126" ht="6" customHeight="1" spans="1:26">
      <c r="A126" s="230"/>
      <c r="B126" s="246"/>
      <c r="C126" s="252"/>
      <c r="D126" s="230"/>
      <c r="E126" s="230"/>
      <c r="F126" s="245"/>
      <c r="G126" s="230"/>
      <c r="H126" s="230"/>
      <c r="I126" s="230"/>
      <c r="J126" s="230"/>
      <c r="K126" s="230"/>
      <c r="L126" s="230"/>
      <c r="M126" s="230"/>
      <c r="N126" s="230"/>
      <c r="O126" s="230"/>
      <c r="P126" s="230"/>
      <c r="Q126" s="230"/>
      <c r="R126" s="230"/>
      <c r="S126" s="230"/>
      <c r="T126" s="230"/>
      <c r="U126" s="230"/>
      <c r="V126" s="230"/>
      <c r="W126" s="230"/>
      <c r="X126" s="230"/>
      <c r="Y126" s="230"/>
      <c r="Z126" s="230"/>
    </row>
    <row r="127" ht="13.5" customHeight="1" spans="1:26">
      <c r="A127" s="230"/>
      <c r="B127" s="246"/>
      <c r="C127" s="253" t="s">
        <v>304</v>
      </c>
      <c r="D127" s="254"/>
      <c r="E127" s="255"/>
      <c r="F127" s="245"/>
      <c r="G127" s="230"/>
      <c r="H127" s="230"/>
      <c r="I127" s="230"/>
      <c r="J127" s="230"/>
      <c r="K127" s="230"/>
      <c r="L127" s="230"/>
      <c r="M127" s="230"/>
      <c r="N127" s="230"/>
      <c r="O127" s="230"/>
      <c r="P127" s="230"/>
      <c r="Q127" s="230"/>
      <c r="R127" s="230"/>
      <c r="S127" s="230"/>
      <c r="T127" s="230"/>
      <c r="U127" s="230"/>
      <c r="V127" s="230"/>
      <c r="W127" s="230"/>
      <c r="X127" s="230"/>
      <c r="Y127" s="230"/>
      <c r="Z127" s="230"/>
    </row>
    <row r="128" ht="21" customHeight="1" spans="1:26">
      <c r="A128" s="230"/>
      <c r="B128" s="246"/>
      <c r="C128" s="252"/>
      <c r="D128" s="230"/>
      <c r="E128" s="230"/>
      <c r="F128" s="245"/>
      <c r="G128" s="230"/>
      <c r="H128" s="230"/>
      <c r="I128" s="230"/>
      <c r="J128" s="230"/>
      <c r="K128" s="230"/>
      <c r="L128" s="230"/>
      <c r="M128" s="230"/>
      <c r="N128" s="230"/>
      <c r="O128" s="230"/>
      <c r="P128" s="230"/>
      <c r="Q128" s="230"/>
      <c r="R128" s="230"/>
      <c r="S128" s="230"/>
      <c r="T128" s="230"/>
      <c r="U128" s="230"/>
      <c r="V128" s="230"/>
      <c r="W128" s="230"/>
      <c r="X128" s="230"/>
      <c r="Y128" s="230"/>
      <c r="Z128" s="230"/>
    </row>
    <row r="129" ht="21" customHeight="1" spans="1:26">
      <c r="A129" s="230"/>
      <c r="B129" s="256"/>
      <c r="C129" s="257" t="s">
        <v>305</v>
      </c>
      <c r="D129" s="750" t="s">
        <v>244</v>
      </c>
      <c r="E129" s="258" t="s">
        <v>243</v>
      </c>
      <c r="F129" s="245"/>
      <c r="G129" s="230"/>
      <c r="H129" s="230"/>
      <c r="I129" s="230"/>
      <c r="J129" s="230"/>
      <c r="K129" s="230"/>
      <c r="L129" s="230"/>
      <c r="M129" s="230"/>
      <c r="N129" s="230"/>
      <c r="O129" s="230"/>
      <c r="P129" s="230"/>
      <c r="Q129" s="230"/>
      <c r="R129" s="230"/>
      <c r="S129" s="230"/>
      <c r="T129" s="230"/>
      <c r="U129" s="230"/>
      <c r="V129" s="230"/>
      <c r="W129" s="230"/>
      <c r="X129" s="230"/>
      <c r="Y129" s="230"/>
      <c r="Z129" s="230"/>
    </row>
    <row r="130" ht="21" customHeight="1" spans="1:26">
      <c r="A130" s="230"/>
      <c r="B130" s="256"/>
      <c r="C130" s="259">
        <v>1</v>
      </c>
      <c r="D130" s="752" t="s">
        <v>332</v>
      </c>
      <c r="E130" s="283" t="s">
        <v>333</v>
      </c>
      <c r="F130" s="245"/>
      <c r="G130" s="230"/>
      <c r="H130" s="230"/>
      <c r="I130" s="230"/>
      <c r="J130" s="230"/>
      <c r="K130" s="230"/>
      <c r="L130" s="230"/>
      <c r="M130" s="230"/>
      <c r="N130" s="230"/>
      <c r="O130" s="230"/>
      <c r="P130" s="230"/>
      <c r="Q130" s="230"/>
      <c r="R130" s="230"/>
      <c r="S130" s="230"/>
      <c r="T130" s="230"/>
      <c r="U130" s="230"/>
      <c r="V130" s="230"/>
      <c r="W130" s="230"/>
      <c r="X130" s="230"/>
      <c r="Y130" s="230"/>
      <c r="Z130" s="230"/>
    </row>
    <row r="131" ht="21" customHeight="1" spans="1:26">
      <c r="A131" s="230"/>
      <c r="B131" s="246"/>
      <c r="C131" s="259">
        <v>2</v>
      </c>
      <c r="D131" s="359" t="s">
        <v>334</v>
      </c>
      <c r="E131" s="272"/>
      <c r="F131" s="245"/>
      <c r="G131" s="230"/>
      <c r="H131" s="230"/>
      <c r="I131" s="230"/>
      <c r="J131" s="230"/>
      <c r="K131" s="230"/>
      <c r="L131" s="230"/>
      <c r="M131" s="230"/>
      <c r="N131" s="230"/>
      <c r="O131" s="230"/>
      <c r="P131" s="230"/>
      <c r="Q131" s="230"/>
      <c r="R131" s="230"/>
      <c r="S131" s="230"/>
      <c r="T131" s="230"/>
      <c r="U131" s="230"/>
      <c r="V131" s="230"/>
      <c r="W131" s="230"/>
      <c r="X131" s="230"/>
      <c r="Y131" s="230"/>
      <c r="Z131" s="230"/>
    </row>
    <row r="132" ht="13.5" customHeight="1" spans="1:26">
      <c r="A132" s="230"/>
      <c r="B132" s="246"/>
      <c r="C132" s="259">
        <v>3</v>
      </c>
      <c r="D132" s="359" t="s">
        <v>335</v>
      </c>
      <c r="E132" s="272"/>
      <c r="F132" s="245"/>
      <c r="G132" s="230"/>
      <c r="H132" s="230"/>
      <c r="I132" s="230"/>
      <c r="J132" s="230"/>
      <c r="K132" s="230"/>
      <c r="L132" s="230"/>
      <c r="M132" s="230"/>
      <c r="N132" s="230"/>
      <c r="O132" s="230"/>
      <c r="P132" s="230"/>
      <c r="Q132" s="230"/>
      <c r="R132" s="230"/>
      <c r="S132" s="230"/>
      <c r="T132" s="230"/>
      <c r="U132" s="230"/>
      <c r="V132" s="230"/>
      <c r="W132" s="230"/>
      <c r="X132" s="230"/>
      <c r="Y132" s="230"/>
      <c r="Z132" s="230"/>
    </row>
    <row r="133" ht="13.5" customHeight="1" spans="1:26">
      <c r="A133" s="230"/>
      <c r="B133" s="246"/>
      <c r="C133" s="445"/>
      <c r="D133" s="271"/>
      <c r="E133" s="262"/>
      <c r="F133" s="245"/>
      <c r="G133" s="230"/>
      <c r="H133" s="230"/>
      <c r="I133" s="230"/>
      <c r="J133" s="230"/>
      <c r="K133" s="230"/>
      <c r="L133" s="230"/>
      <c r="M133" s="230"/>
      <c r="N133" s="230"/>
      <c r="O133" s="230"/>
      <c r="P133" s="230"/>
      <c r="Q133" s="230"/>
      <c r="R133" s="230"/>
      <c r="S133" s="230"/>
      <c r="T133" s="230"/>
      <c r="U133" s="230"/>
      <c r="V133" s="230"/>
      <c r="W133" s="230"/>
      <c r="X133" s="230"/>
      <c r="Y133" s="230"/>
      <c r="Z133" s="230"/>
    </row>
    <row r="134" ht="13.5" customHeight="1" spans="2:7">
      <c r="B134" s="263"/>
      <c r="C134" s="281"/>
      <c r="D134" s="281"/>
      <c r="E134" s="281"/>
      <c r="F134" s="251"/>
      <c r="G134" s="230"/>
    </row>
    <row r="135" ht="21" customHeight="1" spans="1:26">
      <c r="A135" s="230"/>
      <c r="B135" s="230"/>
      <c r="C135" s="230"/>
      <c r="D135" s="230"/>
      <c r="E135" s="230"/>
      <c r="F135" s="230"/>
      <c r="G135" s="230"/>
      <c r="H135" s="230"/>
      <c r="I135" s="230"/>
      <c r="J135" s="230"/>
      <c r="K135" s="230"/>
      <c r="L135" s="230"/>
      <c r="M135" s="230"/>
      <c r="N135" s="230"/>
      <c r="O135" s="230"/>
      <c r="P135" s="230"/>
      <c r="Q135" s="230"/>
      <c r="R135" s="230"/>
      <c r="S135" s="230"/>
      <c r="T135" s="230"/>
      <c r="U135" s="230"/>
      <c r="V135" s="230"/>
      <c r="W135" s="230"/>
      <c r="X135" s="230"/>
      <c r="Y135" s="230"/>
      <c r="Z135" s="230"/>
    </row>
    <row r="136" customHeight="1" spans="1:26">
      <c r="A136" s="230"/>
      <c r="B136" s="266"/>
      <c r="C136" s="268" t="s">
        <v>336</v>
      </c>
      <c r="D136" s="268"/>
      <c r="E136" s="268"/>
      <c r="F136" s="333"/>
      <c r="G136" s="230"/>
      <c r="H136" s="230"/>
      <c r="I136" s="230">
        <v>2</v>
      </c>
      <c r="J136" s="230">
        <v>12</v>
      </c>
      <c r="K136" s="230"/>
      <c r="L136" s="230"/>
      <c r="M136" s="230"/>
      <c r="N136" s="230"/>
      <c r="O136" s="230"/>
      <c r="P136" s="230"/>
      <c r="Q136" s="230"/>
      <c r="R136" s="230"/>
      <c r="S136" s="230"/>
      <c r="T136" s="230"/>
      <c r="U136" s="230"/>
      <c r="V136" s="230"/>
      <c r="W136" s="230"/>
      <c r="X136" s="230"/>
      <c r="Y136" s="230"/>
      <c r="Z136" s="230"/>
    </row>
    <row r="137" customHeight="1" spans="1:26">
      <c r="A137" s="230"/>
      <c r="B137" s="438"/>
      <c r="C137" s="244"/>
      <c r="D137" s="244"/>
      <c r="E137" s="244"/>
      <c r="F137" s="439"/>
      <c r="G137" s="230"/>
      <c r="H137" s="230"/>
      <c r="I137" s="230"/>
      <c r="J137" s="230"/>
      <c r="K137" s="230"/>
      <c r="L137" s="230"/>
      <c r="M137" s="230"/>
      <c r="N137" s="230"/>
      <c r="O137" s="230"/>
      <c r="P137" s="230"/>
      <c r="Q137" s="230"/>
      <c r="R137" s="230"/>
      <c r="S137" s="230"/>
      <c r="T137" s="230"/>
      <c r="U137" s="230"/>
      <c r="V137" s="230"/>
      <c r="W137" s="230"/>
      <c r="X137" s="230"/>
      <c r="Y137" s="230"/>
      <c r="Z137" s="230"/>
    </row>
    <row r="138" customHeight="1" spans="1:26">
      <c r="A138" s="230"/>
      <c r="B138" s="438"/>
      <c r="C138" s="446"/>
      <c r="D138" s="447"/>
      <c r="E138" s="448"/>
      <c r="F138" s="439"/>
      <c r="G138" s="230"/>
      <c r="H138" s="230"/>
      <c r="I138" s="230"/>
      <c r="J138" s="230"/>
      <c r="K138" s="230"/>
      <c r="L138" s="230"/>
      <c r="M138" s="230"/>
      <c r="N138" s="230"/>
      <c r="O138" s="230"/>
      <c r="P138" s="230"/>
      <c r="Q138" s="230"/>
      <c r="R138" s="230"/>
      <c r="S138" s="230"/>
      <c r="T138" s="230"/>
      <c r="U138" s="230"/>
      <c r="V138" s="230"/>
      <c r="W138" s="230"/>
      <c r="X138" s="230"/>
      <c r="Y138" s="230"/>
      <c r="Z138" s="230"/>
    </row>
    <row r="139" customHeight="1" spans="1:26">
      <c r="A139" s="230"/>
      <c r="B139" s="438"/>
      <c r="C139" s="449" t="s">
        <v>337</v>
      </c>
      <c r="D139" s="244"/>
      <c r="E139" s="450"/>
      <c r="F139" s="439"/>
      <c r="G139" s="230"/>
      <c r="H139" s="230"/>
      <c r="I139" s="230"/>
      <c r="J139" s="230"/>
      <c r="K139" s="230"/>
      <c r="L139" s="230"/>
      <c r="M139" s="230"/>
      <c r="N139" s="230"/>
      <c r="O139" s="230"/>
      <c r="P139" s="230"/>
      <c r="Q139" s="230"/>
      <c r="R139" s="230"/>
      <c r="S139" s="230"/>
      <c r="T139" s="230"/>
      <c r="U139" s="230"/>
      <c r="V139" s="230"/>
      <c r="W139" s="230"/>
      <c r="X139" s="230"/>
      <c r="Y139" s="230"/>
      <c r="Z139" s="230"/>
    </row>
    <row r="140" customHeight="1" spans="1:26">
      <c r="A140" s="230"/>
      <c r="B140" s="438"/>
      <c r="C140" s="451"/>
      <c r="D140" s="452"/>
      <c r="E140" s="453"/>
      <c r="F140" s="439"/>
      <c r="G140" s="230"/>
      <c r="H140" s="230"/>
      <c r="I140" s="230"/>
      <c r="J140" s="230"/>
      <c r="K140" s="230"/>
      <c r="L140" s="230"/>
      <c r="M140" s="230"/>
      <c r="N140" s="230"/>
      <c r="O140" s="230"/>
      <c r="P140" s="230"/>
      <c r="Q140" s="230"/>
      <c r="R140" s="230"/>
      <c r="S140" s="230"/>
      <c r="T140" s="230"/>
      <c r="U140" s="230"/>
      <c r="V140" s="230"/>
      <c r="W140" s="230"/>
      <c r="X140" s="230"/>
      <c r="Y140" s="230"/>
      <c r="Z140" s="230"/>
    </row>
    <row r="141" customHeight="1" spans="1:26">
      <c r="A141" s="230"/>
      <c r="B141" s="246"/>
      <c r="C141" s="252"/>
      <c r="D141" s="230"/>
      <c r="E141" s="230"/>
      <c r="F141" s="245"/>
      <c r="G141" s="230"/>
      <c r="H141" s="230"/>
      <c r="I141" s="230"/>
      <c r="J141" s="230"/>
      <c r="K141" s="230"/>
      <c r="L141" s="230"/>
      <c r="M141" s="230"/>
      <c r="N141" s="230"/>
      <c r="O141" s="230"/>
      <c r="P141" s="230"/>
      <c r="Q141" s="230"/>
      <c r="R141" s="230"/>
      <c r="S141" s="230"/>
      <c r="T141" s="230"/>
      <c r="U141" s="230"/>
      <c r="V141" s="230"/>
      <c r="W141" s="230"/>
      <c r="X141" s="230"/>
      <c r="Y141" s="230"/>
      <c r="Z141" s="230"/>
    </row>
    <row r="142" customHeight="1" spans="1:26">
      <c r="A142" s="230"/>
      <c r="B142" s="246"/>
      <c r="C142" s="253" t="s">
        <v>304</v>
      </c>
      <c r="D142" s="254"/>
      <c r="E142" s="255"/>
      <c r="F142" s="245"/>
      <c r="G142" s="230"/>
      <c r="H142" s="230"/>
      <c r="I142" s="230"/>
      <c r="J142" s="230"/>
      <c r="K142" s="230"/>
      <c r="L142" s="230"/>
      <c r="M142" s="230"/>
      <c r="N142" s="230"/>
      <c r="O142" s="230"/>
      <c r="P142" s="230"/>
      <c r="Q142" s="230"/>
      <c r="R142" s="230"/>
      <c r="S142" s="230"/>
      <c r="T142" s="230"/>
      <c r="U142" s="230"/>
      <c r="V142" s="230"/>
      <c r="W142" s="230"/>
      <c r="X142" s="230"/>
      <c r="Y142" s="230"/>
      <c r="Z142" s="230"/>
    </row>
    <row r="143" customHeight="1" spans="1:26">
      <c r="A143" s="230"/>
      <c r="B143" s="246"/>
      <c r="C143" s="252"/>
      <c r="D143" s="230"/>
      <c r="E143" s="230"/>
      <c r="F143" s="245"/>
      <c r="G143" s="230"/>
      <c r="H143" s="230"/>
      <c r="I143" s="230"/>
      <c r="J143" s="230"/>
      <c r="K143" s="230"/>
      <c r="L143" s="230"/>
      <c r="M143" s="230"/>
      <c r="N143" s="230"/>
      <c r="O143" s="230"/>
      <c r="P143" s="230"/>
      <c r="Q143" s="230"/>
      <c r="R143" s="230"/>
      <c r="S143" s="230"/>
      <c r="T143" s="230"/>
      <c r="U143" s="230"/>
      <c r="V143" s="230"/>
      <c r="W143" s="230"/>
      <c r="X143" s="230"/>
      <c r="Y143" s="230"/>
      <c r="Z143" s="230"/>
    </row>
    <row r="144" customHeight="1" spans="1:26">
      <c r="A144" s="230"/>
      <c r="B144" s="256"/>
      <c r="C144" s="257" t="s">
        <v>305</v>
      </c>
      <c r="D144" s="750" t="s">
        <v>244</v>
      </c>
      <c r="E144" s="258" t="s">
        <v>243</v>
      </c>
      <c r="F144" s="245"/>
      <c r="G144" s="230"/>
      <c r="H144" s="230"/>
      <c r="I144" s="230"/>
      <c r="J144" s="230"/>
      <c r="K144" s="230"/>
      <c r="L144" s="230"/>
      <c r="M144" s="230"/>
      <c r="N144" s="230"/>
      <c r="O144" s="230"/>
      <c r="P144" s="230"/>
      <c r="Q144" s="230"/>
      <c r="R144" s="230"/>
      <c r="S144" s="230"/>
      <c r="T144" s="230"/>
      <c r="U144" s="230"/>
      <c r="V144" s="230"/>
      <c r="W144" s="230"/>
      <c r="X144" s="230"/>
      <c r="Y144" s="230"/>
      <c r="Z144" s="230"/>
    </row>
    <row r="145" ht="19.5" customHeight="1" spans="1:26">
      <c r="A145" s="230"/>
      <c r="B145" s="256"/>
      <c r="C145" s="454">
        <v>1</v>
      </c>
      <c r="D145" s="293" t="s">
        <v>338</v>
      </c>
      <c r="E145" s="261" t="s">
        <v>333</v>
      </c>
      <c r="F145" s="245"/>
      <c r="G145" s="230"/>
      <c r="H145" s="230"/>
      <c r="I145" s="230"/>
      <c r="J145" s="230"/>
      <c r="K145" s="230"/>
      <c r="L145" s="230"/>
      <c r="M145" s="230"/>
      <c r="N145" s="230"/>
      <c r="O145" s="230"/>
      <c r="P145" s="230"/>
      <c r="Q145" s="230"/>
      <c r="R145" s="230"/>
      <c r="S145" s="230"/>
      <c r="T145" s="230"/>
      <c r="U145" s="230"/>
      <c r="V145" s="230"/>
      <c r="W145" s="230"/>
      <c r="X145" s="230"/>
      <c r="Y145" s="230"/>
      <c r="Z145" s="230"/>
    </row>
    <row r="146" customHeight="1" spans="1:26">
      <c r="A146" s="230"/>
      <c r="B146" s="256"/>
      <c r="C146" s="454">
        <v>2</v>
      </c>
      <c r="D146" s="293" t="s">
        <v>339</v>
      </c>
      <c r="E146" s="455"/>
      <c r="F146" s="245"/>
      <c r="G146" s="230"/>
      <c r="H146" s="230"/>
      <c r="I146" s="230"/>
      <c r="J146" s="230"/>
      <c r="K146" s="230"/>
      <c r="L146" s="230"/>
      <c r="M146" s="230"/>
      <c r="N146" s="230"/>
      <c r="O146" s="230"/>
      <c r="P146" s="230"/>
      <c r="Q146" s="230"/>
      <c r="R146" s="230"/>
      <c r="S146" s="230"/>
      <c r="T146" s="230"/>
      <c r="U146" s="230"/>
      <c r="V146" s="230"/>
      <c r="W146" s="230"/>
      <c r="X146" s="230"/>
      <c r="Y146" s="230"/>
      <c r="Z146" s="230"/>
    </row>
    <row r="147" ht="32.25" customHeight="1" spans="1:26">
      <c r="A147" s="230"/>
      <c r="B147" s="256"/>
      <c r="C147" s="454">
        <v>3</v>
      </c>
      <c r="D147" s="293" t="s">
        <v>340</v>
      </c>
      <c r="E147" s="455"/>
      <c r="F147" s="245"/>
      <c r="G147" s="230"/>
      <c r="H147" s="230"/>
      <c r="I147" s="230"/>
      <c r="J147" s="230"/>
      <c r="K147" s="230"/>
      <c r="L147" s="230"/>
      <c r="M147" s="230"/>
      <c r="N147" s="230"/>
      <c r="O147" s="230"/>
      <c r="P147" s="230"/>
      <c r="Q147" s="230"/>
      <c r="R147" s="230"/>
      <c r="S147" s="230"/>
      <c r="T147" s="230"/>
      <c r="U147" s="230"/>
      <c r="V147" s="230"/>
      <c r="W147" s="230"/>
      <c r="X147" s="230"/>
      <c r="Y147" s="230"/>
      <c r="Z147" s="230"/>
    </row>
    <row r="148" ht="31" customHeight="1" spans="1:26">
      <c r="A148" s="230"/>
      <c r="B148" s="256"/>
      <c r="C148" s="259">
        <v>4</v>
      </c>
      <c r="D148" s="293" t="s">
        <v>341</v>
      </c>
      <c r="E148" s="456"/>
      <c r="F148" s="245"/>
      <c r="G148" s="230"/>
      <c r="H148" s="230"/>
      <c r="I148" s="230"/>
      <c r="J148" s="230"/>
      <c r="K148" s="230"/>
      <c r="L148" s="230"/>
      <c r="M148" s="230"/>
      <c r="N148" s="230"/>
      <c r="O148" s="230"/>
      <c r="P148" s="230"/>
      <c r="Q148" s="230"/>
      <c r="R148" s="230"/>
      <c r="S148" s="230"/>
      <c r="T148" s="230"/>
      <c r="U148" s="230"/>
      <c r="V148" s="230"/>
      <c r="W148" s="230"/>
      <c r="X148" s="230"/>
      <c r="Y148" s="230"/>
      <c r="Z148" s="230"/>
    </row>
    <row r="149" ht="21" customHeight="1" spans="1:26">
      <c r="A149" s="230"/>
      <c r="B149" s="246"/>
      <c r="C149" s="230"/>
      <c r="D149" s="230"/>
      <c r="E149" s="230"/>
      <c r="F149" s="245"/>
      <c r="G149" s="230"/>
      <c r="H149" s="230"/>
      <c r="I149" s="230"/>
      <c r="J149" s="230"/>
      <c r="K149" s="230"/>
      <c r="L149" s="230"/>
      <c r="M149" s="230"/>
      <c r="N149" s="230"/>
      <c r="O149" s="230"/>
      <c r="P149" s="230"/>
      <c r="Q149" s="230"/>
      <c r="R149" s="230"/>
      <c r="S149" s="230"/>
      <c r="T149" s="230"/>
      <c r="U149" s="230"/>
      <c r="V149" s="230"/>
      <c r="W149" s="230"/>
      <c r="X149" s="230"/>
      <c r="Y149" s="230"/>
      <c r="Z149" s="230"/>
    </row>
    <row r="150" ht="14.15" customHeight="1" spans="1:26">
      <c r="A150" s="230"/>
      <c r="B150" s="263"/>
      <c r="C150" s="281"/>
      <c r="D150" s="281"/>
      <c r="E150" s="281"/>
      <c r="F150" s="251"/>
      <c r="G150" s="230"/>
      <c r="H150" s="230"/>
      <c r="I150" s="230"/>
      <c r="J150" s="230"/>
      <c r="K150" s="230"/>
      <c r="L150" s="230"/>
      <c r="M150" s="230"/>
      <c r="N150" s="230"/>
      <c r="O150" s="230"/>
      <c r="P150" s="230"/>
      <c r="Q150" s="230"/>
      <c r="R150" s="230"/>
      <c r="S150" s="230"/>
      <c r="T150" s="230"/>
      <c r="U150" s="230"/>
      <c r="V150" s="230"/>
      <c r="W150" s="230"/>
      <c r="X150" s="230"/>
      <c r="Y150" s="230"/>
      <c r="Z150" s="230"/>
    </row>
    <row r="151" ht="13.5" customHeight="1" spans="1:26">
      <c r="A151" s="230"/>
      <c r="B151" s="230"/>
      <c r="C151" s="230"/>
      <c r="D151" s="230"/>
      <c r="E151" s="230"/>
      <c r="F151" s="230"/>
      <c r="G151" s="230"/>
      <c r="H151" s="230"/>
      <c r="I151" s="230"/>
      <c r="J151" s="230"/>
      <c r="K151" s="230"/>
      <c r="L151" s="230"/>
      <c r="M151" s="230"/>
      <c r="N151" s="230"/>
      <c r="O151" s="230"/>
      <c r="P151" s="230"/>
      <c r="Q151" s="230"/>
      <c r="R151" s="230"/>
      <c r="S151" s="230"/>
      <c r="T151" s="230"/>
      <c r="U151" s="230"/>
      <c r="V151" s="230"/>
      <c r="W151" s="230"/>
      <c r="X151" s="230"/>
      <c r="Y151" s="230"/>
      <c r="Z151" s="230"/>
    </row>
    <row r="152" ht="13.5" customHeight="1" spans="2:10">
      <c r="B152" s="266"/>
      <c r="C152" s="268" t="s">
        <v>342</v>
      </c>
      <c r="D152" s="268"/>
      <c r="E152" s="268"/>
      <c r="F152" s="333"/>
      <c r="G152" s="230"/>
      <c r="I152" s="229">
        <v>3</v>
      </c>
      <c r="J152" s="229">
        <v>13</v>
      </c>
    </row>
    <row r="153" ht="24" customHeight="1" spans="1:26">
      <c r="A153" s="230"/>
      <c r="B153" s="438"/>
      <c r="C153" s="244"/>
      <c r="D153" s="244"/>
      <c r="E153" s="244"/>
      <c r="F153" s="439"/>
      <c r="G153" s="277"/>
      <c r="H153" s="230"/>
      <c r="I153" s="230"/>
      <c r="J153" s="230"/>
      <c r="K153" s="230"/>
      <c r="L153" s="230"/>
      <c r="M153" s="230"/>
      <c r="N153" s="230"/>
      <c r="O153" s="230"/>
      <c r="P153" s="230"/>
      <c r="Q153" s="230"/>
      <c r="R153" s="230"/>
      <c r="S153" s="230"/>
      <c r="T153" s="230"/>
      <c r="U153" s="230"/>
      <c r="V153" s="230"/>
      <c r="W153" s="230"/>
      <c r="X153" s="230"/>
      <c r="Y153" s="230"/>
      <c r="Z153" s="230"/>
    </row>
    <row r="154" ht="10.5" customHeight="1" spans="1:26">
      <c r="A154" s="230"/>
      <c r="B154" s="438"/>
      <c r="C154" s="457" t="s">
        <v>343</v>
      </c>
      <c r="D154" s="458"/>
      <c r="E154" s="459"/>
      <c r="F154" s="439"/>
      <c r="G154" s="277"/>
      <c r="H154" s="230"/>
      <c r="I154" s="230"/>
      <c r="J154" s="230"/>
      <c r="K154" s="230"/>
      <c r="L154" s="230"/>
      <c r="M154" s="230"/>
      <c r="N154" s="230"/>
      <c r="O154" s="230"/>
      <c r="P154" s="230"/>
      <c r="Q154" s="230"/>
      <c r="R154" s="230"/>
      <c r="S154" s="230"/>
      <c r="T154" s="230"/>
      <c r="U154" s="230"/>
      <c r="V154" s="230"/>
      <c r="W154" s="230"/>
      <c r="X154" s="230"/>
      <c r="Y154" s="230"/>
      <c r="Z154" s="230"/>
    </row>
    <row r="155" ht="13.5" customHeight="1" spans="1:26">
      <c r="A155" s="230"/>
      <c r="B155" s="246"/>
      <c r="C155" s="252"/>
      <c r="D155" s="230"/>
      <c r="E155" s="230"/>
      <c r="F155" s="245"/>
      <c r="G155" s="277"/>
      <c r="H155" s="230"/>
      <c r="I155" s="230"/>
      <c r="J155" s="230"/>
      <c r="K155" s="230"/>
      <c r="L155" s="230"/>
      <c r="M155" s="230"/>
      <c r="N155" s="230"/>
      <c r="O155" s="230"/>
      <c r="P155" s="230"/>
      <c r="Q155" s="230"/>
      <c r="R155" s="230"/>
      <c r="S155" s="230"/>
      <c r="T155" s="230"/>
      <c r="U155" s="230"/>
      <c r="V155" s="230"/>
      <c r="W155" s="230"/>
      <c r="X155" s="230"/>
      <c r="Y155" s="230"/>
      <c r="Z155" s="230"/>
    </row>
    <row r="156" ht="13.5" customHeight="1" spans="1:26">
      <c r="A156" s="230"/>
      <c r="B156" s="246"/>
      <c r="C156" s="253" t="s">
        <v>304</v>
      </c>
      <c r="D156" s="254"/>
      <c r="E156" s="255"/>
      <c r="F156" s="245"/>
      <c r="G156" s="277"/>
      <c r="H156" s="230"/>
      <c r="I156" s="230"/>
      <c r="J156" s="230"/>
      <c r="K156" s="230"/>
      <c r="L156" s="230"/>
      <c r="M156" s="230"/>
      <c r="N156" s="230"/>
      <c r="O156" s="230"/>
      <c r="P156" s="230"/>
      <c r="Q156" s="230"/>
      <c r="R156" s="230"/>
      <c r="S156" s="230"/>
      <c r="T156" s="230"/>
      <c r="U156" s="230"/>
      <c r="V156" s="230"/>
      <c r="W156" s="230"/>
      <c r="X156" s="230"/>
      <c r="Y156" s="230"/>
      <c r="Z156" s="230"/>
    </row>
    <row r="157" ht="13.5" customHeight="1" spans="1:26">
      <c r="A157" s="230"/>
      <c r="B157" s="246"/>
      <c r="C157" s="252"/>
      <c r="D157" s="230"/>
      <c r="E157" s="230"/>
      <c r="F157" s="245"/>
      <c r="G157" s="277"/>
      <c r="H157" s="230"/>
      <c r="I157" s="230"/>
      <c r="J157" s="230"/>
      <c r="K157" s="230"/>
      <c r="L157" s="230"/>
      <c r="M157" s="230"/>
      <c r="N157" s="230"/>
      <c r="O157" s="230"/>
      <c r="P157" s="230"/>
      <c r="Q157" s="230"/>
      <c r="R157" s="230"/>
      <c r="S157" s="230"/>
      <c r="T157" s="230"/>
      <c r="U157" s="230"/>
      <c r="V157" s="230"/>
      <c r="W157" s="230"/>
      <c r="X157" s="230"/>
      <c r="Y157" s="230"/>
      <c r="Z157" s="230"/>
    </row>
    <row r="158" ht="30" customHeight="1" spans="1:26">
      <c r="A158" s="286"/>
      <c r="B158" s="256"/>
      <c r="C158" s="257" t="s">
        <v>305</v>
      </c>
      <c r="D158" s="750" t="s">
        <v>244</v>
      </c>
      <c r="E158" s="258" t="s">
        <v>243</v>
      </c>
      <c r="F158" s="245"/>
      <c r="G158" s="230"/>
      <c r="H158" s="230"/>
      <c r="I158" s="230"/>
      <c r="J158" s="230"/>
      <c r="K158" s="230"/>
      <c r="L158" s="230"/>
      <c r="M158" s="230"/>
      <c r="N158" s="230"/>
      <c r="O158" s="230"/>
      <c r="P158" s="230"/>
      <c r="Q158" s="230"/>
      <c r="R158" s="230"/>
      <c r="S158" s="230"/>
      <c r="T158" s="230"/>
      <c r="U158" s="230"/>
      <c r="V158" s="230"/>
      <c r="W158" s="230"/>
      <c r="X158" s="230"/>
      <c r="Y158" s="230"/>
      <c r="Z158" s="230"/>
    </row>
    <row r="159" customHeight="1" spans="1:26">
      <c r="A159" s="230"/>
      <c r="B159" s="256"/>
      <c r="C159" s="460"/>
      <c r="D159" s="260"/>
      <c r="E159" s="283" t="s">
        <v>344</v>
      </c>
      <c r="F159" s="245"/>
      <c r="G159" s="230"/>
      <c r="H159" s="230"/>
      <c r="I159" s="230"/>
      <c r="J159" s="230"/>
      <c r="K159" s="230"/>
      <c r="L159" s="230"/>
      <c r="M159" s="230"/>
      <c r="N159" s="230"/>
      <c r="O159" s="230"/>
      <c r="P159" s="230"/>
      <c r="Q159" s="230"/>
      <c r="R159" s="230"/>
      <c r="S159" s="230"/>
      <c r="T159" s="230"/>
      <c r="U159" s="230"/>
      <c r="V159" s="230"/>
      <c r="W159" s="230"/>
      <c r="X159" s="230"/>
      <c r="Y159" s="230"/>
      <c r="Z159" s="230"/>
    </row>
    <row r="160" ht="21" customHeight="1" spans="1:26">
      <c r="A160" s="230"/>
      <c r="B160" s="246"/>
      <c r="C160" s="259">
        <v>1</v>
      </c>
      <c r="D160" s="359" t="s">
        <v>345</v>
      </c>
      <c r="E160" s="461"/>
      <c r="F160" s="245"/>
      <c r="G160" s="230"/>
      <c r="H160" s="230"/>
      <c r="I160" s="230"/>
      <c r="J160" s="230"/>
      <c r="K160" s="230"/>
      <c r="L160" s="230"/>
      <c r="M160" s="230"/>
      <c r="N160" s="230"/>
      <c r="O160" s="230"/>
      <c r="P160" s="230"/>
      <c r="Q160" s="230"/>
      <c r="R160" s="230"/>
      <c r="S160" s="230"/>
      <c r="T160" s="230"/>
      <c r="U160" s="230"/>
      <c r="V160" s="230"/>
      <c r="W160" s="230"/>
      <c r="X160" s="230"/>
      <c r="Y160" s="230"/>
      <c r="Z160" s="230"/>
    </row>
    <row r="161" ht="13.5" customHeight="1" spans="1:26">
      <c r="A161" s="230"/>
      <c r="B161" s="246"/>
      <c r="C161" s="259">
        <v>4</v>
      </c>
      <c r="D161" s="359" t="s">
        <v>311</v>
      </c>
      <c r="E161" s="461"/>
      <c r="F161" s="245"/>
      <c r="G161" s="230"/>
      <c r="H161" s="230"/>
      <c r="I161" s="230"/>
      <c r="J161" s="230"/>
      <c r="K161" s="230"/>
      <c r="L161" s="230"/>
      <c r="M161" s="230"/>
      <c r="N161" s="230"/>
      <c r="O161" s="230"/>
      <c r="P161" s="230"/>
      <c r="Q161" s="230"/>
      <c r="R161" s="230"/>
      <c r="S161" s="230"/>
      <c r="T161" s="230"/>
      <c r="U161" s="230"/>
      <c r="V161" s="230"/>
      <c r="W161" s="230"/>
      <c r="X161" s="230"/>
      <c r="Y161" s="230"/>
      <c r="Z161" s="230"/>
    </row>
    <row r="162" ht="21" customHeight="1" spans="1:26">
      <c r="A162" s="230"/>
      <c r="B162" s="263"/>
      <c r="C162" s="281"/>
      <c r="D162" s="281"/>
      <c r="E162" s="281"/>
      <c r="F162" s="251"/>
      <c r="G162" s="230"/>
      <c r="H162" s="230"/>
      <c r="I162" s="230"/>
      <c r="J162" s="230"/>
      <c r="K162" s="230"/>
      <c r="L162" s="230"/>
      <c r="M162" s="230"/>
      <c r="N162" s="230"/>
      <c r="O162" s="230"/>
      <c r="P162" s="230"/>
      <c r="Q162" s="230"/>
      <c r="R162" s="230"/>
      <c r="S162" s="230"/>
      <c r="T162" s="230"/>
      <c r="U162" s="230"/>
      <c r="V162" s="230"/>
      <c r="W162" s="230"/>
      <c r="X162" s="230"/>
      <c r="Y162" s="230"/>
      <c r="Z162" s="230"/>
    </row>
    <row r="163" ht="13.5" customHeight="1" spans="1:26">
      <c r="A163" s="230"/>
      <c r="G163" s="230"/>
      <c r="H163" s="230"/>
      <c r="I163" s="230"/>
      <c r="J163" s="230"/>
      <c r="K163" s="230"/>
      <c r="L163" s="230"/>
      <c r="M163" s="230"/>
      <c r="N163" s="230"/>
      <c r="O163" s="230"/>
      <c r="P163" s="230"/>
      <c r="Q163" s="230"/>
      <c r="R163" s="230"/>
      <c r="S163" s="230"/>
      <c r="T163" s="230"/>
      <c r="U163" s="230"/>
      <c r="V163" s="230"/>
      <c r="W163" s="230"/>
      <c r="X163" s="230"/>
      <c r="Y163" s="230"/>
      <c r="Z163" s="230"/>
    </row>
    <row r="164" ht="13.5" customHeight="1" spans="1:26">
      <c r="A164" s="230"/>
      <c r="B164" s="353" t="s">
        <v>346</v>
      </c>
      <c r="C164" s="343"/>
      <c r="D164" s="343"/>
      <c r="E164" s="343"/>
      <c r="F164" s="344"/>
      <c r="G164" s="230"/>
      <c r="H164" s="230"/>
      <c r="I164" s="230">
        <v>1</v>
      </c>
      <c r="J164" s="230">
        <v>14</v>
      </c>
      <c r="K164" s="230"/>
      <c r="L164" s="230"/>
      <c r="M164" s="230"/>
      <c r="N164" s="230"/>
      <c r="O164" s="230"/>
      <c r="P164" s="230"/>
      <c r="Q164" s="230"/>
      <c r="R164" s="230"/>
      <c r="S164" s="230"/>
      <c r="T164" s="230"/>
      <c r="U164" s="230"/>
      <c r="V164" s="230"/>
      <c r="W164" s="230"/>
      <c r="X164" s="230"/>
      <c r="Y164" s="230"/>
      <c r="Z164" s="230"/>
    </row>
    <row r="165" ht="13.5" customHeight="1" spans="1:26">
      <c r="A165" s="230"/>
      <c r="B165" s="287"/>
      <c r="C165" s="288"/>
      <c r="D165" s="274"/>
      <c r="E165" s="274"/>
      <c r="F165" s="275"/>
      <c r="G165" s="230"/>
      <c r="H165" s="230"/>
      <c r="I165" s="230"/>
      <c r="J165" s="230"/>
      <c r="K165" s="230"/>
      <c r="L165" s="230"/>
      <c r="M165" s="230"/>
      <c r="N165" s="230"/>
      <c r="O165" s="230"/>
      <c r="P165" s="230"/>
      <c r="Q165" s="230"/>
      <c r="R165" s="230"/>
      <c r="S165" s="230"/>
      <c r="T165" s="230"/>
      <c r="U165" s="230"/>
      <c r="V165" s="230"/>
      <c r="W165" s="230"/>
      <c r="X165" s="230"/>
      <c r="Y165" s="230"/>
      <c r="Z165" s="230"/>
    </row>
    <row r="166" ht="13.5" customHeight="1" spans="1:26">
      <c r="A166" s="230"/>
      <c r="B166" s="246"/>
      <c r="C166" s="462"/>
      <c r="D166" s="463"/>
      <c r="E166" s="434"/>
      <c r="F166" s="245"/>
      <c r="G166" s="230"/>
      <c r="H166" s="230"/>
      <c r="I166" s="230"/>
      <c r="J166" s="230"/>
      <c r="K166" s="230"/>
      <c r="L166" s="230"/>
      <c r="M166" s="230"/>
      <c r="N166" s="230"/>
      <c r="O166" s="230"/>
      <c r="P166" s="230"/>
      <c r="Q166" s="230"/>
      <c r="R166" s="230"/>
      <c r="S166" s="230"/>
      <c r="T166" s="230"/>
      <c r="U166" s="230"/>
      <c r="V166" s="230"/>
      <c r="W166" s="230"/>
      <c r="X166" s="230"/>
      <c r="Y166" s="230"/>
      <c r="Z166" s="230"/>
    </row>
    <row r="167" ht="21.75" customHeight="1" spans="1:26">
      <c r="A167" s="230"/>
      <c r="B167" s="246"/>
      <c r="C167" s="464" t="s">
        <v>347</v>
      </c>
      <c r="D167" s="277"/>
      <c r="E167" s="465"/>
      <c r="F167" s="278"/>
      <c r="G167" s="230"/>
      <c r="H167" s="230"/>
      <c r="I167" s="230"/>
      <c r="J167" s="230"/>
      <c r="K167" s="230"/>
      <c r="L167" s="230"/>
      <c r="M167" s="230"/>
      <c r="N167" s="230"/>
      <c r="O167" s="230"/>
      <c r="P167" s="230"/>
      <c r="Q167" s="230"/>
      <c r="R167" s="230"/>
      <c r="S167" s="230"/>
      <c r="T167" s="230"/>
      <c r="U167" s="230"/>
      <c r="V167" s="230"/>
      <c r="W167" s="230"/>
      <c r="X167" s="230"/>
      <c r="Y167" s="230"/>
      <c r="Z167" s="230"/>
    </row>
    <row r="168" ht="13.5" customHeight="1" spans="1:26">
      <c r="A168" s="230"/>
      <c r="B168" s="246"/>
      <c r="C168" s="464" t="s">
        <v>348</v>
      </c>
      <c r="D168" s="277"/>
      <c r="E168" s="465"/>
      <c r="F168" s="278"/>
      <c r="G168" s="230"/>
      <c r="H168" s="230"/>
      <c r="I168" s="230"/>
      <c r="J168" s="230"/>
      <c r="K168" s="230"/>
      <c r="L168" s="230"/>
      <c r="M168" s="230"/>
      <c r="N168" s="230"/>
      <c r="O168" s="230"/>
      <c r="P168" s="230"/>
      <c r="Q168" s="230"/>
      <c r="R168" s="230"/>
      <c r="S168" s="230"/>
      <c r="T168" s="230"/>
      <c r="U168" s="230"/>
      <c r="V168" s="230"/>
      <c r="W168" s="230"/>
      <c r="X168" s="230"/>
      <c r="Y168" s="230"/>
      <c r="Z168" s="230"/>
    </row>
    <row r="169" ht="13.5" customHeight="1" spans="1:26">
      <c r="A169" s="230"/>
      <c r="B169" s="246"/>
      <c r="C169" s="464" t="s">
        <v>349</v>
      </c>
      <c r="D169" s="277"/>
      <c r="E169" s="465"/>
      <c r="F169" s="278"/>
      <c r="G169" s="230"/>
      <c r="H169" s="230"/>
      <c r="I169" s="230"/>
      <c r="J169" s="230"/>
      <c r="K169" s="230"/>
      <c r="L169" s="230"/>
      <c r="M169" s="230"/>
      <c r="N169" s="230"/>
      <c r="O169" s="230"/>
      <c r="P169" s="230"/>
      <c r="Q169" s="230"/>
      <c r="R169" s="230"/>
      <c r="S169" s="230"/>
      <c r="T169" s="230"/>
      <c r="U169" s="230"/>
      <c r="V169" s="230"/>
      <c r="W169" s="230"/>
      <c r="X169" s="230"/>
      <c r="Y169" s="230"/>
      <c r="Z169" s="230"/>
    </row>
    <row r="170" ht="21" customHeight="1" spans="1:26">
      <c r="A170" s="230"/>
      <c r="B170" s="246"/>
      <c r="C170" s="464" t="s">
        <v>350</v>
      </c>
      <c r="D170" s="277"/>
      <c r="E170" s="465"/>
      <c r="F170" s="278"/>
      <c r="G170" s="230"/>
      <c r="H170" s="230"/>
      <c r="I170" s="230"/>
      <c r="J170" s="230"/>
      <c r="K170" s="230"/>
      <c r="L170" s="230"/>
      <c r="M170" s="230"/>
      <c r="N170" s="230"/>
      <c r="O170" s="230"/>
      <c r="P170" s="230"/>
      <c r="Q170" s="230"/>
      <c r="R170" s="230"/>
      <c r="S170" s="230"/>
      <c r="T170" s="230"/>
      <c r="U170" s="230"/>
      <c r="V170" s="230"/>
      <c r="W170" s="230"/>
      <c r="X170" s="230"/>
      <c r="Y170" s="230"/>
      <c r="Z170" s="230"/>
    </row>
    <row r="171" ht="21" customHeight="1" spans="1:26">
      <c r="A171" s="230"/>
      <c r="B171" s="246"/>
      <c r="C171" s="464" t="s">
        <v>351</v>
      </c>
      <c r="D171" s="277"/>
      <c r="E171" s="465"/>
      <c r="F171" s="278"/>
      <c r="H171" s="230"/>
      <c r="I171" s="230"/>
      <c r="J171" s="230"/>
      <c r="K171" s="230"/>
      <c r="L171" s="230"/>
      <c r="M171" s="230"/>
      <c r="N171" s="230"/>
      <c r="O171" s="230"/>
      <c r="P171" s="230"/>
      <c r="Q171" s="230"/>
      <c r="R171" s="230"/>
      <c r="S171" s="230"/>
      <c r="T171" s="230"/>
      <c r="U171" s="230"/>
      <c r="V171" s="230"/>
      <c r="W171" s="230"/>
      <c r="X171" s="230"/>
      <c r="Y171" s="230"/>
      <c r="Z171" s="230"/>
    </row>
    <row r="172" ht="13.5" customHeight="1" spans="1:26">
      <c r="A172" s="230"/>
      <c r="B172" s="246"/>
      <c r="C172" s="466" t="s">
        <v>352</v>
      </c>
      <c r="D172" s="467"/>
      <c r="E172" s="468"/>
      <c r="F172" s="245"/>
      <c r="G172" s="230"/>
      <c r="H172" s="230"/>
      <c r="I172" s="230"/>
      <c r="J172" s="230"/>
      <c r="K172" s="230"/>
      <c r="L172" s="230"/>
      <c r="M172" s="230"/>
      <c r="N172" s="230"/>
      <c r="O172" s="230"/>
      <c r="P172" s="230"/>
      <c r="Q172" s="230"/>
      <c r="R172" s="230"/>
      <c r="S172" s="230"/>
      <c r="T172" s="230"/>
      <c r="U172" s="230"/>
      <c r="V172" s="230"/>
      <c r="W172" s="230"/>
      <c r="X172" s="230"/>
      <c r="Y172" s="230"/>
      <c r="Z172" s="230"/>
    </row>
    <row r="173" ht="13.5" customHeight="1" spans="1:26">
      <c r="A173" s="230"/>
      <c r="B173" s="246"/>
      <c r="C173" s="252"/>
      <c r="D173" s="230"/>
      <c r="E173" s="230"/>
      <c r="F173" s="245"/>
      <c r="G173" s="230"/>
      <c r="H173" s="230"/>
      <c r="I173" s="230"/>
      <c r="J173" s="230"/>
      <c r="K173" s="230"/>
      <c r="L173" s="230"/>
      <c r="M173" s="230"/>
      <c r="N173" s="230"/>
      <c r="O173" s="230"/>
      <c r="P173" s="230"/>
      <c r="Q173" s="230"/>
      <c r="R173" s="230"/>
      <c r="S173" s="230"/>
      <c r="T173" s="230"/>
      <c r="U173" s="230"/>
      <c r="V173" s="230"/>
      <c r="W173" s="230"/>
      <c r="X173" s="230"/>
      <c r="Y173" s="230"/>
      <c r="Z173" s="230"/>
    </row>
    <row r="174" ht="13.5" customHeight="1" spans="1:26">
      <c r="A174" s="230"/>
      <c r="B174" s="246"/>
      <c r="C174" s="253" t="s">
        <v>353</v>
      </c>
      <c r="D174" s="254"/>
      <c r="E174" s="255"/>
      <c r="F174" s="245"/>
      <c r="G174" s="230"/>
      <c r="H174" s="230"/>
      <c r="I174" s="230"/>
      <c r="J174" s="230"/>
      <c r="K174" s="230"/>
      <c r="L174" s="230"/>
      <c r="M174" s="230"/>
      <c r="N174" s="230"/>
      <c r="O174" s="230"/>
      <c r="P174" s="230"/>
      <c r="Q174" s="230"/>
      <c r="R174" s="230"/>
      <c r="S174" s="230"/>
      <c r="T174" s="230"/>
      <c r="U174" s="230"/>
      <c r="V174" s="230"/>
      <c r="W174" s="230"/>
      <c r="X174" s="230"/>
      <c r="Y174" s="230"/>
      <c r="Z174" s="230"/>
    </row>
    <row r="175" ht="13.5" customHeight="1" spans="1:26">
      <c r="A175" s="230"/>
      <c r="B175" s="246"/>
      <c r="C175" s="252"/>
      <c r="D175" s="230"/>
      <c r="E175" s="230"/>
      <c r="F175" s="245"/>
      <c r="G175" s="230"/>
      <c r="H175" s="230"/>
      <c r="I175" s="230"/>
      <c r="J175" s="230"/>
      <c r="K175" s="230"/>
      <c r="L175" s="230"/>
      <c r="M175" s="230"/>
      <c r="N175" s="230"/>
      <c r="O175" s="230"/>
      <c r="P175" s="230"/>
      <c r="Q175" s="230"/>
      <c r="R175" s="230"/>
      <c r="S175" s="230"/>
      <c r="T175" s="230"/>
      <c r="U175" s="230"/>
      <c r="V175" s="230"/>
      <c r="W175" s="230"/>
      <c r="X175" s="230"/>
      <c r="Y175" s="230"/>
      <c r="Z175" s="230"/>
    </row>
    <row r="176" ht="26.25" customHeight="1" spans="1:26">
      <c r="A176" s="230"/>
      <c r="B176" s="256"/>
      <c r="C176" s="257" t="s">
        <v>305</v>
      </c>
      <c r="D176" s="750" t="s">
        <v>244</v>
      </c>
      <c r="E176" s="258" t="s">
        <v>243</v>
      </c>
      <c r="F176" s="245"/>
      <c r="G176" s="230"/>
      <c r="H176" s="230"/>
      <c r="I176" s="230"/>
      <c r="J176" s="230"/>
      <c r="K176" s="230"/>
      <c r="L176" s="230"/>
      <c r="M176" s="230"/>
      <c r="N176" s="230"/>
      <c r="O176" s="230"/>
      <c r="P176" s="230"/>
      <c r="Q176" s="230"/>
      <c r="R176" s="230"/>
      <c r="S176" s="230"/>
      <c r="T176" s="230"/>
      <c r="U176" s="230"/>
      <c r="V176" s="230"/>
      <c r="W176" s="230"/>
      <c r="X176" s="230"/>
      <c r="Y176" s="230"/>
      <c r="Z176" s="230"/>
    </row>
    <row r="177" ht="30" customHeight="1" spans="1:26">
      <c r="A177" s="230"/>
      <c r="B177" s="256"/>
      <c r="C177" s="259">
        <v>1</v>
      </c>
      <c r="D177" s="753" t="s">
        <v>354</v>
      </c>
      <c r="E177" s="455"/>
      <c r="F177" s="245"/>
      <c r="G177" s="230"/>
      <c r="H177" s="230"/>
      <c r="I177" s="230"/>
      <c r="J177" s="230"/>
      <c r="K177" s="230"/>
      <c r="L177" s="230"/>
      <c r="M177" s="230"/>
      <c r="N177" s="230"/>
      <c r="O177" s="230"/>
      <c r="P177" s="230"/>
      <c r="Q177" s="230"/>
      <c r="R177" s="230"/>
      <c r="S177" s="230"/>
      <c r="T177" s="230"/>
      <c r="U177" s="230"/>
      <c r="V177" s="230"/>
      <c r="W177" s="230"/>
      <c r="X177" s="230"/>
      <c r="Y177" s="230"/>
      <c r="Z177" s="230"/>
    </row>
    <row r="178" ht="36" customHeight="1" spans="1:26">
      <c r="A178" s="230"/>
      <c r="B178" s="256"/>
      <c r="C178" s="259">
        <v>2</v>
      </c>
      <c r="D178" s="753" t="s">
        <v>355</v>
      </c>
      <c r="E178" s="455"/>
      <c r="F178" s="245"/>
      <c r="G178" s="230"/>
      <c r="H178" s="230"/>
      <c r="I178" s="230"/>
      <c r="J178" s="230"/>
      <c r="K178" s="230"/>
      <c r="L178" s="230"/>
      <c r="M178" s="230"/>
      <c r="N178" s="230"/>
      <c r="O178" s="230"/>
      <c r="P178" s="230"/>
      <c r="Q178" s="230"/>
      <c r="R178" s="230"/>
      <c r="S178" s="230"/>
      <c r="T178" s="230"/>
      <c r="U178" s="230"/>
      <c r="V178" s="230"/>
      <c r="W178" s="230"/>
      <c r="X178" s="230"/>
      <c r="Y178" s="230"/>
      <c r="Z178" s="230"/>
    </row>
    <row r="179" ht="38.15" customHeight="1" spans="1:26">
      <c r="A179" s="230"/>
      <c r="B179" s="256"/>
      <c r="C179" s="259">
        <v>3</v>
      </c>
      <c r="D179" s="753" t="s">
        <v>356</v>
      </c>
      <c r="E179" s="455"/>
      <c r="F179" s="245"/>
      <c r="G179" s="230"/>
      <c r="H179" s="230"/>
      <c r="I179" s="230"/>
      <c r="J179" s="230"/>
      <c r="K179" s="230"/>
      <c r="L179" s="230"/>
      <c r="M179" s="230"/>
      <c r="N179" s="230"/>
      <c r="O179" s="230"/>
      <c r="P179" s="230"/>
      <c r="Q179" s="230"/>
      <c r="R179" s="230"/>
      <c r="S179" s="230"/>
      <c r="T179" s="230"/>
      <c r="U179" s="230"/>
      <c r="V179" s="230"/>
      <c r="W179" s="230"/>
      <c r="X179" s="230"/>
      <c r="Y179" s="230"/>
      <c r="Z179" s="230"/>
    </row>
    <row r="180" ht="30" customHeight="1" spans="1:26">
      <c r="A180" s="230"/>
      <c r="B180" s="256"/>
      <c r="C180" s="259">
        <v>4</v>
      </c>
      <c r="D180" s="753" t="s">
        <v>357</v>
      </c>
      <c r="E180" s="456"/>
      <c r="F180" s="245"/>
      <c r="G180" s="230"/>
      <c r="H180" s="230"/>
      <c r="I180" s="230"/>
      <c r="J180" s="230"/>
      <c r="K180" s="230"/>
      <c r="L180" s="230"/>
      <c r="M180" s="230"/>
      <c r="N180" s="230"/>
      <c r="O180" s="230"/>
      <c r="P180" s="230"/>
      <c r="Q180" s="230"/>
      <c r="R180" s="230"/>
      <c r="S180" s="230"/>
      <c r="T180" s="230"/>
      <c r="U180" s="230"/>
      <c r="V180" s="230"/>
      <c r="W180" s="230"/>
      <c r="X180" s="230"/>
      <c r="Y180" s="230"/>
      <c r="Z180" s="230"/>
    </row>
    <row r="181" ht="13.5" customHeight="1" spans="1:26">
      <c r="A181" s="230"/>
      <c r="B181" s="263"/>
      <c r="C181" s="264"/>
      <c r="D181" s="265"/>
      <c r="E181" s="264"/>
      <c r="F181" s="251"/>
      <c r="G181" s="230"/>
      <c r="H181" s="230"/>
      <c r="I181" s="230"/>
      <c r="J181" s="230"/>
      <c r="K181" s="230"/>
      <c r="L181" s="230"/>
      <c r="M181" s="230"/>
      <c r="N181" s="230"/>
      <c r="O181" s="230"/>
      <c r="P181" s="230"/>
      <c r="Q181" s="230"/>
      <c r="R181" s="230"/>
      <c r="S181" s="230"/>
      <c r="T181" s="230"/>
      <c r="U181" s="230"/>
      <c r="V181" s="230"/>
      <c r="W181" s="230"/>
      <c r="X181" s="230"/>
      <c r="Y181" s="230"/>
      <c r="Z181" s="230"/>
    </row>
    <row r="182" ht="13.5" customHeight="1" spans="1:26">
      <c r="A182" s="230"/>
      <c r="B182" s="230"/>
      <c r="C182" s="230"/>
      <c r="D182" s="230"/>
      <c r="E182" s="230"/>
      <c r="F182" s="230"/>
      <c r="G182" s="230"/>
      <c r="H182" s="230"/>
      <c r="I182" s="230"/>
      <c r="J182" s="230"/>
      <c r="K182" s="230"/>
      <c r="L182" s="230"/>
      <c r="M182" s="230"/>
      <c r="N182" s="230"/>
      <c r="O182" s="230"/>
      <c r="P182" s="230"/>
      <c r="Q182" s="230"/>
      <c r="R182" s="230"/>
      <c r="S182" s="230"/>
      <c r="T182" s="230"/>
      <c r="U182" s="230"/>
      <c r="V182" s="230"/>
      <c r="W182" s="230"/>
      <c r="X182" s="230"/>
      <c r="Y182" s="230"/>
      <c r="Z182" s="230"/>
    </row>
    <row r="183" ht="13.5" customHeight="1" spans="1:26">
      <c r="A183" s="230"/>
      <c r="B183" s="230"/>
      <c r="C183" s="230"/>
      <c r="D183" s="230"/>
      <c r="E183" s="230"/>
      <c r="F183" s="230"/>
      <c r="G183" s="230"/>
      <c r="H183" s="230"/>
      <c r="I183" s="230"/>
      <c r="J183" s="230"/>
      <c r="K183" s="230"/>
      <c r="L183" s="230"/>
      <c r="M183" s="230"/>
      <c r="N183" s="230"/>
      <c r="O183" s="230"/>
      <c r="P183" s="230"/>
      <c r="Q183" s="230"/>
      <c r="R183" s="230"/>
      <c r="S183" s="230"/>
      <c r="T183" s="230"/>
      <c r="U183" s="230"/>
      <c r="V183" s="230"/>
      <c r="W183" s="230"/>
      <c r="X183" s="230"/>
      <c r="Y183" s="230"/>
      <c r="Z183" s="230"/>
    </row>
    <row r="184" ht="4.5" customHeight="1" spans="1:26">
      <c r="A184" s="230"/>
      <c r="G184" s="230"/>
      <c r="H184" s="230"/>
      <c r="I184" s="230"/>
      <c r="J184" s="230"/>
      <c r="K184" s="230"/>
      <c r="L184" s="230"/>
      <c r="M184" s="230"/>
      <c r="N184" s="230"/>
      <c r="O184" s="230"/>
      <c r="P184" s="230"/>
      <c r="Q184" s="230"/>
      <c r="R184" s="230"/>
      <c r="S184" s="230"/>
      <c r="T184" s="230"/>
      <c r="U184" s="230"/>
      <c r="V184" s="230"/>
      <c r="W184" s="230"/>
      <c r="X184" s="230"/>
      <c r="Y184" s="230"/>
      <c r="Z184" s="230"/>
    </row>
    <row r="185" ht="13.5" customHeight="1" spans="1:26">
      <c r="A185" s="230"/>
      <c r="B185" s="352" t="s">
        <v>358</v>
      </c>
      <c r="C185" s="469"/>
      <c r="D185" s="469"/>
      <c r="E185" s="469"/>
      <c r="F185" s="470"/>
      <c r="G185" s="230"/>
      <c r="H185" s="230"/>
      <c r="I185" s="230">
        <v>1</v>
      </c>
      <c r="J185" s="230">
        <v>15</v>
      </c>
      <c r="K185" s="230"/>
      <c r="L185" s="230"/>
      <c r="M185" s="230"/>
      <c r="N185" s="230"/>
      <c r="O185" s="230"/>
      <c r="P185" s="230"/>
      <c r="Q185" s="230"/>
      <c r="R185" s="230"/>
      <c r="S185" s="230"/>
      <c r="T185" s="230"/>
      <c r="U185" s="230"/>
      <c r="V185" s="230"/>
      <c r="W185" s="230"/>
      <c r="X185" s="230"/>
      <c r="Y185" s="230"/>
      <c r="Z185" s="230"/>
    </row>
    <row r="186" ht="21" customHeight="1" spans="1:26">
      <c r="A186" s="230"/>
      <c r="B186" s="328"/>
      <c r="C186" s="329"/>
      <c r="D186" s="329"/>
      <c r="E186" s="329"/>
      <c r="F186" s="330"/>
      <c r="G186" s="230"/>
      <c r="H186" s="230"/>
      <c r="I186" s="230"/>
      <c r="J186" s="230"/>
      <c r="K186" s="230"/>
      <c r="L186" s="230"/>
      <c r="M186" s="230"/>
      <c r="N186" s="230"/>
      <c r="O186" s="230"/>
      <c r="P186" s="230"/>
      <c r="Q186" s="230"/>
      <c r="R186" s="230"/>
      <c r="S186" s="230"/>
      <c r="T186" s="230"/>
      <c r="U186" s="230"/>
      <c r="V186" s="230"/>
      <c r="W186" s="230"/>
      <c r="X186" s="230"/>
      <c r="Y186" s="230"/>
      <c r="Z186" s="230"/>
    </row>
    <row r="187" ht="21" customHeight="1" spans="1:26">
      <c r="A187" s="230"/>
      <c r="B187" s="246"/>
      <c r="C187" s="331" t="s">
        <v>359</v>
      </c>
      <c r="D187" s="332"/>
      <c r="E187" s="234"/>
      <c r="F187" s="245"/>
      <c r="G187" s="230"/>
      <c r="H187" s="230"/>
      <c r="I187" s="230"/>
      <c r="J187" s="230"/>
      <c r="K187" s="230"/>
      <c r="L187" s="230"/>
      <c r="M187" s="230"/>
      <c r="N187" s="230"/>
      <c r="O187" s="230"/>
      <c r="P187" s="230"/>
      <c r="Q187" s="230"/>
      <c r="R187" s="230"/>
      <c r="S187" s="230"/>
      <c r="T187" s="230"/>
      <c r="U187" s="230"/>
      <c r="V187" s="230"/>
      <c r="W187" s="230"/>
      <c r="X187" s="230"/>
      <c r="Y187" s="230"/>
      <c r="Z187" s="230"/>
    </row>
    <row r="188" ht="13.5" customHeight="1" spans="1:26">
      <c r="A188" s="230"/>
      <c r="B188" s="249"/>
      <c r="C188" s="250"/>
      <c r="D188" s="250"/>
      <c r="E188" s="250"/>
      <c r="F188" s="251"/>
      <c r="G188" s="230"/>
      <c r="H188" s="230"/>
      <c r="I188" s="230"/>
      <c r="J188" s="230"/>
      <c r="K188" s="230"/>
      <c r="L188" s="230"/>
      <c r="M188" s="230"/>
      <c r="N188" s="230"/>
      <c r="O188" s="230"/>
      <c r="P188" s="230"/>
      <c r="Q188" s="230"/>
      <c r="R188" s="230"/>
      <c r="S188" s="230"/>
      <c r="T188" s="230"/>
      <c r="U188" s="230"/>
      <c r="V188" s="230"/>
      <c r="W188" s="230"/>
      <c r="X188" s="230"/>
      <c r="Y188" s="230"/>
      <c r="Z188" s="230"/>
    </row>
    <row r="189" ht="13.5" customHeight="1" spans="2:7">
      <c r="B189" s="234"/>
      <c r="C189" s="234"/>
      <c r="D189" s="234"/>
      <c r="E189" s="234"/>
      <c r="F189" s="230"/>
      <c r="G189" s="230"/>
    </row>
    <row r="190" ht="13.5" customHeight="1" spans="2:7">
      <c r="B190" s="266"/>
      <c r="C190" s="268" t="s">
        <v>360</v>
      </c>
      <c r="D190" s="268"/>
      <c r="E190" s="268"/>
      <c r="F190" s="333"/>
      <c r="G190" s="230"/>
    </row>
    <row r="191" ht="13.5" customHeight="1" spans="2:7">
      <c r="B191" s="246"/>
      <c r="C191" s="252"/>
      <c r="D191" s="230"/>
      <c r="E191" s="230"/>
      <c r="F191" s="245"/>
      <c r="G191" s="230"/>
    </row>
    <row r="192" ht="13.5" customHeight="1" spans="1:26">
      <c r="A192" s="230"/>
      <c r="B192" s="246"/>
      <c r="C192" s="305" t="s">
        <v>304</v>
      </c>
      <c r="D192" s="306"/>
      <c r="E192" s="306"/>
      <c r="F192" s="307"/>
      <c r="G192" s="230"/>
      <c r="H192" s="230"/>
      <c r="I192" s="230"/>
      <c r="J192" s="230"/>
      <c r="K192" s="230"/>
      <c r="L192" s="230"/>
      <c r="M192" s="230"/>
      <c r="N192" s="230"/>
      <c r="O192" s="230"/>
      <c r="P192" s="230"/>
      <c r="Q192" s="230"/>
      <c r="R192" s="230"/>
      <c r="S192" s="230"/>
      <c r="T192" s="230"/>
      <c r="U192" s="230"/>
      <c r="V192" s="230"/>
      <c r="W192" s="230"/>
      <c r="X192" s="230"/>
      <c r="Y192" s="230"/>
      <c r="Z192" s="230"/>
    </row>
    <row r="193" ht="13.5" customHeight="1" spans="1:26">
      <c r="A193" s="230"/>
      <c r="B193" s="246"/>
      <c r="C193" s="252"/>
      <c r="D193" s="230"/>
      <c r="E193" s="230"/>
      <c r="F193" s="245"/>
      <c r="G193" s="230"/>
      <c r="H193" s="230"/>
      <c r="I193" s="230"/>
      <c r="J193" s="230"/>
      <c r="K193" s="230"/>
      <c r="L193" s="230"/>
      <c r="M193" s="230"/>
      <c r="N193" s="230"/>
      <c r="O193" s="230"/>
      <c r="P193" s="230"/>
      <c r="Q193" s="230"/>
      <c r="R193" s="230"/>
      <c r="S193" s="230"/>
      <c r="T193" s="230"/>
      <c r="U193" s="230"/>
      <c r="V193" s="230"/>
      <c r="W193" s="230"/>
      <c r="X193" s="230"/>
      <c r="Y193" s="230"/>
      <c r="Z193" s="230"/>
    </row>
    <row r="194" ht="13.5" customHeight="1" spans="1:26">
      <c r="A194" s="230"/>
      <c r="B194" s="256"/>
      <c r="C194" s="257" t="s">
        <v>305</v>
      </c>
      <c r="D194" s="750" t="s">
        <v>244</v>
      </c>
      <c r="E194" s="258" t="s">
        <v>243</v>
      </c>
      <c r="F194" s="245"/>
      <c r="G194" s="230"/>
      <c r="H194" s="230"/>
      <c r="I194" s="230"/>
      <c r="J194" s="230"/>
      <c r="K194" s="230"/>
      <c r="L194" s="230"/>
      <c r="M194" s="230"/>
      <c r="N194" s="230"/>
      <c r="O194" s="230"/>
      <c r="P194" s="230"/>
      <c r="Q194" s="230"/>
      <c r="R194" s="230"/>
      <c r="S194" s="230"/>
      <c r="T194" s="230"/>
      <c r="U194" s="230"/>
      <c r="V194" s="230"/>
      <c r="W194" s="230"/>
      <c r="X194" s="230"/>
      <c r="Y194" s="230"/>
      <c r="Z194" s="230"/>
    </row>
    <row r="195" customHeight="1" spans="1:26">
      <c r="A195" s="230"/>
      <c r="B195" s="256"/>
      <c r="C195" s="259">
        <v>1</v>
      </c>
      <c r="D195" s="752" t="s">
        <v>306</v>
      </c>
      <c r="E195" s="283" t="s">
        <v>361</v>
      </c>
      <c r="F195" s="245"/>
      <c r="G195" s="230"/>
      <c r="H195" s="230"/>
      <c r="I195" s="230"/>
      <c r="J195" s="230"/>
      <c r="K195" s="230"/>
      <c r="L195" s="230"/>
      <c r="M195" s="230"/>
      <c r="N195" s="230"/>
      <c r="O195" s="230"/>
      <c r="P195" s="230"/>
      <c r="Q195" s="230"/>
      <c r="R195" s="230"/>
      <c r="S195" s="230"/>
      <c r="T195" s="230"/>
      <c r="U195" s="230"/>
      <c r="V195" s="230"/>
      <c r="W195" s="230"/>
      <c r="X195" s="230"/>
      <c r="Y195" s="230"/>
      <c r="Z195" s="230"/>
    </row>
    <row r="196" customHeight="1" spans="1:26">
      <c r="A196" s="230"/>
      <c r="B196" s="256"/>
      <c r="C196" s="259">
        <v>4</v>
      </c>
      <c r="D196" s="752" t="s">
        <v>311</v>
      </c>
      <c r="E196" s="471"/>
      <c r="F196" s="245"/>
      <c r="G196" s="230"/>
      <c r="H196" s="230"/>
      <c r="I196" s="230"/>
      <c r="J196" s="230"/>
      <c r="K196" s="230"/>
      <c r="L196" s="230"/>
      <c r="M196" s="230"/>
      <c r="N196" s="230"/>
      <c r="O196" s="230"/>
      <c r="P196" s="230"/>
      <c r="Q196" s="230"/>
      <c r="R196" s="230"/>
      <c r="S196" s="230"/>
      <c r="T196" s="230"/>
      <c r="U196" s="230"/>
      <c r="V196" s="230"/>
      <c r="W196" s="230"/>
      <c r="X196" s="230"/>
      <c r="Y196" s="230"/>
      <c r="Z196" s="230"/>
    </row>
    <row r="197" customHeight="1" spans="1:26">
      <c r="A197" s="230"/>
      <c r="B197" s="263"/>
      <c r="C197" s="281"/>
      <c r="D197" s="281"/>
      <c r="E197" s="281"/>
      <c r="F197" s="251"/>
      <c r="G197" s="230"/>
      <c r="H197" s="230"/>
      <c r="I197" s="230"/>
      <c r="J197" s="230"/>
      <c r="K197" s="230"/>
      <c r="L197" s="230"/>
      <c r="M197" s="230"/>
      <c r="N197" s="230"/>
      <c r="O197" s="230"/>
      <c r="P197" s="230"/>
      <c r="Q197" s="230"/>
      <c r="R197" s="230"/>
      <c r="S197" s="230"/>
      <c r="T197" s="230"/>
      <c r="U197" s="230"/>
      <c r="V197" s="230"/>
      <c r="W197" s="230"/>
      <c r="X197" s="230"/>
      <c r="Y197" s="230"/>
      <c r="Z197" s="230"/>
    </row>
    <row r="198" customHeight="1" spans="1:26">
      <c r="A198" s="230"/>
      <c r="B198" s="230"/>
      <c r="C198" s="230"/>
      <c r="D198" s="230"/>
      <c r="E198" s="230"/>
      <c r="F198" s="230"/>
      <c r="G198" s="230"/>
      <c r="H198" s="230"/>
      <c r="I198" s="230"/>
      <c r="J198" s="230"/>
      <c r="K198" s="230"/>
      <c r="L198" s="230"/>
      <c r="M198" s="230"/>
      <c r="N198" s="230"/>
      <c r="O198" s="230"/>
      <c r="P198" s="230"/>
      <c r="Q198" s="230"/>
      <c r="R198" s="230"/>
      <c r="S198" s="230"/>
      <c r="T198" s="230"/>
      <c r="U198" s="230"/>
      <c r="V198" s="230"/>
      <c r="W198" s="230"/>
      <c r="X198" s="230"/>
      <c r="Y198" s="230"/>
      <c r="Z198" s="230"/>
    </row>
    <row r="199" customHeight="1" spans="1:26">
      <c r="A199" s="230"/>
      <c r="B199" s="266"/>
      <c r="C199" s="268" t="s">
        <v>362</v>
      </c>
      <c r="D199" s="268"/>
      <c r="E199" s="268"/>
      <c r="F199" s="333"/>
      <c r="G199" s="230"/>
      <c r="H199" s="230"/>
      <c r="I199" s="230">
        <v>2</v>
      </c>
      <c r="J199" s="230">
        <v>16</v>
      </c>
      <c r="K199" s="230"/>
      <c r="L199" s="230"/>
      <c r="M199" s="230"/>
      <c r="N199" s="230"/>
      <c r="O199" s="230"/>
      <c r="P199" s="230"/>
      <c r="Q199" s="230"/>
      <c r="R199" s="230"/>
      <c r="S199" s="230"/>
      <c r="T199" s="230"/>
      <c r="U199" s="230"/>
      <c r="V199" s="230"/>
      <c r="W199" s="230"/>
      <c r="X199" s="230"/>
      <c r="Y199" s="230"/>
      <c r="Z199" s="230"/>
    </row>
    <row r="200" ht="13.5" customHeight="1" spans="1:26">
      <c r="A200" s="230"/>
      <c r="B200" s="246"/>
      <c r="C200" s="252"/>
      <c r="D200" s="230"/>
      <c r="E200" s="230"/>
      <c r="F200" s="245"/>
      <c r="G200" s="230"/>
      <c r="H200" s="230"/>
      <c r="I200" s="230"/>
      <c r="J200" s="230"/>
      <c r="K200" s="230"/>
      <c r="L200" s="230"/>
      <c r="M200" s="230"/>
      <c r="N200" s="230"/>
      <c r="O200" s="230"/>
      <c r="P200" s="230"/>
      <c r="Q200" s="230"/>
      <c r="R200" s="230"/>
      <c r="S200" s="230"/>
      <c r="T200" s="230"/>
      <c r="U200" s="230"/>
      <c r="V200" s="230"/>
      <c r="W200" s="230"/>
      <c r="X200" s="230"/>
      <c r="Y200" s="230"/>
      <c r="Z200" s="230"/>
    </row>
    <row r="201" ht="13.5" customHeight="1" spans="1:26">
      <c r="A201" s="230"/>
      <c r="B201" s="246"/>
      <c r="C201" s="305" t="s">
        <v>304</v>
      </c>
      <c r="D201" s="306"/>
      <c r="E201" s="307"/>
      <c r="F201" s="245"/>
      <c r="G201" s="230"/>
      <c r="H201" s="230"/>
      <c r="I201" s="230"/>
      <c r="J201" s="230"/>
      <c r="K201" s="230"/>
      <c r="L201" s="230"/>
      <c r="M201" s="230"/>
      <c r="N201" s="230"/>
      <c r="O201" s="230"/>
      <c r="P201" s="230"/>
      <c r="Q201" s="230"/>
      <c r="R201" s="230"/>
      <c r="S201" s="230"/>
      <c r="T201" s="230"/>
      <c r="U201" s="230"/>
      <c r="V201" s="230"/>
      <c r="W201" s="230"/>
      <c r="X201" s="230"/>
      <c r="Y201" s="230"/>
      <c r="Z201" s="230"/>
    </row>
    <row r="202" ht="24.75" customHeight="1" spans="1:26">
      <c r="A202" s="230"/>
      <c r="B202" s="246"/>
      <c r="C202" s="252"/>
      <c r="D202" s="230"/>
      <c r="E202" s="230"/>
      <c r="F202" s="245"/>
      <c r="G202" s="230"/>
      <c r="H202" s="230"/>
      <c r="I202" s="230"/>
      <c r="J202" s="230"/>
      <c r="K202" s="230"/>
      <c r="L202" s="230"/>
      <c r="M202" s="230"/>
      <c r="N202" s="230"/>
      <c r="O202" s="230"/>
      <c r="P202" s="230"/>
      <c r="Q202" s="230"/>
      <c r="R202" s="230"/>
      <c r="S202" s="230"/>
      <c r="T202" s="230"/>
      <c r="U202" s="230"/>
      <c r="V202" s="230"/>
      <c r="W202" s="230"/>
      <c r="X202" s="230"/>
      <c r="Y202" s="230"/>
      <c r="Z202" s="230"/>
    </row>
    <row r="203" ht="13.5" customHeight="1" spans="1:26">
      <c r="A203" s="230"/>
      <c r="B203" s="256"/>
      <c r="C203" s="257" t="s">
        <v>305</v>
      </c>
      <c r="D203" s="750" t="s">
        <v>244</v>
      </c>
      <c r="E203" s="258" t="s">
        <v>243</v>
      </c>
      <c r="F203" s="245"/>
      <c r="G203" s="230"/>
      <c r="H203" s="230"/>
      <c r="I203" s="230"/>
      <c r="J203" s="230"/>
      <c r="K203" s="230"/>
      <c r="L203" s="230"/>
      <c r="M203" s="230"/>
      <c r="N203" s="230"/>
      <c r="O203" s="230"/>
      <c r="P203" s="230"/>
      <c r="Q203" s="230"/>
      <c r="R203" s="230"/>
      <c r="S203" s="230"/>
      <c r="T203" s="230"/>
      <c r="U203" s="230"/>
      <c r="V203" s="230"/>
      <c r="W203" s="230"/>
      <c r="X203" s="230"/>
      <c r="Y203" s="230"/>
      <c r="Z203" s="230"/>
    </row>
    <row r="204" ht="13.5" customHeight="1" spans="1:26">
      <c r="A204" s="230"/>
      <c r="B204" s="256"/>
      <c r="C204" s="259">
        <v>1</v>
      </c>
      <c r="D204" s="752" t="s">
        <v>306</v>
      </c>
      <c r="E204" s="283" t="s">
        <v>361</v>
      </c>
      <c r="F204" s="245"/>
      <c r="G204" s="230"/>
      <c r="H204" s="230"/>
      <c r="I204" s="230"/>
      <c r="J204" s="230"/>
      <c r="K204" s="230"/>
      <c r="L204" s="230"/>
      <c r="M204" s="230"/>
      <c r="N204" s="230"/>
      <c r="O204" s="230"/>
      <c r="P204" s="230"/>
      <c r="Q204" s="230"/>
      <c r="R204" s="230"/>
      <c r="S204" s="230"/>
      <c r="T204" s="230"/>
      <c r="U204" s="230"/>
      <c r="V204" s="230"/>
      <c r="W204" s="230"/>
      <c r="X204" s="230"/>
      <c r="Y204" s="230"/>
      <c r="Z204" s="230"/>
    </row>
    <row r="205" ht="21" customHeight="1" spans="1:26">
      <c r="A205" s="230"/>
      <c r="B205" s="256"/>
      <c r="C205" s="259">
        <v>4</v>
      </c>
      <c r="D205" s="752" t="s">
        <v>311</v>
      </c>
      <c r="E205" s="471"/>
      <c r="F205" s="245"/>
      <c r="G205" s="230"/>
      <c r="H205" s="230"/>
      <c r="I205" s="230"/>
      <c r="J205" s="230"/>
      <c r="K205" s="230"/>
      <c r="L205" s="230"/>
      <c r="M205" s="230"/>
      <c r="N205" s="230"/>
      <c r="O205" s="230"/>
      <c r="P205" s="230"/>
      <c r="Q205" s="230"/>
      <c r="R205" s="230"/>
      <c r="S205" s="230"/>
      <c r="T205" s="230"/>
      <c r="U205" s="230"/>
      <c r="V205" s="230"/>
      <c r="W205" s="230"/>
      <c r="X205" s="230"/>
      <c r="Y205" s="230"/>
      <c r="Z205" s="230"/>
    </row>
    <row r="206" ht="21" customHeight="1" spans="1:26">
      <c r="A206" s="230"/>
      <c r="B206" s="263"/>
      <c r="C206" s="281"/>
      <c r="D206" s="281"/>
      <c r="E206" s="281"/>
      <c r="F206" s="251"/>
      <c r="G206" s="230"/>
      <c r="H206" s="230"/>
      <c r="I206" s="230"/>
      <c r="J206" s="230"/>
      <c r="K206" s="230"/>
      <c r="L206" s="230"/>
      <c r="M206" s="230"/>
      <c r="N206" s="230"/>
      <c r="O206" s="230"/>
      <c r="P206" s="230"/>
      <c r="Q206" s="230"/>
      <c r="R206" s="230"/>
      <c r="S206" s="230"/>
      <c r="T206" s="230"/>
      <c r="U206" s="230"/>
      <c r="V206" s="230"/>
      <c r="W206" s="230"/>
      <c r="X206" s="230"/>
      <c r="Y206" s="230"/>
      <c r="Z206" s="230"/>
    </row>
    <row r="207" ht="21" customHeight="1" spans="1:26">
      <c r="A207" s="230"/>
      <c r="B207" s="230"/>
      <c r="C207" s="230"/>
      <c r="D207" s="230"/>
      <c r="E207" s="230"/>
      <c r="F207" s="230"/>
      <c r="G207" s="230"/>
      <c r="H207" s="230"/>
      <c r="I207" s="230"/>
      <c r="J207" s="230"/>
      <c r="K207" s="230"/>
      <c r="L207" s="230"/>
      <c r="M207" s="230"/>
      <c r="N207" s="230"/>
      <c r="O207" s="230"/>
      <c r="P207" s="230"/>
      <c r="Q207" s="230"/>
      <c r="R207" s="230"/>
      <c r="S207" s="230"/>
      <c r="T207" s="230"/>
      <c r="U207" s="230"/>
      <c r="V207" s="230"/>
      <c r="W207" s="230"/>
      <c r="X207" s="230"/>
      <c r="Y207" s="230"/>
      <c r="Z207" s="230"/>
    </row>
    <row r="208" ht="21" customHeight="1" spans="1:26">
      <c r="A208" s="230"/>
      <c r="B208" s="266"/>
      <c r="C208" s="268" t="s">
        <v>363</v>
      </c>
      <c r="D208" s="268"/>
      <c r="E208" s="268"/>
      <c r="F208" s="333"/>
      <c r="G208" s="230"/>
      <c r="H208" s="230"/>
      <c r="I208" s="230">
        <v>3</v>
      </c>
      <c r="J208" s="230">
        <v>17</v>
      </c>
      <c r="K208" s="230"/>
      <c r="L208" s="230"/>
      <c r="M208" s="230"/>
      <c r="N208" s="230"/>
      <c r="O208" s="230"/>
      <c r="P208" s="230"/>
      <c r="Q208" s="230"/>
      <c r="R208" s="230"/>
      <c r="S208" s="230"/>
      <c r="T208" s="230"/>
      <c r="U208" s="230"/>
      <c r="V208" s="230"/>
      <c r="W208" s="230"/>
      <c r="X208" s="230"/>
      <c r="Y208" s="230"/>
      <c r="Z208" s="230"/>
    </row>
    <row r="209" ht="13.5" customHeight="1" spans="1:26">
      <c r="A209" s="230"/>
      <c r="B209" s="246"/>
      <c r="C209" s="252"/>
      <c r="D209" s="230"/>
      <c r="E209" s="230"/>
      <c r="F209" s="245"/>
      <c r="G209" s="230"/>
      <c r="H209" s="230"/>
      <c r="I209" s="230"/>
      <c r="J209" s="230"/>
      <c r="K209" s="230"/>
      <c r="L209" s="230"/>
      <c r="M209" s="230"/>
      <c r="N209" s="230"/>
      <c r="O209" s="230"/>
      <c r="P209" s="230"/>
      <c r="Q209" s="230"/>
      <c r="R209" s="230"/>
      <c r="S209" s="230"/>
      <c r="T209" s="230"/>
      <c r="U209" s="230"/>
      <c r="V209" s="230"/>
      <c r="W209" s="230"/>
      <c r="X209" s="230"/>
      <c r="Y209" s="230"/>
      <c r="Z209" s="230"/>
    </row>
    <row r="210" ht="13.5" customHeight="1" spans="1:26">
      <c r="A210" s="230"/>
      <c r="B210" s="246"/>
      <c r="C210" s="305" t="s">
        <v>304</v>
      </c>
      <c r="D210" s="306"/>
      <c r="E210" s="307"/>
      <c r="F210" s="245"/>
      <c r="H210" s="230"/>
      <c r="I210" s="230"/>
      <c r="J210" s="230"/>
      <c r="K210" s="230"/>
      <c r="L210" s="230"/>
      <c r="M210" s="230"/>
      <c r="N210" s="230"/>
      <c r="O210" s="230"/>
      <c r="P210" s="230"/>
      <c r="Q210" s="230"/>
      <c r="R210" s="230"/>
      <c r="S210" s="230"/>
      <c r="T210" s="230"/>
      <c r="U210" s="230"/>
      <c r="V210" s="230"/>
      <c r="W210" s="230"/>
      <c r="X210" s="230"/>
      <c r="Y210" s="230"/>
      <c r="Z210" s="230"/>
    </row>
    <row r="211" ht="13.5" customHeight="1" spans="1:26">
      <c r="A211" s="230"/>
      <c r="B211" s="246"/>
      <c r="C211" s="252"/>
      <c r="D211" s="230"/>
      <c r="E211" s="230"/>
      <c r="F211" s="245"/>
      <c r="H211" s="230"/>
      <c r="I211" s="230"/>
      <c r="J211" s="230"/>
      <c r="K211" s="230"/>
      <c r="L211" s="230"/>
      <c r="M211" s="230"/>
      <c r="N211" s="230"/>
      <c r="O211" s="230"/>
      <c r="P211" s="230"/>
      <c r="Q211" s="230"/>
      <c r="R211" s="230"/>
      <c r="S211" s="230"/>
      <c r="T211" s="230"/>
      <c r="U211" s="230"/>
      <c r="V211" s="230"/>
      <c r="W211" s="230"/>
      <c r="X211" s="230"/>
      <c r="Y211" s="230"/>
      <c r="Z211" s="230"/>
    </row>
    <row r="212" ht="13.5" customHeight="1" spans="1:26">
      <c r="A212" s="230"/>
      <c r="B212" s="256"/>
      <c r="C212" s="257" t="s">
        <v>305</v>
      </c>
      <c r="D212" s="750" t="s">
        <v>244</v>
      </c>
      <c r="E212" s="258" t="s">
        <v>243</v>
      </c>
      <c r="F212" s="245"/>
      <c r="H212" s="230"/>
      <c r="I212" s="230"/>
      <c r="J212" s="230"/>
      <c r="K212" s="230"/>
      <c r="L212" s="230"/>
      <c r="M212" s="230"/>
      <c r="N212" s="230"/>
      <c r="O212" s="230"/>
      <c r="P212" s="230"/>
      <c r="Q212" s="230"/>
      <c r="R212" s="230"/>
      <c r="S212" s="230"/>
      <c r="T212" s="230"/>
      <c r="U212" s="230"/>
      <c r="V212" s="230"/>
      <c r="W212" s="230"/>
      <c r="X212" s="230"/>
      <c r="Y212" s="230"/>
      <c r="Z212" s="230"/>
    </row>
    <row r="213" ht="13.5" customHeight="1" spans="1:26">
      <c r="A213" s="230"/>
      <c r="B213" s="256"/>
      <c r="C213" s="259">
        <v>1</v>
      </c>
      <c r="D213" s="752" t="s">
        <v>306</v>
      </c>
      <c r="E213" s="283" t="s">
        <v>361</v>
      </c>
      <c r="F213" s="245"/>
      <c r="G213" s="230"/>
      <c r="H213" s="230"/>
      <c r="I213" s="230"/>
      <c r="J213" s="230"/>
      <c r="K213" s="230"/>
      <c r="L213" s="230"/>
      <c r="M213" s="230"/>
      <c r="N213" s="230"/>
      <c r="O213" s="230"/>
      <c r="P213" s="230"/>
      <c r="Q213" s="230"/>
      <c r="R213" s="230"/>
      <c r="S213" s="230"/>
      <c r="T213" s="230"/>
      <c r="U213" s="230"/>
      <c r="V213" s="230"/>
      <c r="W213" s="230"/>
      <c r="X213" s="230"/>
      <c r="Y213" s="230"/>
      <c r="Z213" s="230"/>
    </row>
    <row r="214" ht="24.75" customHeight="1" spans="1:26">
      <c r="A214" s="230"/>
      <c r="B214" s="256"/>
      <c r="C214" s="259">
        <v>4</v>
      </c>
      <c r="D214" s="752" t="s">
        <v>311</v>
      </c>
      <c r="E214" s="471"/>
      <c r="F214" s="245"/>
      <c r="G214" s="230"/>
      <c r="H214" s="230"/>
      <c r="I214" s="230"/>
      <c r="J214" s="230"/>
      <c r="K214" s="230"/>
      <c r="L214" s="230"/>
      <c r="M214" s="230"/>
      <c r="N214" s="230"/>
      <c r="O214" s="230"/>
      <c r="P214" s="230"/>
      <c r="Q214" s="230"/>
      <c r="R214" s="230"/>
      <c r="S214" s="230"/>
      <c r="T214" s="230"/>
      <c r="U214" s="230"/>
      <c r="V214" s="230"/>
      <c r="W214" s="230"/>
      <c r="X214" s="230"/>
      <c r="Y214" s="230"/>
      <c r="Z214" s="230"/>
    </row>
    <row r="215" ht="13.5" customHeight="1" spans="1:26">
      <c r="A215" s="230"/>
      <c r="B215" s="263"/>
      <c r="C215" s="281"/>
      <c r="D215" s="281"/>
      <c r="E215" s="281"/>
      <c r="F215" s="251"/>
      <c r="G215" s="230"/>
      <c r="H215" s="230"/>
      <c r="I215" s="230"/>
      <c r="J215" s="230"/>
      <c r="K215" s="230"/>
      <c r="L215" s="230"/>
      <c r="M215" s="230"/>
      <c r="N215" s="230"/>
      <c r="O215" s="230"/>
      <c r="P215" s="230"/>
      <c r="Q215" s="230"/>
      <c r="R215" s="230"/>
      <c r="S215" s="230"/>
      <c r="T215" s="230"/>
      <c r="U215" s="230"/>
      <c r="V215" s="230"/>
      <c r="W215" s="230"/>
      <c r="X215" s="230"/>
      <c r="Y215" s="230"/>
      <c r="Z215" s="230"/>
    </row>
    <row r="216" ht="13.5" customHeight="1" spans="1:26">
      <c r="A216" s="230"/>
      <c r="B216" s="230"/>
      <c r="C216" s="230"/>
      <c r="D216" s="230"/>
      <c r="E216" s="230"/>
      <c r="F216" s="230"/>
      <c r="G216" s="230"/>
      <c r="H216" s="230"/>
      <c r="I216" s="230"/>
      <c r="J216" s="230"/>
      <c r="K216" s="230"/>
      <c r="L216" s="230"/>
      <c r="M216" s="230"/>
      <c r="N216" s="230"/>
      <c r="O216" s="230"/>
      <c r="P216" s="230"/>
      <c r="Q216" s="230"/>
      <c r="R216" s="230"/>
      <c r="S216" s="230"/>
      <c r="T216" s="230"/>
      <c r="U216" s="230"/>
      <c r="V216" s="230"/>
      <c r="W216" s="230"/>
      <c r="X216" s="230"/>
      <c r="Y216" s="230"/>
      <c r="Z216" s="230"/>
    </row>
    <row r="217" ht="21" customHeight="1" spans="1:26">
      <c r="A217" s="230"/>
      <c r="B217" s="230"/>
      <c r="C217" s="230"/>
      <c r="D217" s="230"/>
      <c r="E217" s="230"/>
      <c r="F217" s="230"/>
      <c r="G217" s="230"/>
      <c r="H217" s="230"/>
      <c r="I217" s="230"/>
      <c r="J217" s="230"/>
      <c r="K217" s="230"/>
      <c r="L217" s="230"/>
      <c r="M217" s="230"/>
      <c r="N217" s="230"/>
      <c r="O217" s="230"/>
      <c r="P217" s="230"/>
      <c r="Q217" s="230"/>
      <c r="R217" s="230"/>
      <c r="S217" s="230"/>
      <c r="T217" s="230"/>
      <c r="U217" s="230"/>
      <c r="V217" s="230"/>
      <c r="W217" s="230"/>
      <c r="X217" s="230"/>
      <c r="Y217" s="230"/>
      <c r="Z217" s="230"/>
    </row>
    <row r="218" ht="21" customHeight="1" spans="1:26">
      <c r="A218" s="230"/>
      <c r="B218" s="266"/>
      <c r="C218" s="334" t="s">
        <v>364</v>
      </c>
      <c r="D218" s="334"/>
      <c r="E218" s="334"/>
      <c r="F218" s="333"/>
      <c r="G218" s="230"/>
      <c r="H218" s="230"/>
      <c r="I218" s="230">
        <v>4</v>
      </c>
      <c r="J218" s="230">
        <v>18</v>
      </c>
      <c r="K218" s="230"/>
      <c r="L218" s="230"/>
      <c r="M218" s="230"/>
      <c r="N218" s="230"/>
      <c r="O218" s="230"/>
      <c r="P218" s="230"/>
      <c r="Q218" s="230"/>
      <c r="R218" s="230"/>
      <c r="S218" s="230"/>
      <c r="T218" s="230"/>
      <c r="U218" s="230"/>
      <c r="V218" s="230"/>
      <c r="W218" s="230"/>
      <c r="X218" s="230"/>
      <c r="Y218" s="230"/>
      <c r="Z218" s="230"/>
    </row>
    <row r="219" ht="13.5" customHeight="1" spans="1:26">
      <c r="A219" s="230"/>
      <c r="B219" s="246"/>
      <c r="C219" s="252"/>
      <c r="D219" s="230"/>
      <c r="E219" s="230"/>
      <c r="F219" s="245"/>
      <c r="G219" s="230"/>
      <c r="H219" s="230"/>
      <c r="I219" s="230"/>
      <c r="J219" s="230"/>
      <c r="K219" s="230"/>
      <c r="L219" s="230"/>
      <c r="M219" s="230"/>
      <c r="N219" s="230"/>
      <c r="O219" s="230"/>
      <c r="P219" s="230"/>
      <c r="Q219" s="230"/>
      <c r="R219" s="230"/>
      <c r="S219" s="230"/>
      <c r="T219" s="230"/>
      <c r="U219" s="230"/>
      <c r="V219" s="230"/>
      <c r="W219" s="230"/>
      <c r="X219" s="230"/>
      <c r="Y219" s="230"/>
      <c r="Z219" s="230"/>
    </row>
    <row r="220" ht="13.5" customHeight="1" spans="1:26">
      <c r="A220" s="230"/>
      <c r="B220" s="246"/>
      <c r="C220" s="305" t="s">
        <v>304</v>
      </c>
      <c r="D220" s="306"/>
      <c r="E220" s="307"/>
      <c r="F220" s="245"/>
      <c r="G220" s="230"/>
      <c r="H220" s="230"/>
      <c r="I220" s="230"/>
      <c r="J220" s="230"/>
      <c r="K220" s="230"/>
      <c r="L220" s="230"/>
      <c r="M220" s="230"/>
      <c r="N220" s="230"/>
      <c r="O220" s="230"/>
      <c r="P220" s="230"/>
      <c r="Q220" s="230"/>
      <c r="R220" s="230"/>
      <c r="S220" s="230"/>
      <c r="T220" s="230"/>
      <c r="U220" s="230"/>
      <c r="V220" s="230"/>
      <c r="W220" s="230"/>
      <c r="X220" s="230"/>
      <c r="Y220" s="230"/>
      <c r="Z220" s="230"/>
    </row>
    <row r="221" ht="13.5" customHeight="1" spans="1:26">
      <c r="A221" s="230"/>
      <c r="B221" s="246"/>
      <c r="C221" s="252"/>
      <c r="D221" s="230"/>
      <c r="E221" s="230"/>
      <c r="F221" s="245"/>
      <c r="G221" s="230"/>
      <c r="H221" s="230"/>
      <c r="I221" s="230"/>
      <c r="J221" s="230"/>
      <c r="K221" s="230"/>
      <c r="L221" s="230"/>
      <c r="M221" s="230"/>
      <c r="N221" s="230"/>
      <c r="O221" s="230"/>
      <c r="P221" s="230"/>
      <c r="Q221" s="230"/>
      <c r="R221" s="230"/>
      <c r="S221" s="230"/>
      <c r="T221" s="230"/>
      <c r="U221" s="230"/>
      <c r="V221" s="230"/>
      <c r="W221" s="230"/>
      <c r="X221" s="230"/>
      <c r="Y221" s="230"/>
      <c r="Z221" s="230"/>
    </row>
    <row r="222" ht="13.5" customHeight="1" spans="1:26">
      <c r="A222" s="230"/>
      <c r="B222" s="256"/>
      <c r="C222" s="257" t="s">
        <v>305</v>
      </c>
      <c r="D222" s="750" t="s">
        <v>244</v>
      </c>
      <c r="E222" s="258" t="s">
        <v>243</v>
      </c>
      <c r="F222" s="245"/>
      <c r="G222" s="230"/>
      <c r="H222" s="230"/>
      <c r="I222" s="230"/>
      <c r="J222" s="230"/>
      <c r="K222" s="230"/>
      <c r="L222" s="230"/>
      <c r="M222" s="230"/>
      <c r="N222" s="230"/>
      <c r="O222" s="230"/>
      <c r="P222" s="230"/>
      <c r="Q222" s="230"/>
      <c r="R222" s="230"/>
      <c r="S222" s="230"/>
      <c r="T222" s="230"/>
      <c r="U222" s="230"/>
      <c r="V222" s="230"/>
      <c r="W222" s="230"/>
      <c r="X222" s="230"/>
      <c r="Y222" s="230"/>
      <c r="Z222" s="230"/>
    </row>
    <row r="223" ht="13.5" customHeight="1" spans="1:26">
      <c r="A223" s="230"/>
      <c r="B223" s="256"/>
      <c r="C223" s="259">
        <v>1</v>
      </c>
      <c r="D223" s="752" t="s">
        <v>311</v>
      </c>
      <c r="E223" s="283" t="s">
        <v>361</v>
      </c>
      <c r="F223" s="245"/>
      <c r="G223" s="230"/>
      <c r="H223" s="230"/>
      <c r="I223" s="230"/>
      <c r="J223" s="230"/>
      <c r="K223" s="230"/>
      <c r="L223" s="230"/>
      <c r="M223" s="230"/>
      <c r="N223" s="230"/>
      <c r="O223" s="230"/>
      <c r="P223" s="230"/>
      <c r="Q223" s="230"/>
      <c r="R223" s="230"/>
      <c r="S223" s="230"/>
      <c r="T223" s="230"/>
      <c r="U223" s="230"/>
      <c r="V223" s="230"/>
      <c r="W223" s="230"/>
      <c r="X223" s="230"/>
      <c r="Y223" s="230"/>
      <c r="Z223" s="230"/>
    </row>
    <row r="224" ht="13.5" customHeight="1" spans="1:26">
      <c r="A224" s="230"/>
      <c r="B224" s="256"/>
      <c r="C224" s="259">
        <v>4</v>
      </c>
      <c r="D224" s="752" t="s">
        <v>306</v>
      </c>
      <c r="E224" s="471"/>
      <c r="F224" s="245"/>
      <c r="G224" s="230"/>
      <c r="H224" s="230"/>
      <c r="I224" s="230"/>
      <c r="J224" s="230"/>
      <c r="K224" s="230"/>
      <c r="L224" s="230"/>
      <c r="M224" s="230"/>
      <c r="N224" s="230"/>
      <c r="O224" s="230"/>
      <c r="P224" s="230"/>
      <c r="Q224" s="230"/>
      <c r="R224" s="230"/>
      <c r="S224" s="230"/>
      <c r="T224" s="230"/>
      <c r="U224" s="230"/>
      <c r="V224" s="230"/>
      <c r="W224" s="230"/>
      <c r="X224" s="230"/>
      <c r="Y224" s="230"/>
      <c r="Z224" s="230"/>
    </row>
    <row r="225" ht="13.5" customHeight="1" spans="1:26">
      <c r="A225" s="230"/>
      <c r="B225" s="263"/>
      <c r="C225" s="281"/>
      <c r="D225" s="281"/>
      <c r="E225" s="281"/>
      <c r="F225" s="251"/>
      <c r="G225" s="230"/>
      <c r="H225" s="230"/>
      <c r="I225" s="230"/>
      <c r="J225" s="230"/>
      <c r="K225" s="230"/>
      <c r="L225" s="230"/>
      <c r="M225" s="230"/>
      <c r="N225" s="230"/>
      <c r="O225" s="230"/>
      <c r="P225" s="230"/>
      <c r="Q225" s="230"/>
      <c r="R225" s="230"/>
      <c r="S225" s="230"/>
      <c r="T225" s="230"/>
      <c r="U225" s="230"/>
      <c r="V225" s="230"/>
      <c r="W225" s="230"/>
      <c r="X225" s="230"/>
      <c r="Y225" s="230"/>
      <c r="Z225" s="230"/>
    </row>
    <row r="226" customHeight="1" spans="1:26">
      <c r="A226" s="230"/>
      <c r="G226" s="230"/>
      <c r="H226" s="230"/>
      <c r="I226" s="230"/>
      <c r="J226" s="230"/>
      <c r="K226" s="230"/>
      <c r="L226" s="230"/>
      <c r="M226" s="230"/>
      <c r="N226" s="230"/>
      <c r="O226" s="230"/>
      <c r="P226" s="230"/>
      <c r="Q226" s="230"/>
      <c r="R226" s="230"/>
      <c r="S226" s="230"/>
      <c r="T226" s="230"/>
      <c r="U226" s="230"/>
      <c r="V226" s="230"/>
      <c r="W226" s="230"/>
      <c r="X226" s="230"/>
      <c r="Y226" s="230"/>
      <c r="Z226" s="230"/>
    </row>
    <row r="227" customHeight="1" spans="1:26">
      <c r="A227" s="230"/>
      <c r="B227" s="472" t="s">
        <v>365</v>
      </c>
      <c r="C227" s="351"/>
      <c r="D227" s="351"/>
      <c r="E227" s="351"/>
      <c r="F227" s="351"/>
      <c r="G227" s="230"/>
      <c r="H227" s="230"/>
      <c r="I227" s="230"/>
      <c r="J227" s="230"/>
      <c r="K227" s="230"/>
      <c r="L227" s="230"/>
      <c r="M227" s="230"/>
      <c r="N227" s="230"/>
      <c r="O227" s="230"/>
      <c r="P227" s="230"/>
      <c r="Q227" s="230"/>
      <c r="R227" s="230"/>
      <c r="S227" s="230"/>
      <c r="T227" s="230"/>
      <c r="U227" s="230"/>
      <c r="V227" s="230"/>
      <c r="W227" s="230"/>
      <c r="X227" s="230"/>
      <c r="Y227" s="230"/>
      <c r="Z227" s="230"/>
    </row>
    <row r="228" ht="13" customHeight="1" spans="1:26">
      <c r="A228" s="230"/>
      <c r="B228" s="295"/>
      <c r="C228" s="296"/>
      <c r="D228" s="296"/>
      <c r="E228" s="296"/>
      <c r="F228" s="245"/>
      <c r="G228" s="230"/>
      <c r="H228" s="230"/>
      <c r="I228" s="230"/>
      <c r="J228" s="230"/>
      <c r="K228" s="230"/>
      <c r="L228" s="230"/>
      <c r="M228" s="230"/>
      <c r="N228" s="230"/>
      <c r="O228" s="230"/>
      <c r="P228" s="230"/>
      <c r="Q228" s="230"/>
      <c r="R228" s="230"/>
      <c r="S228" s="230"/>
      <c r="T228" s="230"/>
      <c r="U228" s="230"/>
      <c r="V228" s="230"/>
      <c r="W228" s="230"/>
      <c r="X228" s="230"/>
      <c r="Y228" s="230"/>
      <c r="Z228" s="230"/>
    </row>
    <row r="229" ht="13.5" customHeight="1" spans="1:6">
      <c r="A229" s="230"/>
      <c r="B229" s="295"/>
      <c r="C229" s="297"/>
      <c r="D229" s="298"/>
      <c r="E229" s="299"/>
      <c r="F229" s="245"/>
    </row>
    <row r="230" ht="13.5" customHeight="1" spans="1:6">
      <c r="A230" s="230"/>
      <c r="B230" s="295"/>
      <c r="C230" s="300" t="s">
        <v>366</v>
      </c>
      <c r="D230" s="301"/>
      <c r="E230" s="302"/>
      <c r="F230" s="245"/>
    </row>
    <row r="231" ht="13.5" customHeight="1" spans="1:6">
      <c r="A231" s="230"/>
      <c r="B231" s="295"/>
      <c r="C231" s="300" t="s">
        <v>367</v>
      </c>
      <c r="D231" s="301"/>
      <c r="E231" s="302"/>
      <c r="F231" s="245"/>
    </row>
    <row r="232" ht="13.5" customHeight="1" spans="1:6">
      <c r="A232" s="230"/>
      <c r="B232" s="295"/>
      <c r="C232" s="300" t="s">
        <v>368</v>
      </c>
      <c r="D232" s="301"/>
      <c r="E232" s="302"/>
      <c r="F232" s="245"/>
    </row>
    <row r="233" ht="13.5" customHeight="1" spans="1:6">
      <c r="A233" s="230"/>
      <c r="B233" s="295"/>
      <c r="C233" s="300" t="s">
        <v>369</v>
      </c>
      <c r="D233" s="301"/>
      <c r="E233" s="302"/>
      <c r="F233" s="245"/>
    </row>
    <row r="234" ht="13.5" customHeight="1" spans="1:6">
      <c r="A234" s="230"/>
      <c r="B234" s="295"/>
      <c r="C234" s="300" t="s">
        <v>370</v>
      </c>
      <c r="D234" s="301"/>
      <c r="E234" s="302"/>
      <c r="F234" s="245"/>
    </row>
    <row r="235" ht="13.5" customHeight="1" spans="1:6">
      <c r="A235" s="230"/>
      <c r="B235" s="295"/>
      <c r="C235" s="280"/>
      <c r="D235" s="303"/>
      <c r="E235" s="304"/>
      <c r="F235" s="245"/>
    </row>
    <row r="236" ht="13.5" customHeight="1" spans="1:6">
      <c r="A236" s="230"/>
      <c r="B236" s="246"/>
      <c r="C236" s="252"/>
      <c r="D236" s="230"/>
      <c r="E236" s="230"/>
      <c r="F236" s="245"/>
    </row>
    <row r="237" ht="13.5" customHeight="1" spans="1:6">
      <c r="A237" s="230"/>
      <c r="B237" s="246"/>
      <c r="C237" s="305" t="s">
        <v>304</v>
      </c>
      <c r="D237" s="306"/>
      <c r="E237" s="307"/>
      <c r="F237" s="245"/>
    </row>
    <row r="238" ht="13.5" customHeight="1" spans="1:6">
      <c r="A238" s="230"/>
      <c r="B238" s="246"/>
      <c r="C238" s="252"/>
      <c r="D238" s="230"/>
      <c r="E238" s="230"/>
      <c r="F238" s="245"/>
    </row>
    <row r="239" ht="13.5" customHeight="1" spans="1:6">
      <c r="A239" s="230"/>
      <c r="B239" s="256"/>
      <c r="C239" s="257" t="s">
        <v>305</v>
      </c>
      <c r="D239" s="750" t="s">
        <v>244</v>
      </c>
      <c r="E239" s="258" t="s">
        <v>243</v>
      </c>
      <c r="F239" s="245"/>
    </row>
    <row r="240" ht="13.5" customHeight="1" spans="1:6">
      <c r="A240" s="230"/>
      <c r="B240" s="256"/>
      <c r="C240" s="259">
        <v>1</v>
      </c>
      <c r="D240" s="751" t="s">
        <v>306</v>
      </c>
      <c r="E240" s="261" t="s">
        <v>296</v>
      </c>
      <c r="F240" s="245"/>
    </row>
    <row r="241" ht="14.5" spans="1:6">
      <c r="A241" s="230"/>
      <c r="B241" s="256"/>
      <c r="C241" s="259">
        <v>2</v>
      </c>
      <c r="D241" s="751" t="s">
        <v>371</v>
      </c>
      <c r="E241" s="272"/>
      <c r="F241" s="245"/>
    </row>
    <row r="242" ht="14.5" spans="1:6">
      <c r="A242" s="230"/>
      <c r="B242" s="256"/>
      <c r="C242" s="259">
        <v>3</v>
      </c>
      <c r="D242" s="752" t="s">
        <v>372</v>
      </c>
      <c r="E242" s="272"/>
      <c r="F242" s="245"/>
    </row>
    <row r="243" ht="14.5" spans="1:6">
      <c r="A243" s="230"/>
      <c r="B243" s="256"/>
      <c r="C243" s="259">
        <v>4</v>
      </c>
      <c r="D243" s="752" t="s">
        <v>373</v>
      </c>
      <c r="E243" s="262"/>
      <c r="F243" s="245"/>
    </row>
    <row r="244" ht="14.5" spans="1:6">
      <c r="A244" s="230"/>
      <c r="B244" s="263"/>
      <c r="C244" s="264"/>
      <c r="D244" s="265"/>
      <c r="E244" s="264"/>
      <c r="F244" s="251"/>
    </row>
    <row r="245" ht="14.5" spans="1:6">
      <c r="A245" s="230"/>
      <c r="B245" s="230"/>
      <c r="C245" s="286"/>
      <c r="D245" s="347"/>
      <c r="E245" s="286"/>
      <c r="F245" s="230"/>
    </row>
    <row r="246" ht="14.5" spans="1:6">
      <c r="A246" s="230"/>
      <c r="B246" s="230"/>
      <c r="C246" s="230"/>
      <c r="D246" s="230"/>
      <c r="E246" s="230"/>
      <c r="F246" s="230"/>
    </row>
    <row r="247" ht="20" spans="1:6">
      <c r="A247" s="230"/>
      <c r="B247" s="239"/>
      <c r="C247" s="241" t="s">
        <v>374</v>
      </c>
      <c r="D247" s="241"/>
      <c r="E247" s="241"/>
      <c r="F247" s="242"/>
    </row>
    <row r="248" ht="15.5" spans="1:6">
      <c r="A248" s="230"/>
      <c r="B248" s="246"/>
      <c r="C248" s="252"/>
      <c r="D248" s="230"/>
      <c r="E248" s="230"/>
      <c r="F248" s="245"/>
    </row>
    <row r="249" ht="15.5" spans="1:6">
      <c r="A249" s="230"/>
      <c r="B249" s="246"/>
      <c r="C249" s="310" t="s">
        <v>304</v>
      </c>
      <c r="D249" s="238"/>
      <c r="E249" s="271"/>
      <c r="F249" s="245"/>
    </row>
    <row r="250" ht="15.5" spans="1:6">
      <c r="A250" s="230"/>
      <c r="B250" s="246"/>
      <c r="C250" s="252"/>
      <c r="D250" s="230"/>
      <c r="E250" s="230"/>
      <c r="F250" s="245"/>
    </row>
    <row r="251" ht="31" spans="1:6">
      <c r="A251" s="230"/>
      <c r="B251" s="256"/>
      <c r="C251" s="257" t="s">
        <v>305</v>
      </c>
      <c r="D251" s="750" t="s">
        <v>244</v>
      </c>
      <c r="E251" s="258" t="s">
        <v>243</v>
      </c>
      <c r="F251" s="245"/>
    </row>
    <row r="252" ht="14.5" spans="1:6">
      <c r="A252" s="230"/>
      <c r="B252" s="256"/>
      <c r="C252" s="259">
        <v>1</v>
      </c>
      <c r="D252" s="751" t="s">
        <v>306</v>
      </c>
      <c r="E252" s="473" t="s">
        <v>296</v>
      </c>
      <c r="F252" s="245"/>
    </row>
    <row r="253" ht="14.5" spans="1:6">
      <c r="A253" s="230"/>
      <c r="B253" s="256"/>
      <c r="C253" s="259">
        <v>4</v>
      </c>
      <c r="D253" s="751" t="s">
        <v>375</v>
      </c>
      <c r="E253" s="405"/>
      <c r="F253" s="245"/>
    </row>
    <row r="254" ht="14.5" spans="1:6">
      <c r="A254" s="230"/>
      <c r="B254" s="263"/>
      <c r="C254" s="264"/>
      <c r="D254" s="265"/>
      <c r="E254" s="264"/>
      <c r="F254" s="251"/>
    </row>
    <row r="255" ht="14.5" spans="1:6">
      <c r="A255" s="230"/>
      <c r="B255" s="230"/>
      <c r="C255" s="230"/>
      <c r="D255" s="230"/>
      <c r="E255" s="230"/>
      <c r="F255" s="230"/>
    </row>
    <row r="256" ht="14.5" spans="1:6">
      <c r="A256" s="230"/>
      <c r="B256" s="230"/>
      <c r="C256" s="230"/>
      <c r="D256" s="230"/>
      <c r="E256" s="230"/>
      <c r="F256" s="230"/>
    </row>
    <row r="257" ht="14.5" spans="1:6">
      <c r="A257" s="230"/>
      <c r="B257" s="230"/>
      <c r="C257" s="230"/>
      <c r="D257" s="230"/>
      <c r="E257" s="230"/>
      <c r="F257" s="230"/>
    </row>
    <row r="258" ht="20" spans="1:6">
      <c r="A258" s="230"/>
      <c r="B258" s="308"/>
      <c r="C258" s="309" t="s">
        <v>376</v>
      </c>
      <c r="D258" s="309"/>
      <c r="E258" s="309"/>
      <c r="F258" s="314"/>
    </row>
    <row r="259" ht="20" spans="1:6">
      <c r="A259" s="230"/>
      <c r="B259" s="295"/>
      <c r="C259" s="296"/>
      <c r="D259" s="296"/>
      <c r="E259" s="296"/>
      <c r="F259" s="245"/>
    </row>
    <row r="260" ht="20" spans="1:6">
      <c r="A260" s="230"/>
      <c r="B260" s="295"/>
      <c r="C260" s="297"/>
      <c r="D260" s="298"/>
      <c r="E260" s="299"/>
      <c r="F260" s="245"/>
    </row>
    <row r="261" ht="20" spans="1:6">
      <c r="A261" s="230"/>
      <c r="B261" s="295"/>
      <c r="C261" s="474" t="s">
        <v>377</v>
      </c>
      <c r="D261" s="301"/>
      <c r="E261" s="302"/>
      <c r="F261" s="245"/>
    </row>
    <row r="262" ht="20" spans="1:6">
      <c r="A262" s="230"/>
      <c r="B262" s="295"/>
      <c r="C262" s="474" t="s">
        <v>378</v>
      </c>
      <c r="D262" s="290"/>
      <c r="E262" s="291"/>
      <c r="F262" s="245"/>
    </row>
    <row r="263" ht="20" spans="1:6">
      <c r="A263" s="230"/>
      <c r="B263" s="295"/>
      <c r="C263" s="280"/>
      <c r="D263" s="311"/>
      <c r="E263" s="312"/>
      <c r="F263" s="245"/>
    </row>
    <row r="264" ht="15.5" spans="1:6">
      <c r="A264" s="230"/>
      <c r="B264" s="246"/>
      <c r="C264" s="252"/>
      <c r="D264" s="230"/>
      <c r="E264" s="230"/>
      <c r="F264" s="245"/>
    </row>
    <row r="265" ht="15.5" spans="1:6">
      <c r="A265" s="230"/>
      <c r="B265" s="246"/>
      <c r="C265" s="253" t="s">
        <v>304</v>
      </c>
      <c r="D265" s="253"/>
      <c r="E265" s="255"/>
      <c r="F265" s="245"/>
    </row>
    <row r="266" ht="15.5" spans="1:6">
      <c r="A266" s="230"/>
      <c r="B266" s="246"/>
      <c r="C266" s="252"/>
      <c r="D266" s="230"/>
      <c r="E266" s="230"/>
      <c r="F266" s="245"/>
    </row>
    <row r="267" ht="31" spans="1:6">
      <c r="A267" s="230"/>
      <c r="B267" s="256"/>
      <c r="C267" s="257" t="s">
        <v>305</v>
      </c>
      <c r="D267" s="750" t="s">
        <v>244</v>
      </c>
      <c r="E267" s="258" t="s">
        <v>243</v>
      </c>
      <c r="F267" s="245"/>
    </row>
    <row r="268" ht="14.5" spans="1:6">
      <c r="A268" s="230"/>
      <c r="B268" s="256"/>
      <c r="C268" s="259">
        <v>1</v>
      </c>
      <c r="D268" s="751" t="s">
        <v>306</v>
      </c>
      <c r="E268" s="261" t="s">
        <v>296</v>
      </c>
      <c r="F268" s="245"/>
    </row>
    <row r="269" ht="14.5" spans="1:6">
      <c r="A269" s="230"/>
      <c r="B269" s="256"/>
      <c r="C269" s="259">
        <v>2</v>
      </c>
      <c r="D269" s="751" t="s">
        <v>371</v>
      </c>
      <c r="E269" s="272"/>
      <c r="F269" s="245"/>
    </row>
    <row r="270" ht="14.5" spans="1:6">
      <c r="A270" s="230"/>
      <c r="B270" s="256"/>
      <c r="C270" s="259">
        <v>3</v>
      </c>
      <c r="D270" s="752" t="s">
        <v>372</v>
      </c>
      <c r="E270" s="272"/>
      <c r="F270" s="245"/>
    </row>
    <row r="271" ht="14.5" spans="1:6">
      <c r="A271" s="230"/>
      <c r="B271" s="256"/>
      <c r="C271" s="259">
        <v>4</v>
      </c>
      <c r="D271" s="752" t="s">
        <v>373</v>
      </c>
      <c r="E271" s="262"/>
      <c r="F271" s="245"/>
    </row>
    <row r="272" ht="14.5" spans="1:6">
      <c r="A272" s="230"/>
      <c r="B272" s="263"/>
      <c r="C272" s="264"/>
      <c r="D272" s="265"/>
      <c r="E272" s="264"/>
      <c r="F272" s="251"/>
    </row>
    <row r="273" ht="14"/>
    <row r="274" ht="14"/>
    <row r="275" ht="14"/>
    <row r="276" ht="14"/>
    <row r="277" ht="14"/>
    <row r="278" ht="14"/>
    <row r="279" ht="14"/>
    <row r="280" ht="14"/>
    <row r="281" ht="14"/>
    <row r="282" ht="14"/>
    <row r="283" ht="14"/>
    <row r="284" ht="14"/>
    <row r="285" ht="14"/>
    <row r="286" ht="14"/>
    <row r="287" ht="14"/>
    <row r="288" ht="14"/>
    <row r="289" ht="14"/>
    <row r="290" ht="14"/>
    <row r="291" ht="14"/>
    <row r="292" ht="14"/>
    <row r="293" ht="14"/>
    <row r="294" ht="14"/>
    <row r="295" ht="14"/>
    <row r="296" ht="14"/>
    <row r="297" ht="14"/>
    <row r="298" ht="14"/>
    <row r="299" ht="14"/>
    <row r="300" ht="14"/>
    <row r="301" ht="14"/>
    <row r="302" ht="14"/>
    <row r="303" ht="14"/>
    <row r="304" ht="14"/>
    <row r="305" ht="14"/>
    <row r="306" ht="14"/>
    <row r="307" ht="14"/>
    <row r="308" ht="14"/>
    <row r="309" ht="14"/>
    <row r="310" ht="14"/>
    <row r="311" ht="14"/>
    <row r="312" ht="14"/>
    <row r="313" ht="14"/>
    <row r="314" ht="14"/>
    <row r="315" ht="14"/>
    <row r="316" ht="14"/>
    <row r="317" ht="14"/>
    <row r="318" ht="14"/>
    <row r="319" ht="14"/>
    <row r="320" ht="14"/>
    <row r="321" ht="14"/>
    <row r="322" ht="14"/>
    <row r="323" ht="14"/>
    <row r="324" ht="14"/>
    <row r="325" ht="14"/>
    <row r="326" ht="14"/>
    <row r="327" ht="14"/>
    <row r="328" ht="14"/>
    <row r="329" ht="14"/>
    <row r="330" ht="14"/>
    <row r="331" ht="14"/>
    <row r="332" ht="14"/>
    <row r="333" ht="14"/>
    <row r="334" ht="14"/>
    <row r="335" ht="14"/>
    <row r="336" ht="14"/>
    <row r="337" ht="14"/>
    <row r="338" ht="14"/>
    <row r="339" ht="14"/>
    <row r="340" ht="14"/>
    <row r="341" ht="14"/>
    <row r="342" ht="14"/>
    <row r="343" ht="14"/>
    <row r="344" ht="14"/>
    <row r="345" ht="14"/>
    <row r="346" ht="14"/>
    <row r="347" ht="14"/>
    <row r="348" ht="14"/>
    <row r="349" ht="14"/>
    <row r="350" ht="14"/>
    <row r="351" ht="14"/>
    <row r="352" ht="14"/>
    <row r="353" ht="14"/>
    <row r="354" ht="14"/>
    <row r="355" ht="14"/>
    <row r="356" ht="14"/>
    <row r="357" ht="14"/>
    <row r="358" ht="14"/>
    <row r="359" ht="14"/>
    <row r="360" ht="14"/>
    <row r="361" ht="14"/>
    <row r="362" ht="14"/>
    <row r="363" ht="14"/>
    <row r="364" ht="14"/>
    <row r="365" ht="14"/>
    <row r="366" ht="14"/>
    <row r="367" ht="14"/>
    <row r="368" ht="14"/>
    <row r="369" ht="14"/>
    <row r="370" ht="14"/>
    <row r="371" ht="14"/>
    <row r="372" ht="14"/>
    <row r="373" ht="14"/>
    <row r="374" ht="14"/>
    <row r="375" ht="14"/>
    <row r="376" ht="14"/>
    <row r="377" ht="14"/>
    <row r="378" ht="14"/>
    <row r="379" ht="14"/>
    <row r="380" ht="14"/>
    <row r="381" ht="14"/>
    <row r="382" ht="14"/>
    <row r="383" ht="14"/>
    <row r="384" ht="14"/>
    <row r="385" ht="14"/>
    <row r="386" ht="14"/>
    <row r="387" ht="14"/>
    <row r="388" ht="14"/>
    <row r="389" ht="14"/>
    <row r="390" ht="14"/>
    <row r="391" ht="14"/>
    <row r="392" ht="14"/>
    <row r="393" ht="14"/>
    <row r="394" ht="14"/>
    <row r="395" ht="14"/>
    <row r="396" ht="14"/>
    <row r="397" ht="14"/>
    <row r="398" ht="14"/>
    <row r="399" ht="14"/>
    <row r="400" ht="14"/>
    <row r="401" ht="14"/>
    <row r="402" ht="14"/>
    <row r="403" ht="14"/>
    <row r="404" ht="14"/>
    <row r="405" ht="14"/>
    <row r="406" ht="14"/>
    <row r="407" ht="14"/>
    <row r="408" ht="14"/>
    <row r="409" ht="14"/>
    <row r="410" ht="14"/>
    <row r="411" ht="14"/>
    <row r="412" ht="14"/>
    <row r="413" ht="14"/>
    <row r="414" ht="14"/>
    <row r="415" ht="14"/>
    <row r="416" ht="14"/>
    <row r="417" ht="14"/>
    <row r="418" ht="14"/>
    <row r="419" ht="14"/>
    <row r="420" ht="14"/>
    <row r="421" ht="14"/>
    <row r="422" ht="14"/>
    <row r="423" ht="14"/>
    <row r="424" ht="14"/>
    <row r="425" ht="14"/>
    <row r="426" ht="14"/>
    <row r="427" ht="14"/>
    <row r="428" ht="14"/>
    <row r="429" ht="14"/>
    <row r="430" ht="14"/>
    <row r="431" ht="14"/>
    <row r="432" ht="14"/>
    <row r="433" ht="14"/>
    <row r="434" ht="14"/>
    <row r="435" ht="14"/>
    <row r="436" ht="14"/>
    <row r="437" ht="14"/>
    <row r="438" ht="14"/>
    <row r="439" ht="14"/>
    <row r="440" ht="14"/>
    <row r="441" ht="14"/>
    <row r="442" ht="14"/>
    <row r="443" ht="14"/>
    <row r="444" ht="14"/>
    <row r="445" ht="14"/>
    <row r="446" ht="14"/>
    <row r="447" ht="14"/>
    <row r="448" ht="14"/>
    <row r="449" ht="14"/>
    <row r="450" ht="14"/>
    <row r="451" ht="14"/>
    <row r="452" ht="14"/>
    <row r="453" ht="14"/>
    <row r="454" ht="14"/>
    <row r="455" ht="14"/>
    <row r="456" ht="14"/>
    <row r="457" ht="14"/>
    <row r="458" ht="14"/>
    <row r="459" ht="14"/>
    <row r="460" ht="14"/>
    <row r="461" ht="14"/>
    <row r="462" ht="14"/>
    <row r="463" ht="14"/>
    <row r="464" ht="14"/>
    <row r="465" ht="14"/>
    <row r="466" ht="14"/>
    <row r="467" ht="14"/>
    <row r="468" ht="14"/>
    <row r="469" ht="14"/>
    <row r="470" ht="14"/>
    <row r="471" ht="14"/>
    <row r="472" ht="14"/>
    <row r="473" ht="14"/>
    <row r="474" ht="14"/>
    <row r="475" ht="14"/>
    <row r="476" ht="14"/>
    <row r="477" ht="14"/>
    <row r="478" ht="14"/>
    <row r="479" ht="14"/>
    <row r="480" ht="14"/>
    <row r="481" ht="14"/>
    <row r="482" ht="14"/>
    <row r="483" ht="14"/>
    <row r="484" ht="14"/>
    <row r="485" ht="14"/>
    <row r="486" ht="14"/>
    <row r="487" ht="14"/>
    <row r="488" ht="14"/>
    <row r="489" ht="14"/>
    <row r="490" ht="14"/>
    <row r="491" ht="14"/>
    <row r="492" ht="14"/>
    <row r="493" ht="14"/>
    <row r="494" ht="14"/>
    <row r="495" ht="14"/>
    <row r="496" ht="14"/>
    <row r="497" ht="14"/>
    <row r="498" ht="14"/>
    <row r="499" ht="14"/>
    <row r="500" ht="14"/>
    <row r="501" ht="14"/>
    <row r="502" ht="14"/>
    <row r="503" ht="14"/>
    <row r="504" ht="14"/>
    <row r="505" ht="14"/>
    <row r="506" ht="14"/>
    <row r="507" ht="14"/>
    <row r="508" ht="14"/>
    <row r="509" ht="14"/>
    <row r="510" ht="14"/>
    <row r="511" ht="14"/>
    <row r="512" ht="14"/>
    <row r="513" ht="14"/>
    <row r="514" ht="14"/>
    <row r="515" ht="14"/>
    <row r="516" ht="14"/>
    <row r="517" ht="14"/>
    <row r="518" ht="14"/>
    <row r="519" ht="14"/>
    <row r="520" ht="14"/>
    <row r="521" ht="14"/>
    <row r="522" ht="14"/>
    <row r="523" ht="14"/>
    <row r="524" ht="14"/>
    <row r="525" ht="14"/>
    <row r="526" ht="14"/>
    <row r="527" ht="14"/>
    <row r="528" ht="14"/>
    <row r="529" ht="14"/>
    <row r="530" ht="14"/>
    <row r="531" ht="14"/>
    <row r="532" ht="14"/>
    <row r="533" ht="14"/>
    <row r="534" ht="14"/>
    <row r="535" ht="14"/>
    <row r="536" ht="14"/>
    <row r="537" ht="14"/>
    <row r="538" ht="14"/>
    <row r="539" ht="14"/>
    <row r="540" ht="14"/>
    <row r="541" ht="14"/>
    <row r="542" ht="14"/>
    <row r="543" ht="14"/>
    <row r="544" ht="14"/>
    <row r="545" ht="14"/>
    <row r="546" ht="14"/>
    <row r="547" ht="14"/>
    <row r="548" ht="14"/>
    <row r="549" ht="14"/>
    <row r="550" ht="14"/>
    <row r="551" ht="14"/>
    <row r="552" ht="14"/>
    <row r="553" ht="14"/>
    <row r="554" ht="14"/>
    <row r="555" ht="14"/>
    <row r="556" ht="14"/>
    <row r="557" ht="14"/>
    <row r="558" ht="14"/>
    <row r="559" ht="14"/>
    <row r="560" ht="14"/>
    <row r="561" ht="14"/>
    <row r="562" ht="14"/>
    <row r="563" ht="14"/>
    <row r="564" ht="14"/>
    <row r="565" ht="14"/>
    <row r="566" ht="14"/>
    <row r="567" ht="14"/>
    <row r="568" ht="14"/>
    <row r="569" ht="14"/>
    <row r="570" ht="14"/>
    <row r="571" ht="14"/>
    <row r="572" ht="14"/>
    <row r="573" ht="14"/>
    <row r="574" ht="14"/>
    <row r="575" ht="14"/>
    <row r="576" ht="14"/>
    <row r="577" ht="14"/>
    <row r="578" ht="14"/>
    <row r="579" ht="14"/>
    <row r="580" ht="14"/>
    <row r="581" ht="14"/>
    <row r="582" ht="14"/>
    <row r="583" ht="14"/>
    <row r="584" ht="14"/>
    <row r="585" ht="14"/>
    <row r="586" ht="14"/>
    <row r="587" ht="14"/>
    <row r="588" ht="14"/>
    <row r="589" ht="14"/>
    <row r="590" ht="14"/>
    <row r="591" ht="14"/>
    <row r="592" ht="14"/>
    <row r="593" ht="14"/>
    <row r="594" ht="14"/>
    <row r="595" ht="14"/>
    <row r="596" ht="14"/>
    <row r="597" ht="14"/>
    <row r="598" ht="14"/>
    <row r="599" ht="14"/>
    <row r="600" ht="14"/>
    <row r="601" ht="14"/>
    <row r="602" ht="14"/>
    <row r="603" ht="14"/>
    <row r="604" ht="14"/>
    <row r="605" ht="14"/>
    <row r="606" ht="14"/>
    <row r="607" ht="14"/>
    <row r="608" ht="14"/>
    <row r="609" ht="14"/>
    <row r="610" ht="14"/>
    <row r="611" ht="14"/>
    <row r="612" ht="14"/>
    <row r="613" ht="14"/>
    <row r="614" ht="14"/>
    <row r="615" ht="14"/>
    <row r="616" ht="14"/>
    <row r="617" ht="14"/>
    <row r="618" ht="14"/>
    <row r="619" ht="14"/>
    <row r="620" ht="14"/>
    <row r="621" ht="14"/>
    <row r="622" ht="14"/>
    <row r="623" ht="14"/>
    <row r="624" ht="14"/>
    <row r="625" ht="14"/>
    <row r="626" ht="14"/>
    <row r="627" ht="14"/>
    <row r="628" ht="14"/>
    <row r="629" ht="14"/>
    <row r="630" ht="14"/>
    <row r="631" ht="14"/>
    <row r="632" ht="14"/>
    <row r="633" ht="14"/>
    <row r="634" ht="14"/>
    <row r="635" ht="14"/>
    <row r="636" ht="14"/>
    <row r="637" ht="14"/>
    <row r="638" ht="14"/>
    <row r="639" ht="14"/>
    <row r="640" ht="14"/>
    <row r="641" ht="14"/>
    <row r="642" ht="14"/>
    <row r="643" ht="14"/>
    <row r="644" ht="14"/>
    <row r="645" ht="14"/>
    <row r="646" ht="14"/>
    <row r="647" ht="14"/>
    <row r="648" ht="14"/>
    <row r="649" ht="14"/>
    <row r="650" ht="14"/>
    <row r="651" ht="14"/>
    <row r="652" ht="14"/>
    <row r="653" ht="14"/>
    <row r="654" ht="14"/>
    <row r="655" ht="14"/>
    <row r="656" ht="14"/>
    <row r="657" ht="14"/>
    <row r="658" ht="14"/>
    <row r="659" ht="14"/>
    <row r="660" ht="14"/>
    <row r="661" ht="14"/>
    <row r="662" ht="14"/>
    <row r="663" ht="14"/>
    <row r="664" ht="14"/>
    <row r="665" ht="14"/>
    <row r="666" ht="14"/>
    <row r="667" ht="14"/>
    <row r="668" ht="14"/>
    <row r="669" ht="14"/>
    <row r="670" ht="14"/>
    <row r="671" ht="14"/>
    <row r="672" ht="14"/>
    <row r="673" ht="14"/>
    <row r="674" ht="14"/>
    <row r="675" ht="14"/>
    <row r="676" ht="14"/>
    <row r="677" ht="14"/>
    <row r="678" ht="14"/>
    <row r="679" ht="14"/>
    <row r="680" ht="14"/>
    <row r="681" ht="14"/>
    <row r="682" ht="14"/>
    <row r="683" ht="14"/>
    <row r="684" ht="14"/>
    <row r="685" ht="14"/>
    <row r="686" ht="14"/>
    <row r="687" ht="14"/>
    <row r="688" ht="14"/>
    <row r="689" ht="14"/>
    <row r="690" ht="14"/>
    <row r="691" ht="14"/>
    <row r="692" ht="14"/>
    <row r="693" ht="14"/>
    <row r="694" ht="14"/>
    <row r="695" ht="14"/>
    <row r="696" ht="14"/>
    <row r="697" ht="14"/>
    <row r="698" ht="14"/>
    <row r="699" ht="14"/>
    <row r="700" ht="14"/>
    <row r="701" ht="14"/>
    <row r="702" ht="14"/>
    <row r="703" ht="14"/>
    <row r="704" ht="14"/>
    <row r="705" ht="14"/>
    <row r="706" ht="14"/>
    <row r="707" ht="14"/>
    <row r="708" ht="14"/>
    <row r="709" ht="14"/>
    <row r="710" ht="14"/>
    <row r="711" ht="14"/>
    <row r="712" ht="14"/>
    <row r="713" ht="14"/>
    <row r="714" ht="14"/>
    <row r="715" ht="14"/>
    <row r="716" ht="14"/>
    <row r="717" ht="14"/>
    <row r="718" ht="14"/>
    <row r="719" ht="14"/>
    <row r="720" ht="14"/>
    <row r="721" ht="14"/>
    <row r="722" ht="14"/>
    <row r="723" ht="14"/>
    <row r="724" ht="14"/>
    <row r="725" ht="14"/>
    <row r="726" ht="14"/>
    <row r="727" ht="14"/>
    <row r="728" ht="14"/>
    <row r="729" ht="14"/>
    <row r="730" ht="14"/>
    <row r="731" ht="14"/>
    <row r="732" ht="14"/>
    <row r="733" ht="14"/>
    <row r="734" ht="14"/>
    <row r="735" ht="14"/>
    <row r="736" ht="14"/>
    <row r="737" ht="14"/>
    <row r="738" ht="14"/>
    <row r="739" ht="14"/>
    <row r="740" ht="14"/>
    <row r="741" ht="14"/>
    <row r="742" ht="14"/>
    <row r="743" ht="14"/>
    <row r="744" ht="14"/>
    <row r="745" ht="14"/>
    <row r="746" ht="14"/>
    <row r="747" ht="14"/>
    <row r="748" ht="14"/>
    <row r="749" ht="14"/>
    <row r="750" ht="14"/>
    <row r="751" ht="14"/>
    <row r="752" ht="14"/>
    <row r="753" ht="14"/>
    <row r="754" ht="14"/>
    <row r="755" ht="14"/>
    <row r="756" ht="14"/>
    <row r="757" ht="14"/>
    <row r="758" ht="14"/>
    <row r="759" ht="14"/>
    <row r="760" ht="14"/>
    <row r="761" ht="14"/>
    <row r="762" ht="14"/>
    <row r="763" ht="14"/>
    <row r="764" ht="14"/>
    <row r="765" ht="14"/>
    <row r="766" ht="14"/>
    <row r="767" ht="14"/>
    <row r="768" ht="14"/>
    <row r="769" ht="14"/>
    <row r="770" ht="14"/>
    <row r="771" ht="14"/>
    <row r="772" ht="14"/>
    <row r="773" ht="14"/>
    <row r="774" ht="14"/>
    <row r="775" ht="14"/>
    <row r="776" ht="14"/>
    <row r="777" ht="14"/>
    <row r="778" ht="14"/>
    <row r="779" ht="14"/>
    <row r="780" ht="14"/>
    <row r="781" ht="14"/>
    <row r="782" ht="14"/>
    <row r="783" ht="14"/>
    <row r="784" ht="14"/>
    <row r="785" ht="14"/>
    <row r="786" ht="14"/>
    <row r="787" ht="14"/>
    <row r="788" ht="14"/>
    <row r="789" ht="14"/>
    <row r="790" ht="14"/>
    <row r="791" ht="14"/>
    <row r="792" ht="14"/>
    <row r="793" ht="14"/>
    <row r="794" ht="14"/>
    <row r="795" ht="14"/>
    <row r="796" ht="14"/>
    <row r="797" ht="14"/>
    <row r="798" ht="14"/>
    <row r="799" ht="14"/>
    <row r="800" ht="14"/>
    <row r="801" ht="14"/>
    <row r="802" ht="14"/>
    <row r="803" ht="14"/>
    <row r="804" ht="14"/>
    <row r="805" ht="14"/>
    <row r="806" ht="14"/>
    <row r="807" ht="14"/>
    <row r="808" ht="14"/>
    <row r="809" ht="14"/>
    <row r="810" ht="14"/>
    <row r="811" ht="14"/>
    <row r="812" ht="14"/>
    <row r="813" ht="14"/>
    <row r="814" ht="14"/>
    <row r="815" ht="14"/>
    <row r="816" ht="14"/>
    <row r="817" ht="14"/>
    <row r="818" ht="14"/>
    <row r="819" ht="14"/>
    <row r="820" ht="14"/>
    <row r="821" ht="14"/>
    <row r="822" ht="14"/>
    <row r="823" ht="14"/>
    <row r="824" ht="14"/>
    <row r="825" ht="14"/>
    <row r="826" ht="14"/>
    <row r="827" ht="14"/>
    <row r="828" ht="14"/>
    <row r="829" ht="14"/>
    <row r="830" ht="14"/>
    <row r="831" ht="14"/>
    <row r="832" ht="14"/>
    <row r="833" ht="14"/>
    <row r="834" ht="14"/>
    <row r="835" ht="14"/>
    <row r="836" ht="14"/>
    <row r="837" ht="14"/>
    <row r="838" ht="14"/>
    <row r="839" ht="14"/>
    <row r="840" ht="14"/>
    <row r="841" ht="14"/>
    <row r="842" ht="14"/>
    <row r="843" ht="14"/>
    <row r="844" ht="14"/>
    <row r="845" ht="14"/>
    <row r="846" ht="14"/>
    <row r="847" ht="14"/>
    <row r="848" ht="14"/>
    <row r="849" ht="14"/>
    <row r="850" ht="14"/>
    <row r="851" ht="14"/>
    <row r="852" ht="14"/>
    <row r="853" ht="14"/>
    <row r="854" ht="14"/>
    <row r="855" ht="14"/>
    <row r="856" ht="14"/>
    <row r="857" ht="14"/>
    <row r="858" ht="14"/>
    <row r="859" ht="14"/>
    <row r="860" ht="14"/>
    <row r="861" ht="14"/>
    <row r="862" ht="14"/>
    <row r="863" ht="14"/>
    <row r="864" ht="14"/>
    <row r="865" ht="14"/>
    <row r="866" ht="14"/>
    <row r="867" ht="14"/>
    <row r="868" ht="14"/>
    <row r="869" ht="14"/>
    <row r="870" ht="14"/>
    <row r="871" ht="14"/>
    <row r="872" ht="14"/>
    <row r="873" ht="14"/>
    <row r="874" ht="14"/>
    <row r="875" ht="14"/>
    <row r="876" ht="14"/>
    <row r="877" ht="14"/>
    <row r="878" ht="14"/>
    <row r="879" ht="14"/>
    <row r="880" ht="14"/>
    <row r="881" ht="14"/>
    <row r="882" ht="14"/>
    <row r="883" ht="14"/>
    <row r="884" ht="14"/>
    <row r="885" ht="14"/>
    <row r="886" ht="14"/>
    <row r="887" ht="14"/>
    <row r="888" ht="14"/>
  </sheetData>
  <mergeCells count="21">
    <mergeCell ref="C6:J6"/>
    <mergeCell ref="B7:F7"/>
    <mergeCell ref="B8:F8"/>
    <mergeCell ref="B9:F9"/>
    <mergeCell ref="B11:F11"/>
    <mergeCell ref="B13:F13"/>
    <mergeCell ref="C43:E43"/>
    <mergeCell ref="B93:F93"/>
    <mergeCell ref="B111:F111"/>
    <mergeCell ref="C133:D133"/>
    <mergeCell ref="B227:F227"/>
    <mergeCell ref="C249:E249"/>
    <mergeCell ref="E24:E27"/>
    <mergeCell ref="E36:E37"/>
    <mergeCell ref="E46:E47"/>
    <mergeCell ref="E56:E57"/>
    <mergeCell ref="E66:E69"/>
    <mergeCell ref="E130:E133"/>
    <mergeCell ref="E240:E243"/>
    <mergeCell ref="E252:E253"/>
    <mergeCell ref="E268:E271"/>
  </mergeCells>
  <pageMargins left="0.7" right="0.7" top="0.75" bottom="0.75" header="0.3" footer="0.3"/>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sheetPr>
  <dimension ref="A1:Y978"/>
  <sheetViews>
    <sheetView showGridLines="0" showRowColHeaders="0" zoomScale="90" zoomScaleNormal="90" workbookViewId="0">
      <selection activeCell="D53" sqref="D53"/>
    </sheetView>
  </sheetViews>
  <sheetFormatPr defaultColWidth="14.4545454545455" defaultRowHeight="15" customHeight="1"/>
  <cols>
    <col min="1" max="1" width="34" style="348" customWidth="1"/>
    <col min="2" max="2" width="3" style="348" customWidth="1"/>
    <col min="3" max="3" width="4.09090909090909" style="2" customWidth="1"/>
    <col min="4" max="4" width="6.81818181818182" style="2" customWidth="1"/>
    <col min="5" max="5" width="27.3636363636364" style="2" customWidth="1"/>
    <col min="6" max="6" width="11.9090909090909" style="2" customWidth="1"/>
    <col min="7" max="7" width="10.7272727272727" style="2" customWidth="1"/>
    <col min="8" max="8" width="11.9090909090909" style="2" customWidth="1"/>
    <col min="9" max="9" width="10.7272727272727" style="2" customWidth="1"/>
    <col min="10" max="10" width="11.9090909090909" style="2" customWidth="1"/>
    <col min="11" max="11" width="10.7272727272727" style="2" customWidth="1"/>
    <col min="12" max="12" width="8.72727272727273" style="2" customWidth="1"/>
    <col min="13" max="13" width="7.90909090909091" style="2" customWidth="1"/>
    <col min="14" max="14" width="14.9090909090909" style="2" customWidth="1"/>
    <col min="15" max="15" width="2.18181818181818" style="2" customWidth="1"/>
    <col min="16" max="27" width="8.72727272727273" style="2" customWidth="1"/>
    <col min="28" max="16384" width="14.4545454545455" style="2"/>
  </cols>
  <sheetData>
    <row r="1" ht="14.25" customHeight="1" spans="1:1">
      <c r="A1" s="389" t="s">
        <v>107</v>
      </c>
    </row>
    <row r="2" ht="18.75" customHeight="1" spans="3:5">
      <c r="C2" s="95" t="s">
        <v>379</v>
      </c>
      <c r="D2" s="96"/>
      <c r="E2" s="5"/>
    </row>
    <row r="3" ht="14.25" customHeight="1"/>
    <row r="4" ht="14.25" customHeight="1"/>
    <row r="5" ht="14.25" customHeight="1"/>
    <row r="6" ht="14.25" customHeight="1" spans="3:15">
      <c r="C6" s="6" t="s">
        <v>1</v>
      </c>
      <c r="D6" s="6"/>
      <c r="E6" s="6"/>
      <c r="F6" s="6"/>
      <c r="G6" s="6"/>
      <c r="H6" s="6"/>
      <c r="I6" s="6"/>
      <c r="J6" s="6"/>
      <c r="K6" s="6"/>
      <c r="L6" s="6"/>
      <c r="M6" s="6"/>
      <c r="N6" s="6"/>
      <c r="O6" s="6"/>
    </row>
    <row r="7" ht="16.5" customHeight="1" spans="3:15">
      <c r="C7" s="6" t="s">
        <v>380</v>
      </c>
      <c r="D7" s="6"/>
      <c r="E7" s="6"/>
      <c r="F7" s="6"/>
      <c r="G7" s="6"/>
      <c r="H7" s="6"/>
      <c r="I7" s="6"/>
      <c r="J7" s="6"/>
      <c r="K7" s="6"/>
      <c r="L7" s="6"/>
      <c r="M7" s="6"/>
      <c r="N7" s="6"/>
      <c r="O7" s="6"/>
    </row>
    <row r="8" ht="14.25" customHeight="1" spans="3:15">
      <c r="C8" s="6" t="s">
        <v>47</v>
      </c>
      <c r="D8" s="6"/>
      <c r="E8" s="6"/>
      <c r="F8" s="6"/>
      <c r="G8" s="6"/>
      <c r="H8" s="6"/>
      <c r="I8" s="6"/>
      <c r="J8" s="6"/>
      <c r="K8" s="6"/>
      <c r="L8" s="6"/>
      <c r="M8" s="6"/>
      <c r="N8" s="6"/>
      <c r="O8" s="6"/>
    </row>
    <row r="9" ht="14.25" customHeight="1" spans="3:15">
      <c r="C9" s="97"/>
      <c r="D9" s="97"/>
      <c r="E9" s="97"/>
      <c r="F9" s="97"/>
      <c r="G9" s="97"/>
      <c r="H9" s="97"/>
      <c r="I9" s="97"/>
      <c r="J9" s="97"/>
      <c r="K9" s="97"/>
      <c r="L9" s="97"/>
      <c r="M9" s="97"/>
      <c r="N9" s="97"/>
      <c r="O9" s="97"/>
    </row>
    <row r="10" ht="14.25" customHeight="1" spans="3:15">
      <c r="C10" s="97"/>
      <c r="D10" s="97"/>
      <c r="E10" s="97"/>
      <c r="F10" s="97"/>
      <c r="G10" s="97"/>
      <c r="H10" s="97"/>
      <c r="I10" s="97"/>
      <c r="J10" s="97"/>
      <c r="K10" s="97"/>
      <c r="L10" s="97"/>
      <c r="M10" s="97"/>
      <c r="N10" s="97"/>
      <c r="O10" s="97"/>
    </row>
    <row r="11" ht="21.75" customHeight="1" spans="3:13">
      <c r="C11" s="98" t="s">
        <v>381</v>
      </c>
      <c r="D11" s="61"/>
      <c r="E11" s="61"/>
      <c r="F11" s="61"/>
      <c r="G11" s="61"/>
      <c r="H11" s="61"/>
      <c r="I11" s="61"/>
      <c r="J11" s="61"/>
      <c r="K11" s="61"/>
      <c r="L11" s="61"/>
      <c r="M11" s="125"/>
    </row>
    <row r="12" customHeight="1" spans="3:13">
      <c r="C12" s="10"/>
      <c r="D12" s="99"/>
      <c r="E12" s="99"/>
      <c r="F12" s="100"/>
      <c r="G12" s="100"/>
      <c r="H12" s="100"/>
      <c r="I12" s="100"/>
      <c r="J12" s="100"/>
      <c r="K12" s="100"/>
      <c r="L12" s="100"/>
      <c r="M12" s="38"/>
    </row>
    <row r="13" customHeight="1" spans="3:13">
      <c r="C13" s="10"/>
      <c r="D13" s="101" t="s">
        <v>382</v>
      </c>
      <c r="E13" s="102"/>
      <c r="F13" s="102"/>
      <c r="G13" s="102"/>
      <c r="H13" s="102"/>
      <c r="I13" s="102"/>
      <c r="J13" s="102"/>
      <c r="K13" s="102"/>
      <c r="L13" s="126"/>
      <c r="M13" s="38"/>
    </row>
    <row r="14" ht="28.5" customHeight="1" spans="3:13">
      <c r="C14" s="10"/>
      <c r="D14" s="103"/>
      <c r="E14" s="104"/>
      <c r="F14" s="104"/>
      <c r="G14" s="104"/>
      <c r="H14" s="104"/>
      <c r="I14" s="104"/>
      <c r="J14" s="104"/>
      <c r="K14" s="104"/>
      <c r="L14" s="127"/>
      <c r="M14" s="38"/>
    </row>
    <row r="15" customHeight="1" spans="3:13">
      <c r="C15" s="10"/>
      <c r="D15" s="105"/>
      <c r="E15" s="106"/>
      <c r="F15" s="106"/>
      <c r="G15" s="106"/>
      <c r="H15" s="106"/>
      <c r="I15" s="106"/>
      <c r="J15" s="106"/>
      <c r="K15" s="106"/>
      <c r="L15" s="128"/>
      <c r="M15" s="38"/>
    </row>
    <row r="16" customHeight="1" spans="3:13">
      <c r="C16" s="10"/>
      <c r="D16" s="99"/>
      <c r="E16" s="99"/>
      <c r="F16" s="100"/>
      <c r="G16" s="100"/>
      <c r="H16" s="100"/>
      <c r="I16" s="100"/>
      <c r="J16" s="100"/>
      <c r="K16" s="100"/>
      <c r="L16" s="100"/>
      <c r="M16" s="38"/>
    </row>
    <row r="17" ht="51" customHeight="1" spans="3:13">
      <c r="C17" s="10"/>
      <c r="D17" s="14" t="s">
        <v>275</v>
      </c>
      <c r="E17" s="39"/>
      <c r="F17" s="747" t="s">
        <v>383</v>
      </c>
      <c r="G17" s="747" t="s">
        <v>384</v>
      </c>
      <c r="H17" s="747" t="s">
        <v>385</v>
      </c>
      <c r="I17" s="72" t="s">
        <v>386</v>
      </c>
      <c r="J17" s="71" t="s">
        <v>245</v>
      </c>
      <c r="K17" s="19" t="s">
        <v>279</v>
      </c>
      <c r="L17" s="129"/>
      <c r="M17" s="38"/>
    </row>
    <row r="18" ht="17.5" customHeight="1" spans="3:25">
      <c r="C18" s="10"/>
      <c r="D18" s="107"/>
      <c r="E18" s="108"/>
      <c r="F18" s="109"/>
      <c r="G18" s="109"/>
      <c r="H18" s="109"/>
      <c r="I18" s="130"/>
      <c r="J18" s="394" t="str">
        <f>IF(M18&lt;1,"",IF(M18&lt;=1,"1,00",IF(M18&lt;=3,"2,00",IF(M18&lt;=9,"3,00",IF(M18&gt;=10,"4,00","")))))</f>
        <v/>
      </c>
      <c r="K18" s="132" t="s">
        <v>387</v>
      </c>
      <c r="L18" s="133"/>
      <c r="M18" s="395">
        <f>G18*H18</f>
        <v>0</v>
      </c>
      <c r="S18" s="396"/>
      <c r="T18" s="396"/>
      <c r="U18" s="396"/>
      <c r="Y18" s="396"/>
    </row>
    <row r="19" ht="17.5" customHeight="1" spans="3:25">
      <c r="C19" s="10"/>
      <c r="D19" s="107"/>
      <c r="E19" s="108"/>
      <c r="F19" s="109"/>
      <c r="G19" s="109"/>
      <c r="H19" s="109"/>
      <c r="I19" s="109"/>
      <c r="J19" s="394" t="str">
        <f t="shared" ref="J19:J20" si="0">IF(M19&lt;1,"",IF(M19&lt;=1,"1,00",IF(M19&lt;=3,"2,00",IF(M19&lt;=9,"3,00",IF(M19&gt;=10,"4,00","")))))</f>
        <v/>
      </c>
      <c r="K19" s="132"/>
      <c r="L19" s="133"/>
      <c r="M19" s="395">
        <f t="shared" ref="M19:M20" si="1">G19*H19</f>
        <v>0</v>
      </c>
      <c r="S19" s="396"/>
      <c r="T19" s="396"/>
      <c r="U19" s="396"/>
      <c r="Y19" s="396"/>
    </row>
    <row r="20" ht="17.5" customHeight="1" spans="3:25">
      <c r="C20" s="10"/>
      <c r="D20" s="107"/>
      <c r="E20" s="108"/>
      <c r="F20" s="109"/>
      <c r="G20" s="109"/>
      <c r="H20" s="109"/>
      <c r="I20" s="109"/>
      <c r="J20" s="394" t="str">
        <f t="shared" si="0"/>
        <v/>
      </c>
      <c r="K20" s="132"/>
      <c r="L20" s="133"/>
      <c r="M20" s="395">
        <f t="shared" si="1"/>
        <v>0</v>
      </c>
      <c r="Y20" s="396"/>
    </row>
    <row r="21" ht="16.5" customHeight="1" spans="3:25">
      <c r="C21" s="10"/>
      <c r="D21" s="75" t="s">
        <v>282</v>
      </c>
      <c r="E21" s="15"/>
      <c r="F21" s="15"/>
      <c r="G21" s="15"/>
      <c r="H21" s="15"/>
      <c r="I21" s="39"/>
      <c r="J21" s="135" t="str">
        <f>IFERROR(SUM(J18+J19+J20),"")</f>
        <v/>
      </c>
      <c r="K21" s="132"/>
      <c r="L21" s="133"/>
      <c r="M21" s="38"/>
      <c r="Y21" s="396"/>
    </row>
    <row r="22" ht="16.5" customHeight="1" spans="3:25">
      <c r="C22" s="10"/>
      <c r="D22" s="75" t="s">
        <v>282</v>
      </c>
      <c r="E22" s="15"/>
      <c r="F22" s="15"/>
      <c r="G22" s="15"/>
      <c r="H22" s="15"/>
      <c r="I22" s="39"/>
      <c r="J22" s="135" t="str">
        <f>IFERROR(SUM(J21/3),"")</f>
        <v/>
      </c>
      <c r="K22" s="132"/>
      <c r="L22" s="133"/>
      <c r="M22" s="38"/>
      <c r="Y22" s="396"/>
    </row>
    <row r="23" customHeight="1" spans="3:13">
      <c r="C23" s="31"/>
      <c r="D23" s="32"/>
      <c r="E23" s="32"/>
      <c r="F23" s="32"/>
      <c r="G23" s="32"/>
      <c r="H23" s="32"/>
      <c r="I23" s="32"/>
      <c r="J23" s="32"/>
      <c r="K23" s="32"/>
      <c r="L23" s="32"/>
      <c r="M23" s="47"/>
    </row>
    <row r="24" customHeight="1" spans="3:3">
      <c r="C24" s="110" t="s">
        <v>388</v>
      </c>
    </row>
    <row r="25" ht="14.25" customHeight="1"/>
    <row r="26" ht="16.5" customHeight="1" spans="3:15">
      <c r="C26" s="111" t="s">
        <v>389</v>
      </c>
      <c r="D26" s="112"/>
      <c r="E26" s="112"/>
      <c r="F26" s="112"/>
      <c r="G26" s="112"/>
      <c r="H26" s="112"/>
      <c r="I26" s="112"/>
      <c r="J26" s="112"/>
      <c r="K26" s="112"/>
      <c r="L26" s="112"/>
      <c r="M26" s="112"/>
      <c r="N26" s="112"/>
      <c r="O26" s="18"/>
    </row>
    <row r="27" ht="14.25" customHeight="1" spans="3:15">
      <c r="C27" s="10"/>
      <c r="O27" s="38"/>
    </row>
    <row r="28" ht="14.25" customHeight="1" spans="3:15">
      <c r="C28" s="10"/>
      <c r="D28" s="113"/>
      <c r="E28" s="114"/>
      <c r="F28" s="114"/>
      <c r="G28" s="114"/>
      <c r="H28" s="114"/>
      <c r="I28" s="114"/>
      <c r="J28" s="114"/>
      <c r="K28" s="114"/>
      <c r="L28" s="114"/>
      <c r="M28" s="114"/>
      <c r="N28" s="136"/>
      <c r="O28" s="38"/>
    </row>
    <row r="29" ht="14.25" customHeight="1" spans="3:15">
      <c r="C29" s="10"/>
      <c r="D29" s="10"/>
      <c r="E29" s="2" t="s">
        <v>390</v>
      </c>
      <c r="N29" s="38"/>
      <c r="O29" s="38"/>
    </row>
    <row r="30" ht="14.25" customHeight="1" spans="3:15">
      <c r="C30" s="10"/>
      <c r="D30" s="10"/>
      <c r="E30" s="2" t="s">
        <v>391</v>
      </c>
      <c r="N30" s="38"/>
      <c r="O30" s="38"/>
    </row>
    <row r="31" ht="14.25" customHeight="1" spans="3:15">
      <c r="C31" s="10"/>
      <c r="D31" s="10"/>
      <c r="E31" s="2" t="s">
        <v>392</v>
      </c>
      <c r="N31" s="38"/>
      <c r="O31" s="38"/>
    </row>
    <row r="32" ht="14.25" customHeight="1" spans="3:15">
      <c r="C32" s="10"/>
      <c r="D32" s="31"/>
      <c r="E32" s="32"/>
      <c r="F32" s="32"/>
      <c r="G32" s="32"/>
      <c r="H32" s="32"/>
      <c r="I32" s="32"/>
      <c r="J32" s="32"/>
      <c r="K32" s="32"/>
      <c r="L32" s="32"/>
      <c r="M32" s="32"/>
      <c r="N32" s="47"/>
      <c r="O32" s="38"/>
    </row>
    <row r="33" ht="14.25" customHeight="1" spans="3:15">
      <c r="C33" s="31"/>
      <c r="D33" s="32"/>
      <c r="E33" s="32"/>
      <c r="F33" s="32"/>
      <c r="G33" s="32"/>
      <c r="H33" s="32"/>
      <c r="I33" s="32"/>
      <c r="J33" s="32"/>
      <c r="K33" s="32"/>
      <c r="L33" s="32"/>
      <c r="M33" s="32"/>
      <c r="N33" s="32"/>
      <c r="O33" s="38"/>
    </row>
    <row r="34" ht="14.25" customHeight="1" spans="15:15">
      <c r="O34" s="28"/>
    </row>
    <row r="35" ht="18.75" customHeight="1" spans="3:15">
      <c r="C35" s="115"/>
      <c r="D35" s="116" t="s">
        <v>393</v>
      </c>
      <c r="E35" s="112"/>
      <c r="F35" s="112"/>
      <c r="G35" s="112"/>
      <c r="H35" s="112"/>
      <c r="I35" s="112"/>
      <c r="J35" s="112"/>
      <c r="K35" s="112"/>
      <c r="L35" s="112"/>
      <c r="M35" s="112"/>
      <c r="N35" s="112"/>
      <c r="O35" s="137"/>
    </row>
    <row r="36" ht="14.25" customHeight="1" spans="1:15">
      <c r="A36" s="390"/>
      <c r="C36" s="113"/>
      <c r="D36" s="114"/>
      <c r="E36" s="114"/>
      <c r="F36" s="114"/>
      <c r="G36" s="114"/>
      <c r="H36" s="114"/>
      <c r="I36" s="114"/>
      <c r="J36" s="114"/>
      <c r="K36" s="114"/>
      <c r="L36" s="114"/>
      <c r="M36" s="114"/>
      <c r="N36" s="114"/>
      <c r="O36" s="38"/>
    </row>
    <row r="37" ht="14.25" customHeight="1" spans="1:15">
      <c r="A37" s="390"/>
      <c r="C37" s="10"/>
      <c r="D37" s="117" t="s">
        <v>394</v>
      </c>
      <c r="E37" s="118"/>
      <c r="F37" s="118"/>
      <c r="G37" s="118"/>
      <c r="H37" s="118"/>
      <c r="I37" s="118"/>
      <c r="J37" s="118"/>
      <c r="K37" s="118"/>
      <c r="L37" s="118"/>
      <c r="M37" s="118"/>
      <c r="N37" s="138"/>
      <c r="O37" s="38"/>
    </row>
    <row r="38" ht="14.25" customHeight="1" spans="1:15">
      <c r="A38" s="390"/>
      <c r="C38" s="10"/>
      <c r="D38" s="119"/>
      <c r="E38" s="104"/>
      <c r="F38" s="104"/>
      <c r="G38" s="104"/>
      <c r="H38" s="104"/>
      <c r="I38" s="104"/>
      <c r="J38" s="104"/>
      <c r="K38" s="104"/>
      <c r="L38" s="104"/>
      <c r="M38" s="104"/>
      <c r="N38" s="139"/>
      <c r="O38" s="38"/>
    </row>
    <row r="39" ht="14.25" customHeight="1" spans="1:15">
      <c r="A39" s="390"/>
      <c r="C39" s="10"/>
      <c r="D39" s="119"/>
      <c r="E39" s="104"/>
      <c r="F39" s="104"/>
      <c r="G39" s="104"/>
      <c r="H39" s="104"/>
      <c r="I39" s="104"/>
      <c r="J39" s="104"/>
      <c r="K39" s="104"/>
      <c r="L39" s="104"/>
      <c r="M39" s="104"/>
      <c r="N39" s="139"/>
      <c r="O39" s="38"/>
    </row>
    <row r="40" ht="14.25" customHeight="1" spans="1:15">
      <c r="A40" s="754" t="s">
        <v>395</v>
      </c>
      <c r="C40" s="10"/>
      <c r="D40" s="120"/>
      <c r="E40" s="121"/>
      <c r="F40" s="121"/>
      <c r="G40" s="121"/>
      <c r="H40" s="121"/>
      <c r="I40" s="121"/>
      <c r="J40" s="121"/>
      <c r="K40" s="121"/>
      <c r="L40" s="121"/>
      <c r="M40" s="121"/>
      <c r="N40" s="140"/>
      <c r="O40" s="38"/>
    </row>
    <row r="41" ht="14.25" customHeight="1" spans="1:15">
      <c r="A41" s="391" t="s">
        <v>396</v>
      </c>
      <c r="C41" s="10"/>
      <c r="O41" s="38"/>
    </row>
    <row r="42" ht="14.25" customHeight="1" spans="1:15">
      <c r="A42" s="392" t="s">
        <v>397</v>
      </c>
      <c r="C42" s="11"/>
      <c r="D42" s="12" t="s">
        <v>10</v>
      </c>
      <c r="E42" s="749" t="s">
        <v>398</v>
      </c>
      <c r="F42" s="755" t="s">
        <v>286</v>
      </c>
      <c r="G42" s="15"/>
      <c r="H42" s="15"/>
      <c r="I42" s="15"/>
      <c r="J42" s="15"/>
      <c r="K42" s="39"/>
      <c r="L42" s="13" t="s">
        <v>241</v>
      </c>
      <c r="M42" s="141" t="s">
        <v>242</v>
      </c>
      <c r="N42" s="13" t="s">
        <v>243</v>
      </c>
      <c r="O42" s="38"/>
    </row>
    <row r="43" ht="14.25" customHeight="1" spans="1:15">
      <c r="A43" s="392" t="s">
        <v>399</v>
      </c>
      <c r="C43" s="17"/>
      <c r="D43" s="16"/>
      <c r="E43" s="17"/>
      <c r="F43" s="14">
        <v>1</v>
      </c>
      <c r="G43" s="39"/>
      <c r="H43" s="19">
        <v>2</v>
      </c>
      <c r="I43" s="39"/>
      <c r="J43" s="19">
        <v>3</v>
      </c>
      <c r="K43" s="39"/>
      <c r="L43" s="17"/>
      <c r="M43" s="142"/>
      <c r="N43" s="17"/>
      <c r="O43" s="38"/>
    </row>
    <row r="44" ht="14.25" customHeight="1" spans="1:15">
      <c r="A44" s="390"/>
      <c r="C44" s="17"/>
      <c r="D44" s="20"/>
      <c r="E44" s="21"/>
      <c r="F44" s="72" t="s">
        <v>244</v>
      </c>
      <c r="G44" s="72" t="s">
        <v>400</v>
      </c>
      <c r="H44" s="72" t="s">
        <v>244</v>
      </c>
      <c r="I44" s="72" t="s">
        <v>400</v>
      </c>
      <c r="J44" s="72" t="s">
        <v>244</v>
      </c>
      <c r="K44" s="72" t="s">
        <v>400</v>
      </c>
      <c r="L44" s="21"/>
      <c r="M44" s="143"/>
      <c r="N44" s="21"/>
      <c r="O44" s="38"/>
    </row>
    <row r="45" ht="14" spans="1:15">
      <c r="A45" s="390"/>
      <c r="C45" s="11"/>
      <c r="D45" s="27">
        <v>1</v>
      </c>
      <c r="E45" s="756" t="s">
        <v>395</v>
      </c>
      <c r="F45" s="122"/>
      <c r="G45" s="393" t="str">
        <f t="shared" ref="G45:G48" si="2">IF(F45="Orientasi kepramukaan","1",IF(F45="KMD/KML tanpa SHB","2",IF(F45="KMD, dengan SHB","3",IF(F45="KML, dengan SHB","4",""))))</f>
        <v/>
      </c>
      <c r="H45" s="122"/>
      <c r="I45" s="393" t="str">
        <f t="shared" ref="I45:I48" si="3">IF(H45="Orientasi kepramukaan","1",IF(H45="KMD/KML tanpa SHB","2",IF(H45="KMD, dengan SHB","3",IF(H45="KML, dengan SHB","4",""))))</f>
        <v/>
      </c>
      <c r="J45" s="122"/>
      <c r="K45" s="393" t="str">
        <f t="shared" ref="K45:K48" si="4">IF(J45="Orientasi kepramukaan","1",IF(J45="KMD/KML tanpa SHB","2",IF(J45="KMD, dengan SHB","3",IF(J45="KML, dengan SHB","4",""))))</f>
        <v/>
      </c>
      <c r="L45" s="40" t="str">
        <f>IFERROR(SUM(G45+I45+K45),"")</f>
        <v/>
      </c>
      <c r="M45" s="144" t="str">
        <f>IFERROR(SUM(L45/3),"")</f>
        <v/>
      </c>
      <c r="N45" s="145" t="s">
        <v>401</v>
      </c>
      <c r="O45" s="38"/>
    </row>
    <row r="46" ht="14" spans="1:15">
      <c r="A46" s="390"/>
      <c r="C46" s="11"/>
      <c r="D46" s="27">
        <v>2</v>
      </c>
      <c r="E46" s="73" t="s">
        <v>396</v>
      </c>
      <c r="F46" s="122"/>
      <c r="G46" s="393" t="str">
        <f t="shared" si="2"/>
        <v/>
      </c>
      <c r="H46" s="122"/>
      <c r="I46" s="393" t="str">
        <f t="shared" si="3"/>
        <v/>
      </c>
      <c r="J46" s="122"/>
      <c r="K46" s="393" t="str">
        <f t="shared" si="4"/>
        <v/>
      </c>
      <c r="L46" s="40" t="str">
        <f t="shared" ref="L46:L48" si="5">IFERROR(SUM(G46+I46+K46),"")</f>
        <v/>
      </c>
      <c r="M46" s="144" t="str">
        <f t="shared" ref="M46:M48" si="6">IFERROR(SUM(L46/3),"")</f>
        <v/>
      </c>
      <c r="N46" s="145" t="s">
        <v>402</v>
      </c>
      <c r="O46" s="38"/>
    </row>
    <row r="47" ht="34.5" spans="1:15">
      <c r="A47" s="390"/>
      <c r="C47" s="11"/>
      <c r="D47" s="27">
        <v>3</v>
      </c>
      <c r="E47" s="123" t="s">
        <v>397</v>
      </c>
      <c r="F47" s="122"/>
      <c r="G47" s="393" t="str">
        <f t="shared" si="2"/>
        <v/>
      </c>
      <c r="H47" s="122"/>
      <c r="I47" s="393" t="str">
        <f t="shared" si="3"/>
        <v/>
      </c>
      <c r="J47" s="122"/>
      <c r="K47" s="393" t="str">
        <f t="shared" si="4"/>
        <v/>
      </c>
      <c r="L47" s="40" t="str">
        <f t="shared" si="5"/>
        <v/>
      </c>
      <c r="M47" s="144" t="str">
        <f t="shared" si="6"/>
        <v/>
      </c>
      <c r="N47" s="145" t="s">
        <v>403</v>
      </c>
      <c r="O47" s="38"/>
    </row>
    <row r="48" ht="34.5" spans="1:15">
      <c r="A48" s="390"/>
      <c r="C48" s="11"/>
      <c r="D48" s="27">
        <v>4</v>
      </c>
      <c r="E48" s="123" t="s">
        <v>399</v>
      </c>
      <c r="F48" s="122"/>
      <c r="G48" s="393" t="str">
        <f t="shared" si="2"/>
        <v/>
      </c>
      <c r="H48" s="122"/>
      <c r="I48" s="393" t="str">
        <f t="shared" si="3"/>
        <v/>
      </c>
      <c r="J48" s="122"/>
      <c r="K48" s="393" t="str">
        <f t="shared" si="4"/>
        <v/>
      </c>
      <c r="L48" s="40" t="str">
        <f t="shared" si="5"/>
        <v/>
      </c>
      <c r="M48" s="144" t="str">
        <f t="shared" si="6"/>
        <v/>
      </c>
      <c r="N48" s="145" t="s">
        <v>403</v>
      </c>
      <c r="O48" s="38"/>
    </row>
    <row r="49" ht="14" spans="1:15">
      <c r="A49" s="390"/>
      <c r="C49" s="11"/>
      <c r="D49" s="28"/>
      <c r="E49" s="28"/>
      <c r="F49" s="28"/>
      <c r="G49" s="28"/>
      <c r="H49" s="28"/>
      <c r="I49" s="28"/>
      <c r="J49" s="28"/>
      <c r="K49" s="43" t="s">
        <v>299</v>
      </c>
      <c r="L49" s="39"/>
      <c r="M49" s="146">
        <f>SUM($M45:$M48)</f>
        <v>0</v>
      </c>
      <c r="N49" s="49"/>
      <c r="O49" s="38"/>
    </row>
    <row r="50" ht="14.25" customHeight="1" spans="1:15">
      <c r="A50" s="390"/>
      <c r="C50" s="31"/>
      <c r="D50" s="32"/>
      <c r="E50" s="32"/>
      <c r="F50" s="32"/>
      <c r="G50" s="32"/>
      <c r="H50" s="32"/>
      <c r="I50" s="32"/>
      <c r="J50" s="32"/>
      <c r="K50" s="32"/>
      <c r="L50" s="32"/>
      <c r="M50" s="52"/>
      <c r="N50" s="32"/>
      <c r="O50" s="47"/>
    </row>
    <row r="51" ht="5.5" customHeight="1" spans="1:13">
      <c r="A51" s="390"/>
      <c r="M51" s="53"/>
    </row>
    <row r="52" ht="19.5" customHeight="1" spans="1:15">
      <c r="A52" s="390"/>
      <c r="C52" s="115"/>
      <c r="D52" s="116" t="s">
        <v>404</v>
      </c>
      <c r="E52" s="112"/>
      <c r="F52" s="112"/>
      <c r="G52" s="112"/>
      <c r="H52" s="112"/>
      <c r="I52" s="112"/>
      <c r="J52" s="112"/>
      <c r="K52" s="112"/>
      <c r="L52" s="112"/>
      <c r="M52" s="112"/>
      <c r="N52" s="112"/>
      <c r="O52" s="18"/>
    </row>
    <row r="53" ht="14.25" customHeight="1" spans="3:15">
      <c r="C53" s="113"/>
      <c r="E53" s="114"/>
      <c r="F53" s="114"/>
      <c r="G53" s="114"/>
      <c r="H53" s="114"/>
      <c r="I53" s="114"/>
      <c r="J53" s="114"/>
      <c r="K53" s="114"/>
      <c r="L53" s="114"/>
      <c r="M53" s="114"/>
      <c r="N53" s="114"/>
      <c r="O53" s="38"/>
    </row>
    <row r="54" ht="14.25" customHeight="1" spans="3:15">
      <c r="C54" s="10"/>
      <c r="D54" s="117" t="s">
        <v>405</v>
      </c>
      <c r="E54" s="118"/>
      <c r="F54" s="118"/>
      <c r="G54" s="118"/>
      <c r="H54" s="118"/>
      <c r="I54" s="118"/>
      <c r="J54" s="118"/>
      <c r="K54" s="118"/>
      <c r="L54" s="118"/>
      <c r="M54" s="118"/>
      <c r="N54" s="138"/>
      <c r="O54" s="38"/>
    </row>
    <row r="55" ht="14.25" customHeight="1" spans="3:15">
      <c r="C55" s="10"/>
      <c r="D55" s="119"/>
      <c r="E55" s="104"/>
      <c r="F55" s="104"/>
      <c r="G55" s="104"/>
      <c r="H55" s="104"/>
      <c r="I55" s="104"/>
      <c r="J55" s="104"/>
      <c r="K55" s="104"/>
      <c r="L55" s="104"/>
      <c r="M55" s="104"/>
      <c r="N55" s="139"/>
      <c r="O55" s="38"/>
    </row>
    <row r="56" ht="14.25" customHeight="1" spans="3:15">
      <c r="C56" s="10"/>
      <c r="D56" s="119"/>
      <c r="E56" s="104"/>
      <c r="F56" s="104"/>
      <c r="G56" s="104"/>
      <c r="H56" s="104"/>
      <c r="I56" s="104"/>
      <c r="J56" s="104"/>
      <c r="K56" s="104"/>
      <c r="L56" s="104"/>
      <c r="M56" s="104"/>
      <c r="N56" s="139"/>
      <c r="O56" s="38"/>
    </row>
    <row r="57" ht="14.25" customHeight="1" spans="3:15">
      <c r="C57" s="10"/>
      <c r="D57" s="120"/>
      <c r="E57" s="121"/>
      <c r="F57" s="121"/>
      <c r="G57" s="121"/>
      <c r="H57" s="121"/>
      <c r="I57" s="121"/>
      <c r="J57" s="121"/>
      <c r="K57" s="121"/>
      <c r="L57" s="121"/>
      <c r="M57" s="121"/>
      <c r="N57" s="140"/>
      <c r="O57" s="38"/>
    </row>
    <row r="58" ht="14.25" customHeight="1" spans="3:15">
      <c r="C58" s="10"/>
      <c r="O58" s="38"/>
    </row>
    <row r="59" ht="14.25" customHeight="1" spans="3:15">
      <c r="C59" s="11"/>
      <c r="D59" s="12" t="s">
        <v>10</v>
      </c>
      <c r="E59" s="13" t="s">
        <v>406</v>
      </c>
      <c r="F59" s="755" t="s">
        <v>286</v>
      </c>
      <c r="G59" s="15"/>
      <c r="H59" s="15"/>
      <c r="I59" s="15"/>
      <c r="J59" s="15"/>
      <c r="K59" s="39"/>
      <c r="L59" s="13" t="s">
        <v>241</v>
      </c>
      <c r="M59" s="13" t="s">
        <v>242</v>
      </c>
      <c r="N59" s="13" t="s">
        <v>243</v>
      </c>
      <c r="O59" s="38"/>
    </row>
    <row r="60" ht="14.25" customHeight="1" spans="3:15">
      <c r="C60" s="17"/>
      <c r="D60" s="16"/>
      <c r="E60" s="17"/>
      <c r="F60" s="14">
        <v>1</v>
      </c>
      <c r="G60" s="39"/>
      <c r="H60" s="19">
        <v>2</v>
      </c>
      <c r="I60" s="39"/>
      <c r="J60" s="19">
        <v>3</v>
      </c>
      <c r="K60" s="39"/>
      <c r="L60" s="17"/>
      <c r="M60" s="17"/>
      <c r="N60" s="17"/>
      <c r="O60" s="38"/>
    </row>
    <row r="61" ht="14.25" customHeight="1" spans="3:15">
      <c r="C61" s="17"/>
      <c r="D61" s="20"/>
      <c r="E61" s="21"/>
      <c r="F61" s="72" t="s">
        <v>244</v>
      </c>
      <c r="G61" s="72" t="s">
        <v>400</v>
      </c>
      <c r="H61" s="72" t="s">
        <v>244</v>
      </c>
      <c r="I61" s="72" t="s">
        <v>400</v>
      </c>
      <c r="J61" s="72" t="s">
        <v>244</v>
      </c>
      <c r="K61" s="72" t="s">
        <v>400</v>
      </c>
      <c r="L61" s="21"/>
      <c r="M61" s="21"/>
      <c r="N61" s="21"/>
      <c r="O61" s="38"/>
    </row>
    <row r="62" ht="14.25" customHeight="1" spans="3:15">
      <c r="C62" s="124"/>
      <c r="D62" s="23">
        <v>1</v>
      </c>
      <c r="E62" s="24" t="s">
        <v>287</v>
      </c>
      <c r="F62" s="122"/>
      <c r="G62" s="26" t="str">
        <f>IF(F62="Tidak Ada","1",IF(F62="Ada","4",""))</f>
        <v/>
      </c>
      <c r="H62" s="122"/>
      <c r="I62" s="26" t="str">
        <f>IF(H62="Tidak Ada","1",IF(H62="Ada","4",""))</f>
        <v/>
      </c>
      <c r="J62" s="122"/>
      <c r="K62" s="26" t="str">
        <f>IF(J62="Tidak Ada","1",IF(J62="Ada","4",""))</f>
        <v/>
      </c>
      <c r="L62" s="40" t="str">
        <f t="shared" ref="L62:L65" si="7">IFERROR(SUM(G62+I62+K62),"")</f>
        <v/>
      </c>
      <c r="M62" s="144" t="str">
        <f t="shared" ref="M62:M65" si="8">IFERROR(SUM(L62/3),"")</f>
        <v/>
      </c>
      <c r="N62" s="147" t="s">
        <v>407</v>
      </c>
      <c r="O62" s="38"/>
    </row>
    <row r="63" ht="14.25" customHeight="1" spans="3:15">
      <c r="C63" s="124"/>
      <c r="D63" s="27">
        <v>2</v>
      </c>
      <c r="E63" s="24" t="s">
        <v>289</v>
      </c>
      <c r="F63" s="122"/>
      <c r="G63" s="26" t="str">
        <f>IF(F63="Tidak Ada","1",IF(F63="Ada","4",""))</f>
        <v/>
      </c>
      <c r="H63" s="122"/>
      <c r="I63" s="26" t="str">
        <f>IF(H63="Tidak Ada","1",IF(H63="Ada","4",""))</f>
        <v/>
      </c>
      <c r="J63" s="122"/>
      <c r="K63" s="26" t="str">
        <f>IF(J63="Tidak Ada","1",IF(J63="Ada","4",""))</f>
        <v/>
      </c>
      <c r="L63" s="40" t="str">
        <f t="shared" si="7"/>
        <v/>
      </c>
      <c r="M63" s="144" t="str">
        <f t="shared" si="8"/>
        <v/>
      </c>
      <c r="N63" s="148"/>
      <c r="O63" s="38"/>
    </row>
    <row r="64" ht="14.25" customHeight="1" spans="3:15">
      <c r="C64" s="124"/>
      <c r="D64" s="27">
        <v>3</v>
      </c>
      <c r="E64" s="24" t="s">
        <v>290</v>
      </c>
      <c r="F64" s="122"/>
      <c r="G64" s="26" t="str">
        <f>IF(F64="Tidak Ada","1",IF(F64="Ada","4",""))</f>
        <v/>
      </c>
      <c r="H64" s="122"/>
      <c r="I64" s="26" t="str">
        <f>IF(H64="Tidak Ada","1",IF(H64="Ada","4",""))</f>
        <v/>
      </c>
      <c r="J64" s="122"/>
      <c r="K64" s="26" t="str">
        <f>IF(J64="Tidak Ada","1",IF(J64="Ada","4",""))</f>
        <v/>
      </c>
      <c r="L64" s="40" t="str">
        <f t="shared" si="7"/>
        <v/>
      </c>
      <c r="M64" s="144" t="str">
        <f t="shared" si="8"/>
        <v/>
      </c>
      <c r="N64" s="148"/>
      <c r="O64" s="38"/>
    </row>
    <row r="65" ht="14.25" customHeight="1" spans="3:15">
      <c r="C65" s="124"/>
      <c r="D65" s="27">
        <v>4</v>
      </c>
      <c r="E65" s="24" t="s">
        <v>291</v>
      </c>
      <c r="F65" s="122"/>
      <c r="G65" s="26" t="str">
        <f>IF(F65="Tidak Ada","1",IF(F65="Ada","4",""))</f>
        <v/>
      </c>
      <c r="H65" s="122"/>
      <c r="I65" s="26" t="str">
        <f>IF(H65="Tidak Ada","1",IF(H65="Ada","4",""))</f>
        <v/>
      </c>
      <c r="J65" s="122"/>
      <c r="K65" s="26" t="str">
        <f>IF(J65="Tidak Ada","1",IF(J65="Ada","4",""))</f>
        <v/>
      </c>
      <c r="L65" s="40" t="str">
        <f t="shared" si="7"/>
        <v/>
      </c>
      <c r="M65" s="144" t="str">
        <f t="shared" si="8"/>
        <v/>
      </c>
      <c r="N65" s="148"/>
      <c r="O65" s="38"/>
    </row>
    <row r="66" ht="14.25" customHeight="1" spans="3:15">
      <c r="C66" s="124"/>
      <c r="D66" s="28"/>
      <c r="E66" s="28"/>
      <c r="F66" s="28"/>
      <c r="G66" s="28"/>
      <c r="H66" s="28"/>
      <c r="I66" s="28"/>
      <c r="J66" s="28"/>
      <c r="K66" s="43" t="s">
        <v>299</v>
      </c>
      <c r="L66" s="39"/>
      <c r="M66" s="44">
        <f>SUM($M62:$M65)</f>
        <v>0</v>
      </c>
      <c r="N66" s="124"/>
      <c r="O66" s="38"/>
    </row>
    <row r="67" ht="14.25" customHeight="1" spans="3:15">
      <c r="C67" s="124"/>
      <c r="D67" s="28"/>
      <c r="E67" s="28"/>
      <c r="F67" s="28"/>
      <c r="G67" s="28"/>
      <c r="H67" s="28"/>
      <c r="I67" s="28"/>
      <c r="J67" s="76" t="s">
        <v>408</v>
      </c>
      <c r="K67" s="15"/>
      <c r="L67" s="39"/>
      <c r="M67" s="44">
        <f>($M49+$M66)/2</f>
        <v>0</v>
      </c>
      <c r="N67" s="49"/>
      <c r="O67" s="38"/>
    </row>
    <row r="68" ht="14.25" customHeight="1" spans="3:15">
      <c r="C68" s="31"/>
      <c r="D68" s="32"/>
      <c r="E68" s="32"/>
      <c r="F68" s="32"/>
      <c r="G68" s="32"/>
      <c r="H68" s="32"/>
      <c r="I68" s="32"/>
      <c r="J68" s="32"/>
      <c r="K68" s="32"/>
      <c r="L68" s="32"/>
      <c r="M68" s="46"/>
      <c r="N68" s="28"/>
      <c r="O68" s="47"/>
    </row>
    <row r="69" ht="14.25" customHeight="1"/>
    <row r="70" ht="19.5" customHeight="1" spans="3:15">
      <c r="C70" s="111" t="s">
        <v>409</v>
      </c>
      <c r="D70" s="112"/>
      <c r="E70" s="112"/>
      <c r="F70" s="112"/>
      <c r="G70" s="112"/>
      <c r="H70" s="112"/>
      <c r="I70" s="112"/>
      <c r="J70" s="112"/>
      <c r="K70" s="112"/>
      <c r="L70" s="112"/>
      <c r="M70" s="161"/>
      <c r="N70" s="112"/>
      <c r="O70" s="18"/>
    </row>
    <row r="71" ht="14.25" customHeight="1" spans="3:15">
      <c r="C71" s="10"/>
      <c r="O71" s="38"/>
    </row>
    <row r="72" ht="14.25" customHeight="1" spans="3:15">
      <c r="C72" s="10"/>
      <c r="D72" s="101" t="s">
        <v>410</v>
      </c>
      <c r="E72" s="102"/>
      <c r="F72" s="102"/>
      <c r="G72" s="102"/>
      <c r="H72" s="102"/>
      <c r="I72" s="102"/>
      <c r="J72" s="102"/>
      <c r="K72" s="102"/>
      <c r="L72" s="102"/>
      <c r="M72" s="102"/>
      <c r="N72" s="126"/>
      <c r="O72" s="38"/>
    </row>
    <row r="73" ht="14.25" customHeight="1" spans="3:15">
      <c r="C73" s="10"/>
      <c r="D73" s="103"/>
      <c r="E73" s="104"/>
      <c r="F73" s="104"/>
      <c r="G73" s="104"/>
      <c r="H73" s="104"/>
      <c r="I73" s="104"/>
      <c r="J73" s="104"/>
      <c r="K73" s="104"/>
      <c r="L73" s="104"/>
      <c r="M73" s="104"/>
      <c r="N73" s="127"/>
      <c r="O73" s="38"/>
    </row>
    <row r="74" ht="14.25" customHeight="1" spans="3:15">
      <c r="C74" s="10"/>
      <c r="D74" s="105"/>
      <c r="E74" s="106"/>
      <c r="F74" s="106"/>
      <c r="G74" s="106"/>
      <c r="H74" s="106"/>
      <c r="I74" s="106"/>
      <c r="J74" s="106"/>
      <c r="K74" s="106"/>
      <c r="L74" s="106"/>
      <c r="M74" s="106"/>
      <c r="N74" s="128"/>
      <c r="O74" s="38"/>
    </row>
    <row r="75" ht="14.25" customHeight="1" spans="3:15">
      <c r="C75" s="10"/>
      <c r="O75" s="38"/>
    </row>
    <row r="76" ht="14.25" customHeight="1" spans="3:15">
      <c r="C76" s="11"/>
      <c r="D76" s="12" t="s">
        <v>10</v>
      </c>
      <c r="E76" s="13" t="s">
        <v>411</v>
      </c>
      <c r="F76" s="755" t="s">
        <v>286</v>
      </c>
      <c r="G76" s="15"/>
      <c r="H76" s="15"/>
      <c r="I76" s="15"/>
      <c r="J76" s="15"/>
      <c r="K76" s="39"/>
      <c r="L76" s="13" t="s">
        <v>241</v>
      </c>
      <c r="M76" s="13" t="s">
        <v>242</v>
      </c>
      <c r="N76" s="13" t="s">
        <v>243</v>
      </c>
      <c r="O76" s="38"/>
    </row>
    <row r="77" ht="14.25" customHeight="1" spans="1:15">
      <c r="A77" s="397"/>
      <c r="C77" s="17"/>
      <c r="D77" s="16"/>
      <c r="E77" s="17"/>
      <c r="F77" s="14">
        <v>1</v>
      </c>
      <c r="G77" s="39"/>
      <c r="H77" s="19">
        <v>2</v>
      </c>
      <c r="I77" s="39"/>
      <c r="J77" s="19">
        <v>3</v>
      </c>
      <c r="K77" s="39"/>
      <c r="L77" s="17"/>
      <c r="M77" s="17"/>
      <c r="N77" s="17"/>
      <c r="O77" s="38"/>
    </row>
    <row r="78" ht="14.25" customHeight="1" spans="1:15">
      <c r="A78" s="397" t="s">
        <v>345</v>
      </c>
      <c r="C78" s="17"/>
      <c r="D78" s="20"/>
      <c r="E78" s="21"/>
      <c r="F78" s="72" t="s">
        <v>244</v>
      </c>
      <c r="G78" s="72" t="s">
        <v>400</v>
      </c>
      <c r="H78" s="72" t="s">
        <v>244</v>
      </c>
      <c r="I78" s="72" t="s">
        <v>400</v>
      </c>
      <c r="J78" s="72" t="s">
        <v>244</v>
      </c>
      <c r="K78" s="72" t="s">
        <v>400</v>
      </c>
      <c r="L78" s="21"/>
      <c r="M78" s="21"/>
      <c r="N78" s="21"/>
      <c r="O78" s="38"/>
    </row>
    <row r="79" ht="14.25" customHeight="1" spans="1:15">
      <c r="A79" s="398" t="s">
        <v>287</v>
      </c>
      <c r="C79" s="124"/>
      <c r="D79" s="23">
        <v>1</v>
      </c>
      <c r="E79" s="24" t="s">
        <v>287</v>
      </c>
      <c r="F79" s="122"/>
      <c r="G79" s="26" t="str">
        <f>IF(F79="Tidak ada","1",IF(F79="Tingkat Ranting","1",IF(F79="Tingkat Cabang","2",IF(F79="Tingkat daerah","3",IF(F79="Tingkat Nasional/Internasional","4","")))))</f>
        <v/>
      </c>
      <c r="H79" s="122"/>
      <c r="I79" s="26" t="str">
        <f t="shared" ref="I79:I82" si="9">IF(H79="Tidak ada","1",IF(H79="Tingkat Ranting","1",IF(H79="Tingkat Cabang","2",IF(H79="Tingkat daerah","3",IF(H79="Tingkat Nasional/Internasional","4","")))))</f>
        <v/>
      </c>
      <c r="J79" s="122"/>
      <c r="K79" s="26" t="str">
        <f t="shared" ref="K79:K82" si="10">IF(J79="Tidak ada","1",IF(J79="Tingkat Ranting","1",IF(J79="Tingkat Cabang","2",IF(J79="Tingkat daerah","3",IF(J79="Tingkat Nasional/Internasional","4","")))))</f>
        <v/>
      </c>
      <c r="L79" s="40" t="str">
        <f t="shared" ref="L79:L82" si="11">IFERROR(SUM(G79+I79+K79),"")</f>
        <v/>
      </c>
      <c r="M79" s="144" t="str">
        <f t="shared" ref="M79:M82" si="12">IFERROR(SUM(L79/3),"")</f>
        <v/>
      </c>
      <c r="N79" s="162" t="s">
        <v>412</v>
      </c>
      <c r="O79" s="38"/>
    </row>
    <row r="80" ht="14.25" customHeight="1" spans="1:15">
      <c r="A80" s="398" t="s">
        <v>289</v>
      </c>
      <c r="C80" s="124"/>
      <c r="D80" s="27">
        <v>2</v>
      </c>
      <c r="E80" s="24" t="s">
        <v>289</v>
      </c>
      <c r="F80" s="122"/>
      <c r="G80" s="26" t="str">
        <f t="shared" ref="G79:G82" si="13">IF(F80="Tidak ada","1",IF(F80="Tingkat Ranting","1",IF(F80="Tingkat Cabang","2",IF(F80="Tingkat daerah","3",IF(F80="Tingkat Nasional/Internasional","4","")))))</f>
        <v/>
      </c>
      <c r="H80" s="122"/>
      <c r="I80" s="26" t="str">
        <f t="shared" si="9"/>
        <v/>
      </c>
      <c r="J80" s="122"/>
      <c r="K80" s="26" t="str">
        <f t="shared" si="10"/>
        <v/>
      </c>
      <c r="L80" s="40" t="str">
        <f t="shared" si="11"/>
        <v/>
      </c>
      <c r="M80" s="144" t="str">
        <f t="shared" si="12"/>
        <v/>
      </c>
      <c r="N80" s="163"/>
      <c r="O80" s="38"/>
    </row>
    <row r="81" ht="14.25" customHeight="1" spans="1:15">
      <c r="A81" s="398" t="s">
        <v>290</v>
      </c>
      <c r="C81" s="124"/>
      <c r="D81" s="27">
        <v>3</v>
      </c>
      <c r="E81" s="24" t="s">
        <v>290</v>
      </c>
      <c r="F81" s="122"/>
      <c r="G81" s="26" t="str">
        <f t="shared" si="13"/>
        <v/>
      </c>
      <c r="H81" s="122"/>
      <c r="I81" s="26" t="str">
        <f t="shared" si="9"/>
        <v/>
      </c>
      <c r="J81" s="122"/>
      <c r="K81" s="26" t="str">
        <f t="shared" si="10"/>
        <v/>
      </c>
      <c r="L81" s="40" t="str">
        <f t="shared" si="11"/>
        <v/>
      </c>
      <c r="M81" s="144" t="str">
        <f t="shared" si="12"/>
        <v/>
      </c>
      <c r="N81" s="163"/>
      <c r="O81" s="38"/>
    </row>
    <row r="82" ht="14.25" customHeight="1" spans="1:15">
      <c r="A82" s="399" t="s">
        <v>413</v>
      </c>
      <c r="C82" s="124"/>
      <c r="D82" s="27">
        <v>4</v>
      </c>
      <c r="E82" s="24" t="s">
        <v>291</v>
      </c>
      <c r="F82" s="122"/>
      <c r="G82" s="26" t="str">
        <f t="shared" si="13"/>
        <v/>
      </c>
      <c r="H82" s="122"/>
      <c r="I82" s="26" t="str">
        <f t="shared" si="9"/>
        <v/>
      </c>
      <c r="J82" s="122"/>
      <c r="K82" s="26" t="str">
        <f t="shared" si="10"/>
        <v/>
      </c>
      <c r="L82" s="40" t="str">
        <f t="shared" si="11"/>
        <v/>
      </c>
      <c r="M82" s="144" t="str">
        <f t="shared" si="12"/>
        <v/>
      </c>
      <c r="N82" s="163"/>
      <c r="O82" s="38"/>
    </row>
    <row r="83" ht="14.25" customHeight="1" spans="1:15">
      <c r="A83" s="397"/>
      <c r="C83" s="124"/>
      <c r="D83" s="28"/>
      <c r="E83" s="28"/>
      <c r="F83" s="28"/>
      <c r="G83" s="28"/>
      <c r="H83" s="28"/>
      <c r="I83" s="28"/>
      <c r="J83" s="28"/>
      <c r="K83" s="43" t="s">
        <v>299</v>
      </c>
      <c r="L83" s="39"/>
      <c r="M83" s="146">
        <f>SUM($M79:$M82)</f>
        <v>0</v>
      </c>
      <c r="N83" s="124"/>
      <c r="O83" s="38"/>
    </row>
    <row r="84" ht="14.25" customHeight="1" spans="3:15">
      <c r="C84" s="31"/>
      <c r="D84" s="32"/>
      <c r="E84" s="32"/>
      <c r="F84" s="32"/>
      <c r="G84" s="32"/>
      <c r="H84" s="32"/>
      <c r="I84" s="32"/>
      <c r="J84" s="32"/>
      <c r="K84" s="32"/>
      <c r="L84" s="32"/>
      <c r="M84" s="46"/>
      <c r="N84" s="28"/>
      <c r="O84" s="47"/>
    </row>
    <row r="85" ht="14.25" customHeight="1" spans="11:12">
      <c r="K85" s="164"/>
      <c r="L85" s="164"/>
    </row>
    <row r="86" ht="14.25" customHeight="1" spans="3:15">
      <c r="C86" s="8" t="s">
        <v>414</v>
      </c>
      <c r="D86" s="9"/>
      <c r="E86" s="9"/>
      <c r="F86" s="9"/>
      <c r="G86" s="9"/>
      <c r="H86" s="9"/>
      <c r="I86" s="9"/>
      <c r="J86" s="9"/>
      <c r="K86" s="9"/>
      <c r="L86" s="9"/>
      <c r="M86" s="9"/>
      <c r="N86" s="9"/>
      <c r="O86" s="37"/>
    </row>
    <row r="87" ht="14.25" customHeight="1" spans="3:15">
      <c r="C87" s="10"/>
      <c r="O87" s="38"/>
    </row>
    <row r="88" ht="14.25" customHeight="1" spans="3:15">
      <c r="C88" s="11"/>
      <c r="D88" s="12" t="s">
        <v>10</v>
      </c>
      <c r="E88" s="749" t="s">
        <v>285</v>
      </c>
      <c r="F88" s="755" t="s">
        <v>286</v>
      </c>
      <c r="G88" s="15"/>
      <c r="H88" s="15"/>
      <c r="I88" s="15"/>
      <c r="J88" s="15"/>
      <c r="K88" s="39"/>
      <c r="L88" s="13" t="s">
        <v>241</v>
      </c>
      <c r="M88" s="13" t="s">
        <v>242</v>
      </c>
      <c r="N88" s="13" t="s">
        <v>243</v>
      </c>
      <c r="O88" s="38"/>
    </row>
    <row r="89" ht="14.25" customHeight="1" spans="3:15">
      <c r="C89" s="17"/>
      <c r="D89" s="16"/>
      <c r="E89" s="17"/>
      <c r="F89" s="14">
        <v>1</v>
      </c>
      <c r="G89" s="39"/>
      <c r="H89" s="19">
        <v>2</v>
      </c>
      <c r="I89" s="39"/>
      <c r="J89" s="19">
        <v>3</v>
      </c>
      <c r="K89" s="39"/>
      <c r="L89" s="17"/>
      <c r="M89" s="17"/>
      <c r="N89" s="17"/>
      <c r="O89" s="38"/>
    </row>
    <row r="90" ht="14.25" customHeight="1" spans="3:15">
      <c r="C90" s="17"/>
      <c r="D90" s="16"/>
      <c r="E90" s="21"/>
      <c r="F90" s="72" t="s">
        <v>244</v>
      </c>
      <c r="G90" s="72" t="s">
        <v>400</v>
      </c>
      <c r="H90" s="72" t="s">
        <v>244</v>
      </c>
      <c r="I90" s="72" t="s">
        <v>400</v>
      </c>
      <c r="J90" s="72" t="s">
        <v>244</v>
      </c>
      <c r="K90" s="72" t="s">
        <v>400</v>
      </c>
      <c r="L90" s="21"/>
      <c r="M90" s="21"/>
      <c r="N90" s="21"/>
      <c r="O90" s="38"/>
    </row>
    <row r="91" ht="14.25" customHeight="1" spans="3:15">
      <c r="C91" s="124"/>
      <c r="D91" s="27">
        <v>1</v>
      </c>
      <c r="E91" s="24" t="s">
        <v>287</v>
      </c>
      <c r="F91" s="122"/>
      <c r="G91" s="26" t="str">
        <f>IF(F91="Tidak Ada","1",IF(F91="Ada","4",""))</f>
        <v/>
      </c>
      <c r="H91" s="122"/>
      <c r="I91" s="26" t="str">
        <f>IF(H91="Tidak Ada","1",IF(H91="Ada","4",""))</f>
        <v/>
      </c>
      <c r="J91" s="122"/>
      <c r="K91" s="26" t="str">
        <f>IF(J91="Tidak Ada","1",IF(J91="Ada","4",""))</f>
        <v/>
      </c>
      <c r="L91" s="40" t="str">
        <f t="shared" ref="L91:L94" si="14">IFERROR(SUM(G91+I91+K91),"")</f>
        <v/>
      </c>
      <c r="M91" s="144" t="str">
        <f t="shared" ref="M91:M94" si="15">IFERROR(SUM(L91/3),"")</f>
        <v/>
      </c>
      <c r="N91" s="165" t="s">
        <v>415</v>
      </c>
      <c r="O91" s="38"/>
    </row>
    <row r="92" ht="14.25" customHeight="1" spans="3:15">
      <c r="C92" s="124"/>
      <c r="D92" s="27">
        <v>2</v>
      </c>
      <c r="E92" s="24" t="s">
        <v>289</v>
      </c>
      <c r="F92" s="122"/>
      <c r="G92" s="26" t="str">
        <f>IF(F92="Tidak Ada","1",IF(F92="Ada","4",""))</f>
        <v/>
      </c>
      <c r="H92" s="122"/>
      <c r="I92" s="26" t="str">
        <f>IF(H92="Tidak Ada","1",IF(H92="Ada","4",""))</f>
        <v/>
      </c>
      <c r="J92" s="122"/>
      <c r="K92" s="26" t="str">
        <f>IF(J92="Tidak Ada","1",IF(J92="Ada","4",""))</f>
        <v/>
      </c>
      <c r="L92" s="40" t="str">
        <f t="shared" si="14"/>
        <v/>
      </c>
      <c r="M92" s="144" t="str">
        <f t="shared" si="15"/>
        <v/>
      </c>
      <c r="N92" s="166"/>
      <c r="O92" s="38"/>
    </row>
    <row r="93" ht="14.25" customHeight="1" spans="3:15">
      <c r="C93" s="124"/>
      <c r="D93" s="27">
        <v>3</v>
      </c>
      <c r="E93" s="24" t="s">
        <v>290</v>
      </c>
      <c r="F93" s="122"/>
      <c r="G93" s="26" t="str">
        <f>IF(F93="Tidak Ada","1",IF(F93="Ada","4",""))</f>
        <v/>
      </c>
      <c r="H93" s="122"/>
      <c r="I93" s="26" t="str">
        <f>IF(H93="Tidak Ada","1",IF(H93="Ada","4",""))</f>
        <v/>
      </c>
      <c r="J93" s="122"/>
      <c r="K93" s="26" t="str">
        <f>IF(J93="Tidak Ada","1",IF(J93="Ada","4",""))</f>
        <v/>
      </c>
      <c r="L93" s="40" t="str">
        <f t="shared" si="14"/>
        <v/>
      </c>
      <c r="M93" s="144" t="str">
        <f t="shared" si="15"/>
        <v/>
      </c>
      <c r="N93" s="166"/>
      <c r="O93" s="38"/>
    </row>
    <row r="94" ht="14.25" customHeight="1" spans="3:15">
      <c r="C94" s="124"/>
      <c r="D94" s="27">
        <v>4</v>
      </c>
      <c r="E94" s="24" t="s">
        <v>291</v>
      </c>
      <c r="F94" s="122"/>
      <c r="G94" s="26" t="str">
        <f>IF(F94="Tidak Ada","1",IF(F94="Ada","4",""))</f>
        <v/>
      </c>
      <c r="H94" s="122"/>
      <c r="I94" s="26" t="str">
        <f>IF(H94="Tidak Ada","1",IF(H94="Ada","4",""))</f>
        <v/>
      </c>
      <c r="J94" s="122"/>
      <c r="K94" s="26" t="str">
        <f>IF(J94="Tidak Ada","1",IF(J94="Ada","4",""))</f>
        <v/>
      </c>
      <c r="L94" s="40" t="str">
        <f t="shared" si="14"/>
        <v/>
      </c>
      <c r="M94" s="144" t="str">
        <f t="shared" si="15"/>
        <v/>
      </c>
      <c r="N94" s="166"/>
      <c r="O94" s="38"/>
    </row>
    <row r="95" ht="14.25" customHeight="1" spans="3:15">
      <c r="C95" s="124"/>
      <c r="D95" s="28"/>
      <c r="E95" s="28"/>
      <c r="F95" s="28"/>
      <c r="G95" s="28"/>
      <c r="H95" s="28"/>
      <c r="I95" s="28"/>
      <c r="J95" s="28"/>
      <c r="K95" s="43" t="s">
        <v>299</v>
      </c>
      <c r="L95" s="39"/>
      <c r="M95" s="44">
        <f>SUM($M91:$M94)</f>
        <v>0</v>
      </c>
      <c r="N95" s="167"/>
      <c r="O95" s="38"/>
    </row>
    <row r="96" ht="14.25" customHeight="1" spans="3:15">
      <c r="C96" s="31"/>
      <c r="D96" s="32"/>
      <c r="E96" s="32"/>
      <c r="F96" s="32"/>
      <c r="G96" s="32"/>
      <c r="H96" s="32"/>
      <c r="I96" s="32"/>
      <c r="J96" s="32"/>
      <c r="K96" s="32"/>
      <c r="L96" s="32"/>
      <c r="M96" s="46"/>
      <c r="N96" s="32"/>
      <c r="O96" s="47"/>
    </row>
    <row r="97" ht="14.25" customHeight="1"/>
    <row r="98" ht="14.25" customHeight="1" spans="3:14">
      <c r="C98" s="8" t="s">
        <v>416</v>
      </c>
      <c r="D98" s="150"/>
      <c r="E98" s="150"/>
      <c r="F98" s="150"/>
      <c r="G98" s="150"/>
      <c r="H98" s="150"/>
      <c r="I98" s="150"/>
      <c r="J98" s="150"/>
      <c r="K98" s="150"/>
      <c r="L98" s="150"/>
      <c r="M98" s="150"/>
      <c r="N98" s="168"/>
    </row>
    <row r="99" ht="14.25" customHeight="1" spans="3:5">
      <c r="C99" s="151"/>
      <c r="D99" s="151"/>
      <c r="E99" s="151"/>
    </row>
    <row r="100" ht="14.25" customHeight="1" spans="3:14">
      <c r="C100" s="66" t="s">
        <v>10</v>
      </c>
      <c r="D100" s="757" t="s">
        <v>294</v>
      </c>
      <c r="E100" s="152"/>
      <c r="F100" s="755" t="s">
        <v>286</v>
      </c>
      <c r="G100" s="15"/>
      <c r="H100" s="15"/>
      <c r="I100" s="15"/>
      <c r="J100" s="15"/>
      <c r="K100" s="15"/>
      <c r="L100" s="15"/>
      <c r="M100" s="39"/>
      <c r="N100" s="13" t="s">
        <v>279</v>
      </c>
    </row>
    <row r="101" ht="14.25" customHeight="1" spans="3:14">
      <c r="C101" s="17"/>
      <c r="D101" s="142"/>
      <c r="E101" s="16"/>
      <c r="F101" s="14">
        <v>1</v>
      </c>
      <c r="G101" s="39"/>
      <c r="H101" s="19">
        <v>2</v>
      </c>
      <c r="I101" s="39"/>
      <c r="J101" s="19">
        <v>3</v>
      </c>
      <c r="K101" s="39"/>
      <c r="L101" s="13" t="s">
        <v>260</v>
      </c>
      <c r="M101" s="13" t="s">
        <v>261</v>
      </c>
      <c r="N101" s="17"/>
    </row>
    <row r="102" ht="14.25" customHeight="1" spans="3:14">
      <c r="C102" s="21"/>
      <c r="D102" s="153"/>
      <c r="E102" s="154"/>
      <c r="F102" s="22" t="s">
        <v>244</v>
      </c>
      <c r="G102" s="22" t="s">
        <v>245</v>
      </c>
      <c r="H102" s="22" t="s">
        <v>244</v>
      </c>
      <c r="I102" s="22" t="s">
        <v>245</v>
      </c>
      <c r="J102" s="22" t="s">
        <v>244</v>
      </c>
      <c r="K102" s="22" t="s">
        <v>245</v>
      </c>
      <c r="L102" s="21"/>
      <c r="M102" s="21"/>
      <c r="N102" s="21"/>
    </row>
    <row r="103" ht="14" spans="3:14">
      <c r="C103" s="155">
        <v>1</v>
      </c>
      <c r="D103" s="156" t="s">
        <v>417</v>
      </c>
      <c r="E103" s="157"/>
      <c r="F103" s="158"/>
      <c r="G103" s="26" t="str">
        <f>IF(F103="Tidak Ada","1",IF(F103="1 tahun sekali","2",IF(F103="6 bulan sekali","3",IF(F103="3 bulan sekali","4",""))))</f>
        <v/>
      </c>
      <c r="H103" s="158"/>
      <c r="I103" s="26" t="str">
        <f>IF(H103="Tidak Ada","1",IF(H103="1 tahun sekali","2",IF(H103="6 bulan sekali","3",IF(H103="3 bulan sekali","4",""))))</f>
        <v/>
      </c>
      <c r="J103" s="158"/>
      <c r="K103" s="26" t="str">
        <f>IF(J103="Tidak Ada","1",IF(J103="1 tahun sekali","2",IF(J103="6 bulan sekali","3",IF(J103="3 bulan sekali","4",""))))</f>
        <v/>
      </c>
      <c r="L103" s="40" t="str">
        <f t="shared" ref="L103:L113" si="16">IFERROR(SUM(G103+I103+K103),"")</f>
        <v/>
      </c>
      <c r="M103" s="144" t="str">
        <f t="shared" ref="M103:M113" si="17">IFERROR(SUM(L103/3),"")</f>
        <v/>
      </c>
      <c r="N103" s="50" t="s">
        <v>418</v>
      </c>
    </row>
    <row r="104" ht="14" spans="3:14">
      <c r="C104" s="26">
        <v>2</v>
      </c>
      <c r="D104" s="156" t="s">
        <v>419</v>
      </c>
      <c r="E104" s="159"/>
      <c r="F104" s="122"/>
      <c r="G104" s="26" t="str">
        <f>IF(F104="Tidak Ada","1",IF(F104="1 tahun sekali","2",IF(F104="6 bulan sekali","3",IF(F104="1 atau 3 bulan sekali","4",""))))</f>
        <v/>
      </c>
      <c r="H104" s="122"/>
      <c r="I104" s="26" t="str">
        <f>IF(H104="Tidak Ada","1",IF(H104="1 tahun sekali","2",IF(H104="6 bulan sekali","3",IF(H104="1 atau 3 bulan sekali","4",""))))</f>
        <v/>
      </c>
      <c r="J104" s="122"/>
      <c r="K104" s="26" t="str">
        <f>IF(J104="Tidak Ada","1",IF(J104="1 tahun sekali","2",IF(J104="6 bulan sekali","3",IF(J104="1 atau 3 bulan sekali","4",""))))</f>
        <v/>
      </c>
      <c r="L104" s="40" t="str">
        <f t="shared" si="16"/>
        <v/>
      </c>
      <c r="M104" s="144" t="str">
        <f t="shared" si="17"/>
        <v/>
      </c>
      <c r="N104" s="17"/>
    </row>
    <row r="105" ht="14" spans="3:14">
      <c r="C105" s="26">
        <v>3</v>
      </c>
      <c r="D105" s="156" t="s">
        <v>420</v>
      </c>
      <c r="E105" s="157"/>
      <c r="F105" s="122"/>
      <c r="G105" s="26" t="str">
        <f>IF(F105="Tidak Ada","1",IF(F105="50% kondisi sesuai aturan","2",IF(F105="75 % kondisi sesuai aturan","3",IF(F105="100 % kondisi sesuai aturan","4",""))))</f>
        <v/>
      </c>
      <c r="H105" s="122"/>
      <c r="I105" s="26" t="str">
        <f>IF(H105="Tidak Ada","1",IF(H105="50% kondisi sesuai aturan","2",IF(H105="75 % kondisi sesuai aturan","3",IF(H105="100 % kondisi sesuai aturan","4",""))))</f>
        <v/>
      </c>
      <c r="J105" s="122"/>
      <c r="K105" s="26" t="str">
        <f>IF(J105="Tidak Ada","1",IF(J105="50% kondisi sesuai aturan","2",IF(J105="75 % kondisi sesuai aturan","3",IF(J105="100 % kondisi sesuai aturan","4",""))))</f>
        <v/>
      </c>
      <c r="L105" s="40" t="str">
        <f t="shared" si="16"/>
        <v/>
      </c>
      <c r="M105" s="144" t="str">
        <f t="shared" si="17"/>
        <v/>
      </c>
      <c r="N105" s="17"/>
    </row>
    <row r="106" ht="14" spans="3:14">
      <c r="C106" s="26">
        <v>4</v>
      </c>
      <c r="D106" s="156" t="s">
        <v>421</v>
      </c>
      <c r="E106" s="157"/>
      <c r="F106" s="122"/>
      <c r="G106" s="26" t="str">
        <f>IF(F106="Tidak Ada","1",IF(F106="Ada","4",""))</f>
        <v/>
      </c>
      <c r="H106" s="122"/>
      <c r="I106" s="26" t="str">
        <f>IF(H106="Tidak Ada","1",IF(H106="Ada","4",""))</f>
        <v/>
      </c>
      <c r="J106" s="122"/>
      <c r="K106" s="26" t="str">
        <f>IF(J106="Tidak Ada","1",IF(J106="Ada","4",""))</f>
        <v/>
      </c>
      <c r="L106" s="40" t="str">
        <f t="shared" si="16"/>
        <v/>
      </c>
      <c r="M106" s="144" t="str">
        <f t="shared" si="17"/>
        <v/>
      </c>
      <c r="N106" s="17"/>
    </row>
    <row r="107" ht="14" spans="3:14">
      <c r="C107" s="26">
        <v>5</v>
      </c>
      <c r="D107" s="156" t="s">
        <v>422</v>
      </c>
      <c r="E107" s="157"/>
      <c r="F107" s="122"/>
      <c r="G107" s="26" t="str">
        <f>IF(F107="Tidak Ada","1",IF(F107="Ada","4",""))</f>
        <v/>
      </c>
      <c r="H107" s="122"/>
      <c r="I107" s="26" t="str">
        <f>IF(H107="Tidak Ada","1",IF(H107="Ada","4",""))</f>
        <v/>
      </c>
      <c r="J107" s="122"/>
      <c r="K107" s="26" t="str">
        <f>IF(J107="Tidak Ada","1",IF(J107="Ada","4",""))</f>
        <v/>
      </c>
      <c r="L107" s="40" t="str">
        <f t="shared" si="16"/>
        <v/>
      </c>
      <c r="M107" s="144" t="str">
        <f t="shared" si="17"/>
        <v/>
      </c>
      <c r="N107" s="17"/>
    </row>
    <row r="108" ht="14" spans="3:14">
      <c r="C108" s="26">
        <v>6</v>
      </c>
      <c r="D108" s="156" t="s">
        <v>423</v>
      </c>
      <c r="E108" s="157"/>
      <c r="F108" s="122"/>
      <c r="G108" s="26" t="str">
        <f>IF(F108="Tidak Ada","1",IF(F108="Ada","4",""))</f>
        <v/>
      </c>
      <c r="H108" s="122"/>
      <c r="I108" s="26" t="str">
        <f>IF(H108="Tidak Ada","1",IF(H108="Ada","4",""))</f>
        <v/>
      </c>
      <c r="J108" s="122"/>
      <c r="K108" s="26" t="str">
        <f>IF(J108="Tidak Ada","1",IF(J108="Ada","4",""))</f>
        <v/>
      </c>
      <c r="L108" s="40" t="str">
        <f t="shared" si="16"/>
        <v/>
      </c>
      <c r="M108" s="144" t="str">
        <f t="shared" si="17"/>
        <v/>
      </c>
      <c r="N108" s="17"/>
    </row>
    <row r="109" ht="14" spans="3:14">
      <c r="C109" s="26">
        <v>7</v>
      </c>
      <c r="D109" s="156" t="s">
        <v>424</v>
      </c>
      <c r="E109" s="157"/>
      <c r="F109" s="122"/>
      <c r="G109" s="26" t="str">
        <f>IF(F109="Tidak Ada","1",IF(F109="Ada","4",""))</f>
        <v/>
      </c>
      <c r="H109" s="122"/>
      <c r="I109" s="26" t="str">
        <f>IF(H109="Tidak Ada","1",IF(H109="Ada","4",""))</f>
        <v/>
      </c>
      <c r="J109" s="122"/>
      <c r="K109" s="26" t="str">
        <f>IF(J109="Tidak Ada","1",IF(J109="Ada","4",""))</f>
        <v/>
      </c>
      <c r="L109" s="40" t="str">
        <f t="shared" si="16"/>
        <v/>
      </c>
      <c r="M109" s="144" t="str">
        <f t="shared" si="17"/>
        <v/>
      </c>
      <c r="N109" s="17"/>
    </row>
    <row r="110" ht="14" spans="3:14">
      <c r="C110" s="26">
        <v>8</v>
      </c>
      <c r="D110" s="156" t="s">
        <v>425</v>
      </c>
      <c r="E110" s="157"/>
      <c r="F110" s="122"/>
      <c r="G110" s="26" t="str">
        <f t="shared" ref="G110:I112" si="18">IF(F110="Tidak Ada","1",IF(F110="Ada","4",""))</f>
        <v/>
      </c>
      <c r="H110" s="122"/>
      <c r="I110" s="26" t="str">
        <f t="shared" si="18"/>
        <v/>
      </c>
      <c r="J110" s="122"/>
      <c r="K110" s="26" t="str">
        <f t="shared" ref="K110" si="19">IF(J110="Tidak Ada","1",IF(J110="Ada","4",""))</f>
        <v/>
      </c>
      <c r="L110" s="40" t="str">
        <f t="shared" si="16"/>
        <v/>
      </c>
      <c r="M110" s="144" t="str">
        <f t="shared" si="17"/>
        <v/>
      </c>
      <c r="N110" s="17"/>
    </row>
    <row r="111" ht="14" spans="3:14">
      <c r="C111" s="26">
        <v>9</v>
      </c>
      <c r="D111" s="156" t="s">
        <v>426</v>
      </c>
      <c r="E111" s="157"/>
      <c r="F111" s="122"/>
      <c r="G111" s="26" t="str">
        <f t="shared" si="18"/>
        <v/>
      </c>
      <c r="H111" s="122"/>
      <c r="I111" s="26" t="str">
        <f t="shared" si="18"/>
        <v/>
      </c>
      <c r="J111" s="122"/>
      <c r="K111" s="26" t="str">
        <f t="shared" ref="K111" si="20">IF(J111="Tidak Ada","1",IF(J111="Ada","4",""))</f>
        <v/>
      </c>
      <c r="L111" s="40" t="str">
        <f t="shared" si="16"/>
        <v/>
      </c>
      <c r="M111" s="144" t="str">
        <f t="shared" si="17"/>
        <v/>
      </c>
      <c r="N111" s="17"/>
    </row>
    <row r="112" ht="14" spans="3:14">
      <c r="C112" s="26">
        <v>10</v>
      </c>
      <c r="D112" s="156" t="s">
        <v>427</v>
      </c>
      <c r="E112" s="157"/>
      <c r="F112" s="122"/>
      <c r="G112" s="26" t="str">
        <f t="shared" si="18"/>
        <v/>
      </c>
      <c r="H112" s="122"/>
      <c r="I112" s="26" t="str">
        <f t="shared" si="18"/>
        <v/>
      </c>
      <c r="J112" s="122"/>
      <c r="K112" s="26" t="str">
        <f t="shared" ref="K112" si="21">IF(J112="Tidak Ada","1",IF(J112="Ada","4",""))</f>
        <v/>
      </c>
      <c r="L112" s="40" t="str">
        <f t="shared" si="16"/>
        <v/>
      </c>
      <c r="M112" s="144" t="str">
        <f t="shared" si="17"/>
        <v/>
      </c>
      <c r="N112" s="17"/>
    </row>
    <row r="113" ht="14" spans="3:14">
      <c r="C113" s="26">
        <v>11</v>
      </c>
      <c r="D113" s="156" t="s">
        <v>428</v>
      </c>
      <c r="E113" s="157"/>
      <c r="F113" s="158"/>
      <c r="G113" s="26" t="str">
        <f>IF(F113="Tidak Ada","1",IF(F113="Buku belum sepenuhnya sesuai aturan","2",IF(F113="Buku sepenuhnya sesuai aturan dan pelaporan","3",IF(F113="Buku sepenuhnya sesuai aturan dan lengkap","4",""))))</f>
        <v/>
      </c>
      <c r="H113" s="158"/>
      <c r="I113" s="26" t="str">
        <f>IF(H113="Tidak Ada","1",IF(H113="Buku belum sepenuhnya sesuai aturan","2",IF(H113="Buku sepenuhnya sesuai aturan dan pelaporan","3",IF(H113="Buku sepenuhnya sesuai aturan dan lengkap","4",""))))</f>
        <v/>
      </c>
      <c r="J113" s="158"/>
      <c r="K113" s="26" t="str">
        <f>IF(J113="Tidak Ada","1",IF(J113="Buku belum sepenuhnya sesuai aturan","2",IF(J113="Buku sepenuhnya sesuai aturan dan pelaporan","3",IF(J113="Buku sepenuhnya sesuai aturan dan lengkap","4",""))))</f>
        <v/>
      </c>
      <c r="L113" s="40" t="str">
        <f t="shared" si="16"/>
        <v/>
      </c>
      <c r="M113" s="144" t="str">
        <f t="shared" si="17"/>
        <v/>
      </c>
      <c r="N113" s="17"/>
    </row>
    <row r="114" ht="14" spans="3:14">
      <c r="C114" s="24"/>
      <c r="D114" s="28"/>
      <c r="E114" s="28"/>
      <c r="F114" s="76" t="s">
        <v>429</v>
      </c>
      <c r="G114" s="160"/>
      <c r="H114" s="160"/>
      <c r="I114" s="160"/>
      <c r="J114" s="160"/>
      <c r="K114" s="160"/>
      <c r="L114" s="44">
        <f>SUM(L103:L113)</f>
        <v>0</v>
      </c>
      <c r="M114" s="44">
        <f t="shared" ref="M114" si="22">L114/3</f>
        <v>0</v>
      </c>
      <c r="N114" s="36"/>
    </row>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sheetData>
  <mergeCells count="89">
    <mergeCell ref="C2:D2"/>
    <mergeCell ref="C6:O6"/>
    <mergeCell ref="C7:O7"/>
    <mergeCell ref="C8:O8"/>
    <mergeCell ref="C9:O9"/>
    <mergeCell ref="C10:O10"/>
    <mergeCell ref="C11:M11"/>
    <mergeCell ref="D17:E17"/>
    <mergeCell ref="K17:L17"/>
    <mergeCell ref="D18:E18"/>
    <mergeCell ref="D19:E19"/>
    <mergeCell ref="D20:E20"/>
    <mergeCell ref="D21:I21"/>
    <mergeCell ref="D22:I22"/>
    <mergeCell ref="F42:K42"/>
    <mergeCell ref="F43:G43"/>
    <mergeCell ref="H43:I43"/>
    <mergeCell ref="J43:K43"/>
    <mergeCell ref="K49:L49"/>
    <mergeCell ref="F59:K59"/>
    <mergeCell ref="F60:G60"/>
    <mergeCell ref="H60:I60"/>
    <mergeCell ref="J60:K60"/>
    <mergeCell ref="K66:L66"/>
    <mergeCell ref="J67:L67"/>
    <mergeCell ref="F76:K76"/>
    <mergeCell ref="F77:G77"/>
    <mergeCell ref="H77:I77"/>
    <mergeCell ref="J77:K77"/>
    <mergeCell ref="K83:L83"/>
    <mergeCell ref="F88:K88"/>
    <mergeCell ref="F89:G89"/>
    <mergeCell ref="H89:I89"/>
    <mergeCell ref="J89:K89"/>
    <mergeCell ref="K95:L95"/>
    <mergeCell ref="F100:M100"/>
    <mergeCell ref="F101:G101"/>
    <mergeCell ref="H101:I101"/>
    <mergeCell ref="J101:K101"/>
    <mergeCell ref="D103:E103"/>
    <mergeCell ref="D104:E104"/>
    <mergeCell ref="D105:E105"/>
    <mergeCell ref="D106:E106"/>
    <mergeCell ref="D107:E107"/>
    <mergeCell ref="D108:E108"/>
    <mergeCell ref="D109:E109"/>
    <mergeCell ref="D110:E110"/>
    <mergeCell ref="D111:E111"/>
    <mergeCell ref="D112:E112"/>
    <mergeCell ref="D113:E113"/>
    <mergeCell ref="F114:K114"/>
    <mergeCell ref="C42:C44"/>
    <mergeCell ref="C59:C61"/>
    <mergeCell ref="C76:C78"/>
    <mergeCell ref="C88:C90"/>
    <mergeCell ref="C100:C102"/>
    <mergeCell ref="D42:D44"/>
    <mergeCell ref="D59:D61"/>
    <mergeCell ref="D76:D78"/>
    <mergeCell ref="D88:D90"/>
    <mergeCell ref="E42:E44"/>
    <mergeCell ref="E59:E61"/>
    <mergeCell ref="E76:E78"/>
    <mergeCell ref="E88:E90"/>
    <mergeCell ref="L42:L44"/>
    <mergeCell ref="L59:L61"/>
    <mergeCell ref="L76:L78"/>
    <mergeCell ref="L88:L90"/>
    <mergeCell ref="L101:L102"/>
    <mergeCell ref="M42:M44"/>
    <mergeCell ref="M59:M61"/>
    <mergeCell ref="M76:M78"/>
    <mergeCell ref="M88:M90"/>
    <mergeCell ref="M101:M102"/>
    <mergeCell ref="N42:N44"/>
    <mergeCell ref="N59:N61"/>
    <mergeCell ref="N62:N65"/>
    <mergeCell ref="N76:N78"/>
    <mergeCell ref="N79:N82"/>
    <mergeCell ref="N88:N90"/>
    <mergeCell ref="N91:N95"/>
    <mergeCell ref="N100:N102"/>
    <mergeCell ref="N103:N113"/>
    <mergeCell ref="D13:L15"/>
    <mergeCell ref="D37:N40"/>
    <mergeCell ref="K18:L22"/>
    <mergeCell ref="D54:N57"/>
    <mergeCell ref="D72:N74"/>
    <mergeCell ref="D100:E101"/>
  </mergeCells>
  <conditionalFormatting sqref="D18:E20">
    <cfRule type="containsBlanks" dxfId="0" priority="3">
      <formula>LEN(TRIM(D18))=0</formula>
    </cfRule>
  </conditionalFormatting>
  <conditionalFormatting sqref="D18:I20;F45:F48;H45:H48;J45:J48;F62:F65;H62:H65;J62:J65;F79:F82;H79:H82;J79:J82;F91:F94;H91:H94;J91:J94;F103:F113;J103:J113;H103:H113">
    <cfRule type="containsBlanks" dxfId="0" priority="1">
      <formula>LEN(TRIM(D18))=0</formula>
    </cfRule>
  </conditionalFormatting>
  <dataValidations count="8">
    <dataValidation type="list" allowBlank="1" showInputMessage="1" showErrorMessage="1" sqref="F103 H103 J103">
      <formula1>'2'!$D$148:$D$151</formula1>
    </dataValidation>
    <dataValidation type="list" allowBlank="1" showInputMessage="1" showErrorMessage="1" sqref="F104 H104 J104">
      <formula1>'2'!$D$159:$D$162</formula1>
    </dataValidation>
    <dataValidation type="list" allowBlank="1" showInputMessage="1" showErrorMessage="1" sqref="F105 H105 J105">
      <formula1>'2'!$D$177:$D$180</formula1>
    </dataValidation>
    <dataValidation type="list" allowBlank="1" showInputMessage="1" showErrorMessage="1" sqref="F113 H113 J113">
      <formula1>'2'!$D$261:$D$264</formula1>
    </dataValidation>
    <dataValidation type="list" allowBlank="1" showInputMessage="1" showErrorMessage="1" sqref="F45:F48 H45:H48 J45:J48">
      <formula1>$A$40:$A$43</formula1>
    </dataValidation>
    <dataValidation type="list" allowBlank="1" showInputMessage="1" showErrorMessage="1" sqref="F62:F65 F91:F94 H62:H65 H91:H94 J62:J65 J91:J94">
      <formula1>'1'!$D$36:$D$37</formula1>
    </dataValidation>
    <dataValidation type="list" allowBlank="1" showInputMessage="1" showErrorMessage="1" sqref="F79:F82 H79:H82 J79:J82">
      <formula1>$A$78:$A$82</formula1>
    </dataValidation>
    <dataValidation type="list" allowBlank="1" showInputMessage="1" showErrorMessage="1" sqref="F106:F112 H106:H112 J106:J112">
      <formula1>'2'!$D$190:$D$191</formula1>
    </dataValidation>
  </dataValidations>
  <pageMargins left="0.393700787401575" right="0.393700787401575" top="0.78740157480315" bottom="0.393700787401575" header="0.511811023622047" footer="0.511811023622047"/>
  <pageSetup paperSize="9" orientation="landscape"/>
  <headerFooter/>
  <rowBreaks count="2" manualBreakCount="2">
    <brk id="24" max="14" man="1"/>
    <brk id="50" max="14" man="1"/>
  </rowBreaks>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Z978"/>
  <sheetViews>
    <sheetView topLeftCell="A251" workbookViewId="0">
      <selection activeCell="A251" sqref="$A1:$XFD1048576"/>
    </sheetView>
  </sheetViews>
  <sheetFormatPr defaultColWidth="12.5454545454545" defaultRowHeight="15" customHeight="1"/>
  <cols>
    <col min="1" max="2" width="8.72727272727273" style="229" customWidth="1"/>
    <col min="3" max="3" width="11.2727272727273" style="229" customWidth="1"/>
    <col min="4" max="4" width="42.7272727272727" style="229" customWidth="1"/>
    <col min="5" max="5" width="52.0909090909091" style="229" customWidth="1"/>
    <col min="6" max="6" width="8.54545454545454" style="229" customWidth="1"/>
    <col min="7" max="26" width="8.72727272727273" style="229" customWidth="1"/>
    <col min="27" max="16384" width="12.5454545454545" style="229"/>
  </cols>
  <sheetData>
    <row r="1" ht="13.5" customHeight="1"/>
    <row r="2" ht="18.75" customHeight="1" spans="1:26">
      <c r="A2" s="230"/>
      <c r="B2" s="360" t="s">
        <v>430</v>
      </c>
      <c r="C2" s="361"/>
      <c r="D2" s="230"/>
      <c r="E2" s="230"/>
      <c r="F2" s="230"/>
      <c r="G2" s="230"/>
      <c r="H2" s="230"/>
      <c r="I2" s="230"/>
      <c r="J2" s="230"/>
      <c r="K2" s="230"/>
      <c r="L2" s="230"/>
      <c r="M2" s="230"/>
      <c r="N2" s="230"/>
      <c r="O2" s="230"/>
      <c r="P2" s="230"/>
      <c r="Q2" s="230"/>
      <c r="R2" s="230"/>
      <c r="S2" s="230"/>
      <c r="T2" s="230"/>
      <c r="U2" s="230"/>
      <c r="V2" s="230"/>
      <c r="W2" s="230"/>
      <c r="X2" s="230"/>
      <c r="Y2" s="230"/>
      <c r="Z2" s="230"/>
    </row>
    <row r="3" ht="13.5" customHeight="1" spans="1:26">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row>
    <row r="4" ht="13.5" customHeight="1" spans="1:26">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row>
    <row r="5" ht="13.5" customHeight="1" spans="1:26">
      <c r="A5" s="230"/>
      <c r="B5" s="230"/>
      <c r="C5" s="230"/>
      <c r="D5" s="230"/>
      <c r="E5" s="230"/>
      <c r="F5" s="230"/>
      <c r="G5" s="230"/>
      <c r="H5" s="230"/>
      <c r="I5" s="230"/>
      <c r="J5" s="230"/>
      <c r="K5" s="230"/>
      <c r="L5" s="230"/>
      <c r="M5" s="230"/>
      <c r="N5" s="230"/>
      <c r="O5" s="230"/>
      <c r="P5" s="230"/>
      <c r="Q5" s="230"/>
      <c r="R5" s="230"/>
      <c r="S5" s="230"/>
      <c r="T5" s="230"/>
      <c r="U5" s="230"/>
      <c r="V5" s="230"/>
      <c r="W5" s="230"/>
      <c r="X5" s="230"/>
      <c r="Y5" s="230"/>
      <c r="Z5" s="230"/>
    </row>
    <row r="6" ht="13.5" customHeight="1" spans="1:26">
      <c r="A6" s="230"/>
      <c r="B6" s="234" t="s">
        <v>1</v>
      </c>
      <c r="G6" s="230"/>
      <c r="H6" s="230"/>
      <c r="I6" s="230"/>
      <c r="J6" s="230"/>
      <c r="K6" s="230"/>
      <c r="L6" s="230"/>
      <c r="M6" s="230"/>
      <c r="N6" s="230"/>
      <c r="O6" s="230"/>
      <c r="P6" s="230"/>
      <c r="Q6" s="230"/>
      <c r="R6" s="230"/>
      <c r="S6" s="230"/>
      <c r="T6" s="230"/>
      <c r="U6" s="230"/>
      <c r="V6" s="230"/>
      <c r="W6" s="230"/>
      <c r="X6" s="230"/>
      <c r="Y6" s="230"/>
      <c r="Z6" s="230"/>
    </row>
    <row r="7" ht="16.5" customHeight="1" spans="1:26">
      <c r="A7" s="230"/>
      <c r="B7" s="234" t="s">
        <v>380</v>
      </c>
      <c r="G7" s="230"/>
      <c r="H7" s="230"/>
      <c r="I7" s="230"/>
      <c r="J7" s="230"/>
      <c r="K7" s="230"/>
      <c r="L7" s="230"/>
      <c r="M7" s="230"/>
      <c r="N7" s="230"/>
      <c r="O7" s="230"/>
      <c r="P7" s="230"/>
      <c r="Q7" s="230"/>
      <c r="R7" s="230"/>
      <c r="S7" s="230"/>
      <c r="T7" s="230"/>
      <c r="U7" s="230"/>
      <c r="V7" s="230"/>
      <c r="W7" s="230"/>
      <c r="X7" s="230"/>
      <c r="Y7" s="230"/>
      <c r="Z7" s="230"/>
    </row>
    <row r="8" ht="13.5" customHeight="1" spans="1:26">
      <c r="A8" s="230"/>
      <c r="B8" s="234" t="s">
        <v>47</v>
      </c>
      <c r="G8" s="230"/>
      <c r="H8" s="230"/>
      <c r="I8" s="230"/>
      <c r="J8" s="230"/>
      <c r="K8" s="230"/>
      <c r="L8" s="230"/>
      <c r="M8" s="230"/>
      <c r="N8" s="230"/>
      <c r="O8" s="230"/>
      <c r="P8" s="230"/>
      <c r="Q8" s="230"/>
      <c r="R8" s="230"/>
      <c r="S8" s="230"/>
      <c r="T8" s="230"/>
      <c r="U8" s="230"/>
      <c r="V8" s="230"/>
      <c r="W8" s="230"/>
      <c r="X8" s="230"/>
      <c r="Y8" s="230"/>
      <c r="Z8" s="230"/>
    </row>
    <row r="9" ht="21.75" customHeight="1" spans="1:26">
      <c r="A9" s="230"/>
      <c r="B9" s="350" t="s">
        <v>6</v>
      </c>
      <c r="C9" s="351"/>
      <c r="D9" s="351"/>
      <c r="E9" s="351"/>
      <c r="F9" s="351"/>
      <c r="G9" s="230"/>
      <c r="H9" s="230"/>
      <c r="I9" s="230"/>
      <c r="J9" s="230"/>
      <c r="K9" s="230"/>
      <c r="L9" s="230"/>
      <c r="M9" s="230"/>
      <c r="N9" s="230"/>
      <c r="O9" s="230"/>
      <c r="P9" s="230"/>
      <c r="Q9" s="230"/>
      <c r="R9" s="230"/>
      <c r="S9" s="230"/>
      <c r="T9" s="230"/>
      <c r="U9" s="230"/>
      <c r="V9" s="230"/>
      <c r="W9" s="230"/>
      <c r="X9" s="230"/>
      <c r="Y9" s="230"/>
      <c r="Z9" s="230"/>
    </row>
    <row r="10" ht="13.5" customHeight="1" spans="1:26">
      <c r="A10" s="230"/>
      <c r="B10" s="230"/>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0"/>
    </row>
    <row r="11" ht="24" customHeight="1" spans="1:26">
      <c r="A11" s="230"/>
      <c r="B11" s="356" t="s">
        <v>381</v>
      </c>
      <c r="C11" s="238"/>
      <c r="D11" s="238"/>
      <c r="E11" s="238"/>
      <c r="F11" s="271"/>
      <c r="G11" s="230"/>
      <c r="H11" s="230"/>
      <c r="I11" s="230"/>
      <c r="J11" s="230"/>
      <c r="K11" s="230"/>
      <c r="L11" s="230"/>
      <c r="M11" s="230"/>
      <c r="N11" s="230"/>
      <c r="O11" s="230"/>
      <c r="P11" s="230"/>
      <c r="Q11" s="230"/>
      <c r="R11" s="230"/>
      <c r="S11" s="230"/>
      <c r="T11" s="230"/>
      <c r="U11" s="230"/>
      <c r="V11" s="230"/>
      <c r="W11" s="230"/>
      <c r="X11" s="230"/>
      <c r="Y11" s="230"/>
      <c r="Z11" s="230"/>
    </row>
    <row r="12" customHeight="1" spans="1:26">
      <c r="A12" s="230"/>
      <c r="B12" s="287"/>
      <c r="C12" s="288"/>
      <c r="D12" s="274"/>
      <c r="E12" s="274"/>
      <c r="F12" s="275"/>
      <c r="G12" s="230"/>
      <c r="H12" s="230"/>
      <c r="I12" s="230"/>
      <c r="J12" s="230"/>
      <c r="K12" s="230"/>
      <c r="L12" s="230"/>
      <c r="M12" s="230"/>
      <c r="N12" s="230"/>
      <c r="O12" s="230"/>
      <c r="P12" s="230"/>
      <c r="Q12" s="230"/>
      <c r="R12" s="230"/>
      <c r="S12" s="230"/>
      <c r="T12" s="230"/>
      <c r="U12" s="230"/>
      <c r="V12" s="230"/>
      <c r="W12" s="230"/>
      <c r="X12" s="230"/>
      <c r="Y12" s="230"/>
      <c r="Z12" s="230"/>
    </row>
    <row r="13" customHeight="1" spans="1:26">
      <c r="A13" s="230"/>
      <c r="B13" s="246"/>
      <c r="C13" s="362"/>
      <c r="D13" s="363"/>
      <c r="E13" s="364"/>
      <c r="F13" s="245"/>
      <c r="G13" s="230"/>
      <c r="H13" s="230"/>
      <c r="I13" s="230"/>
      <c r="J13" s="230"/>
      <c r="K13" s="230"/>
      <c r="L13" s="230"/>
      <c r="M13" s="230"/>
      <c r="N13" s="230"/>
      <c r="O13" s="230"/>
      <c r="P13" s="230"/>
      <c r="Q13" s="230"/>
      <c r="R13" s="230"/>
      <c r="S13" s="230"/>
      <c r="T13" s="230"/>
      <c r="U13" s="230"/>
      <c r="V13" s="230"/>
      <c r="W13" s="230"/>
      <c r="X13" s="230"/>
      <c r="Y13" s="230"/>
      <c r="Z13" s="230"/>
    </row>
    <row r="14" customHeight="1" spans="1:26">
      <c r="A14" s="230"/>
      <c r="B14" s="246"/>
      <c r="C14" s="365"/>
      <c r="D14" s="252"/>
      <c r="E14" s="366"/>
      <c r="F14" s="367"/>
      <c r="G14" s="367"/>
      <c r="H14" s="367"/>
      <c r="I14" s="367"/>
      <c r="J14" s="367"/>
      <c r="K14" s="230"/>
      <c r="L14" s="230"/>
      <c r="M14" s="230"/>
      <c r="N14" s="230"/>
      <c r="O14" s="230"/>
      <c r="P14" s="230"/>
      <c r="Q14" s="230"/>
      <c r="R14" s="230"/>
      <c r="S14" s="230"/>
      <c r="T14" s="230"/>
      <c r="U14" s="230"/>
      <c r="V14" s="230"/>
      <c r="W14" s="230"/>
      <c r="X14" s="230"/>
      <c r="Y14" s="230"/>
      <c r="Z14" s="230"/>
    </row>
    <row r="15" customHeight="1" spans="1:26">
      <c r="A15" s="230"/>
      <c r="B15" s="246"/>
      <c r="C15" s="368"/>
      <c r="D15" s="369" t="s">
        <v>431</v>
      </c>
      <c r="E15" s="370"/>
      <c r="F15" s="371"/>
      <c r="G15" s="371"/>
      <c r="H15" s="371"/>
      <c r="I15" s="371"/>
      <c r="J15" s="371"/>
      <c r="K15" s="230"/>
      <c r="L15" s="230"/>
      <c r="M15" s="230"/>
      <c r="N15" s="230"/>
      <c r="O15" s="230"/>
      <c r="P15" s="230"/>
      <c r="Q15" s="230"/>
      <c r="R15" s="230"/>
      <c r="S15" s="230"/>
      <c r="T15" s="230"/>
      <c r="U15" s="230"/>
      <c r="V15" s="230"/>
      <c r="W15" s="230"/>
      <c r="X15" s="230"/>
      <c r="Y15" s="230"/>
      <c r="Z15" s="230"/>
    </row>
    <row r="16" customHeight="1" spans="1:26">
      <c r="A16" s="230"/>
      <c r="B16" s="246"/>
      <c r="C16" s="368"/>
      <c r="D16" s="369" t="s">
        <v>432</v>
      </c>
      <c r="E16" s="370"/>
      <c r="F16" s="371"/>
      <c r="G16" s="371"/>
      <c r="H16" s="371"/>
      <c r="I16" s="371"/>
      <c r="J16" s="371"/>
      <c r="K16" s="230"/>
      <c r="L16" s="230"/>
      <c r="M16" s="230"/>
      <c r="N16" s="230"/>
      <c r="O16" s="230"/>
      <c r="P16" s="230"/>
      <c r="Q16" s="230"/>
      <c r="R16" s="230"/>
      <c r="S16" s="230"/>
      <c r="T16" s="230"/>
      <c r="U16" s="230"/>
      <c r="V16" s="230"/>
      <c r="W16" s="230"/>
      <c r="X16" s="230"/>
      <c r="Y16" s="230"/>
      <c r="Z16" s="230"/>
    </row>
    <row r="17" customHeight="1" spans="1:26">
      <c r="A17" s="230"/>
      <c r="B17" s="246"/>
      <c r="C17" s="368"/>
      <c r="D17" s="369" t="s">
        <v>433</v>
      </c>
      <c r="E17" s="370"/>
      <c r="F17" s="371"/>
      <c r="G17" s="371"/>
      <c r="H17" s="371"/>
      <c r="I17" s="371"/>
      <c r="J17" s="371"/>
      <c r="K17" s="230"/>
      <c r="L17" s="230"/>
      <c r="M17" s="230"/>
      <c r="N17" s="230"/>
      <c r="O17" s="230"/>
      <c r="P17" s="230"/>
      <c r="Q17" s="230"/>
      <c r="R17" s="230"/>
      <c r="S17" s="230"/>
      <c r="T17" s="230"/>
      <c r="U17" s="230"/>
      <c r="V17" s="230"/>
      <c r="W17" s="230"/>
      <c r="X17" s="230"/>
      <c r="Y17" s="230"/>
      <c r="Z17" s="230"/>
    </row>
    <row r="18" customHeight="1" spans="1:26">
      <c r="A18" s="230"/>
      <c r="B18" s="246"/>
      <c r="C18" s="368"/>
      <c r="D18" s="369" t="s">
        <v>434</v>
      </c>
      <c r="E18" s="370"/>
      <c r="F18" s="371"/>
      <c r="G18" s="371"/>
      <c r="H18" s="371"/>
      <c r="I18" s="371"/>
      <c r="J18" s="371"/>
      <c r="K18" s="230"/>
      <c r="L18" s="230"/>
      <c r="M18" s="230"/>
      <c r="N18" s="230"/>
      <c r="O18" s="230"/>
      <c r="P18" s="230"/>
      <c r="Q18" s="230"/>
      <c r="R18" s="230"/>
      <c r="S18" s="230"/>
      <c r="T18" s="230"/>
      <c r="U18" s="230"/>
      <c r="V18" s="230"/>
      <c r="W18" s="230"/>
      <c r="X18" s="230"/>
      <c r="Y18" s="230"/>
      <c r="Z18" s="230"/>
    </row>
    <row r="19" customHeight="1" spans="1:26">
      <c r="A19" s="230"/>
      <c r="B19" s="246"/>
      <c r="C19" s="368"/>
      <c r="D19" s="369" t="s">
        <v>435</v>
      </c>
      <c r="E19" s="370"/>
      <c r="F19" s="371"/>
      <c r="G19" s="371"/>
      <c r="H19" s="371"/>
      <c r="I19" s="371"/>
      <c r="J19" s="371"/>
      <c r="K19" s="230"/>
      <c r="L19" s="230"/>
      <c r="M19" s="230"/>
      <c r="N19" s="230"/>
      <c r="O19" s="230"/>
      <c r="P19" s="230"/>
      <c r="Q19" s="230"/>
      <c r="R19" s="230"/>
      <c r="S19" s="230"/>
      <c r="T19" s="230"/>
      <c r="U19" s="230"/>
      <c r="V19" s="230"/>
      <c r="W19" s="230"/>
      <c r="X19" s="230"/>
      <c r="Y19" s="230"/>
      <c r="Z19" s="230"/>
    </row>
    <row r="20" customHeight="1" spans="1:26">
      <c r="A20" s="230"/>
      <c r="B20" s="246"/>
      <c r="C20" s="372"/>
      <c r="D20" s="373"/>
      <c r="E20" s="374"/>
      <c r="F20" s="367"/>
      <c r="G20" s="367"/>
      <c r="H20" s="367"/>
      <c r="I20" s="367"/>
      <c r="J20" s="367"/>
      <c r="K20" s="230"/>
      <c r="L20" s="230"/>
      <c r="M20" s="230"/>
      <c r="N20" s="230"/>
      <c r="O20" s="230"/>
      <c r="P20" s="230"/>
      <c r="Q20" s="230"/>
      <c r="R20" s="230"/>
      <c r="S20" s="230"/>
      <c r="T20" s="230"/>
      <c r="U20" s="230"/>
      <c r="V20" s="230"/>
      <c r="W20" s="230"/>
      <c r="X20" s="230"/>
      <c r="Y20" s="230"/>
      <c r="Z20" s="230"/>
    </row>
    <row r="21" ht="19.5" customHeight="1" spans="1:26">
      <c r="A21" s="230"/>
      <c r="B21" s="246"/>
      <c r="C21" s="375" t="s">
        <v>353</v>
      </c>
      <c r="D21" s="376"/>
      <c r="E21" s="377"/>
      <c r="F21" s="245"/>
      <c r="G21" s="230"/>
      <c r="H21" s="230"/>
      <c r="I21" s="230"/>
      <c r="J21" s="230">
        <v>1</v>
      </c>
      <c r="K21" s="230">
        <v>1</v>
      </c>
      <c r="L21" s="230"/>
      <c r="M21" s="230"/>
      <c r="N21" s="230"/>
      <c r="O21" s="230"/>
      <c r="P21" s="230"/>
      <c r="Q21" s="230"/>
      <c r="R21" s="230"/>
      <c r="S21" s="230"/>
      <c r="T21" s="230"/>
      <c r="U21" s="230"/>
      <c r="V21" s="230"/>
      <c r="W21" s="230"/>
      <c r="X21" s="230"/>
      <c r="Y21" s="230"/>
      <c r="Z21" s="230"/>
    </row>
    <row r="22" customHeight="1" spans="1:26">
      <c r="A22" s="230"/>
      <c r="B22" s="246"/>
      <c r="C22" s="252"/>
      <c r="D22" s="230"/>
      <c r="E22" s="230"/>
      <c r="F22" s="245"/>
      <c r="G22" s="230"/>
      <c r="H22" s="230"/>
      <c r="I22" s="230"/>
      <c r="J22" s="230"/>
      <c r="K22" s="230"/>
      <c r="L22" s="230"/>
      <c r="M22" s="230"/>
      <c r="N22" s="230"/>
      <c r="O22" s="230"/>
      <c r="P22" s="230"/>
      <c r="Q22" s="230"/>
      <c r="R22" s="230"/>
      <c r="S22" s="230"/>
      <c r="T22" s="230"/>
      <c r="U22" s="230"/>
      <c r="V22" s="230"/>
      <c r="W22" s="230"/>
      <c r="X22" s="230"/>
      <c r="Y22" s="230"/>
      <c r="Z22" s="230"/>
    </row>
    <row r="23" ht="32.25" customHeight="1" spans="1:26">
      <c r="A23" s="230"/>
      <c r="B23" s="256"/>
      <c r="C23" s="257" t="s">
        <v>305</v>
      </c>
      <c r="D23" s="750" t="s">
        <v>244</v>
      </c>
      <c r="E23" s="258" t="s">
        <v>243</v>
      </c>
      <c r="F23" s="245"/>
      <c r="G23" s="230"/>
      <c r="H23" s="230"/>
      <c r="I23" s="230"/>
      <c r="J23" s="230"/>
      <c r="K23" s="230"/>
      <c r="L23" s="230"/>
      <c r="M23" s="230"/>
      <c r="N23" s="230"/>
      <c r="O23" s="230"/>
      <c r="P23" s="230"/>
      <c r="Q23" s="230"/>
      <c r="R23" s="230"/>
      <c r="S23" s="230"/>
      <c r="T23" s="230"/>
      <c r="U23" s="230"/>
      <c r="V23" s="230"/>
      <c r="W23" s="230"/>
      <c r="X23" s="230"/>
      <c r="Y23" s="230"/>
      <c r="Z23" s="230"/>
    </row>
    <row r="24" ht="54" customHeight="1" spans="1:26">
      <c r="A24" s="230"/>
      <c r="B24" s="256"/>
      <c r="C24" s="259">
        <v>1</v>
      </c>
      <c r="D24" s="753" t="s">
        <v>436</v>
      </c>
      <c r="E24" s="261" t="s">
        <v>387</v>
      </c>
      <c r="F24" s="245"/>
      <c r="G24" s="230"/>
      <c r="H24" s="230"/>
      <c r="I24" s="230"/>
      <c r="J24" s="230"/>
      <c r="K24" s="230"/>
      <c r="L24" s="230"/>
      <c r="M24" s="230"/>
      <c r="N24" s="230"/>
      <c r="O24" s="230"/>
      <c r="P24" s="230"/>
      <c r="Q24" s="230"/>
      <c r="R24" s="230"/>
      <c r="S24" s="230"/>
      <c r="T24" s="230"/>
      <c r="U24" s="230"/>
      <c r="V24" s="230"/>
      <c r="W24" s="230"/>
      <c r="X24" s="230"/>
      <c r="Y24" s="230"/>
      <c r="Z24" s="230"/>
    </row>
    <row r="25" ht="50.25" customHeight="1" spans="1:26">
      <c r="A25" s="230"/>
      <c r="B25" s="256"/>
      <c r="C25" s="259">
        <v>2</v>
      </c>
      <c r="D25" s="753" t="s">
        <v>437</v>
      </c>
      <c r="E25" s="272"/>
      <c r="F25" s="245"/>
      <c r="G25" s="230"/>
      <c r="H25" s="230"/>
      <c r="I25" s="230"/>
      <c r="J25" s="230"/>
      <c r="K25" s="230"/>
      <c r="L25" s="230"/>
      <c r="M25" s="230"/>
      <c r="N25" s="230"/>
      <c r="O25" s="230"/>
      <c r="P25" s="230"/>
      <c r="Q25" s="230"/>
      <c r="R25" s="230"/>
      <c r="S25" s="230"/>
      <c r="T25" s="230"/>
      <c r="U25" s="230"/>
      <c r="V25" s="230"/>
      <c r="W25" s="230"/>
      <c r="X25" s="230"/>
      <c r="Y25" s="230"/>
      <c r="Z25" s="230"/>
    </row>
    <row r="26" ht="50.25" customHeight="1" spans="1:26">
      <c r="A26" s="230"/>
      <c r="B26" s="256"/>
      <c r="C26" s="259">
        <v>3</v>
      </c>
      <c r="D26" s="753" t="s">
        <v>438</v>
      </c>
      <c r="E26" s="272"/>
      <c r="F26" s="245"/>
      <c r="G26" s="230"/>
      <c r="H26" s="230"/>
      <c r="I26" s="230"/>
      <c r="J26" s="230"/>
      <c r="K26" s="230"/>
      <c r="L26" s="230"/>
      <c r="M26" s="230"/>
      <c r="N26" s="230"/>
      <c r="O26" s="230"/>
      <c r="P26" s="230"/>
      <c r="Q26" s="230"/>
      <c r="R26" s="230"/>
      <c r="S26" s="230"/>
      <c r="T26" s="230"/>
      <c r="U26" s="230"/>
      <c r="V26" s="230"/>
      <c r="W26" s="230"/>
      <c r="X26" s="230"/>
      <c r="Y26" s="230"/>
      <c r="Z26" s="230"/>
    </row>
    <row r="27" ht="44.15" customHeight="1" spans="1:26">
      <c r="A27" s="230"/>
      <c r="B27" s="256"/>
      <c r="C27" s="259">
        <v>4</v>
      </c>
      <c r="D27" s="753" t="s">
        <v>439</v>
      </c>
      <c r="E27" s="262"/>
      <c r="F27" s="245"/>
      <c r="G27" s="230"/>
      <c r="H27" s="230"/>
      <c r="I27" s="230"/>
      <c r="J27" s="230"/>
      <c r="K27" s="230"/>
      <c r="L27" s="230"/>
      <c r="M27" s="230"/>
      <c r="N27" s="230"/>
      <c r="O27" s="230"/>
      <c r="P27" s="230"/>
      <c r="Q27" s="230"/>
      <c r="R27" s="230"/>
      <c r="S27" s="230"/>
      <c r="T27" s="230"/>
      <c r="U27" s="230"/>
      <c r="V27" s="230"/>
      <c r="W27" s="230"/>
      <c r="X27" s="230"/>
      <c r="Y27" s="230"/>
      <c r="Z27" s="230"/>
    </row>
    <row r="28" ht="21.75" customHeight="1" spans="1:26">
      <c r="A28" s="230"/>
      <c r="B28" s="263"/>
      <c r="C28" s="264"/>
      <c r="D28" s="265"/>
      <c r="E28" s="264"/>
      <c r="F28" s="251"/>
      <c r="G28" s="230"/>
      <c r="H28" s="230"/>
      <c r="I28" s="230"/>
      <c r="J28" s="230"/>
      <c r="K28" s="230"/>
      <c r="L28" s="230"/>
      <c r="M28" s="230"/>
      <c r="N28" s="230"/>
      <c r="O28" s="230"/>
      <c r="P28" s="230"/>
      <c r="Q28" s="230"/>
      <c r="R28" s="230"/>
      <c r="S28" s="230"/>
      <c r="T28" s="230"/>
      <c r="U28" s="230"/>
      <c r="V28" s="230"/>
      <c r="W28" s="230"/>
      <c r="X28" s="230"/>
      <c r="Y28" s="230"/>
      <c r="Z28" s="230"/>
    </row>
    <row r="29" ht="13.5" customHeight="1"/>
    <row r="30" ht="24" customHeight="1" spans="1:26">
      <c r="A30" s="230"/>
      <c r="B30" s="378" t="s">
        <v>389</v>
      </c>
      <c r="C30" s="238"/>
      <c r="D30" s="238"/>
      <c r="E30" s="238"/>
      <c r="F30" s="271"/>
      <c r="G30" s="230"/>
      <c r="H30" s="230"/>
      <c r="I30" s="230"/>
      <c r="J30" s="230"/>
      <c r="K30" s="230"/>
      <c r="L30" s="230"/>
      <c r="M30" s="230"/>
      <c r="N30" s="230"/>
      <c r="O30" s="230"/>
      <c r="P30" s="230"/>
      <c r="Q30" s="230"/>
      <c r="R30" s="230"/>
      <c r="S30" s="230"/>
      <c r="T30" s="230"/>
      <c r="U30" s="230"/>
      <c r="V30" s="230"/>
      <c r="W30" s="230"/>
      <c r="X30" s="230"/>
      <c r="Y30" s="230"/>
      <c r="Z30" s="230"/>
    </row>
    <row r="31" ht="6" customHeight="1" spans="1:26">
      <c r="A31" s="230"/>
      <c r="B31" s="230"/>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row>
    <row r="32" ht="23.25" customHeight="1" spans="1:26">
      <c r="A32" s="286"/>
      <c r="B32" s="266"/>
      <c r="C32" s="268" t="s">
        <v>393</v>
      </c>
      <c r="D32" s="268"/>
      <c r="E32" s="268"/>
      <c r="F32" s="333"/>
      <c r="G32" s="230"/>
      <c r="H32" s="230"/>
      <c r="I32" s="230"/>
      <c r="J32" s="230">
        <v>1</v>
      </c>
      <c r="K32" s="230">
        <v>2</v>
      </c>
      <c r="L32" s="230"/>
      <c r="M32" s="230"/>
      <c r="N32" s="230"/>
      <c r="O32" s="230"/>
      <c r="P32" s="230"/>
      <c r="Q32" s="230"/>
      <c r="R32" s="230"/>
      <c r="S32" s="230"/>
      <c r="T32" s="230"/>
      <c r="U32" s="230"/>
      <c r="V32" s="230"/>
      <c r="W32" s="230"/>
      <c r="X32" s="230"/>
      <c r="Y32" s="230"/>
      <c r="Z32" s="230"/>
    </row>
    <row r="33" ht="9.75" customHeight="1" spans="1:26">
      <c r="A33" s="230"/>
      <c r="B33" s="246"/>
      <c r="C33" s="252"/>
      <c r="D33" s="230"/>
      <c r="E33" s="230"/>
      <c r="F33" s="245"/>
      <c r="G33" s="230"/>
      <c r="H33" s="230"/>
      <c r="I33" s="230"/>
      <c r="J33" s="230"/>
      <c r="K33" s="230"/>
      <c r="L33" s="230"/>
      <c r="M33" s="230"/>
      <c r="N33" s="230"/>
      <c r="O33" s="230"/>
      <c r="P33" s="230"/>
      <c r="Q33" s="230"/>
      <c r="R33" s="230"/>
      <c r="S33" s="230"/>
      <c r="T33" s="230"/>
      <c r="U33" s="230"/>
      <c r="V33" s="230"/>
      <c r="W33" s="230"/>
      <c r="X33" s="230"/>
      <c r="Y33" s="230"/>
      <c r="Z33" s="230"/>
    </row>
    <row r="34" ht="19.5" customHeight="1" spans="1:26">
      <c r="A34" s="230"/>
      <c r="B34" s="246"/>
      <c r="C34" s="253" t="s">
        <v>304</v>
      </c>
      <c r="D34" s="254"/>
      <c r="E34" s="255"/>
      <c r="F34" s="245"/>
      <c r="G34" s="230"/>
      <c r="H34" s="230"/>
      <c r="I34" s="230"/>
      <c r="J34" s="230"/>
      <c r="K34" s="230"/>
      <c r="L34" s="230"/>
      <c r="M34" s="230"/>
      <c r="N34" s="230"/>
      <c r="O34" s="230"/>
      <c r="P34" s="230"/>
      <c r="Q34" s="230"/>
      <c r="R34" s="230"/>
      <c r="S34" s="230"/>
      <c r="T34" s="230"/>
      <c r="U34" s="230"/>
      <c r="V34" s="230"/>
      <c r="W34" s="230"/>
      <c r="X34" s="230"/>
      <c r="Y34" s="230"/>
      <c r="Z34" s="230"/>
    </row>
    <row r="35" ht="6" customHeight="1" spans="1:26">
      <c r="A35" s="230"/>
      <c r="B35" s="246"/>
      <c r="C35" s="252"/>
      <c r="D35" s="230"/>
      <c r="E35" s="230"/>
      <c r="F35" s="245"/>
      <c r="G35" s="230"/>
      <c r="H35" s="230"/>
      <c r="I35" s="230"/>
      <c r="J35" s="230"/>
      <c r="K35" s="230"/>
      <c r="L35" s="230"/>
      <c r="M35" s="230"/>
      <c r="N35" s="230"/>
      <c r="O35" s="230"/>
      <c r="P35" s="230"/>
      <c r="Q35" s="230"/>
      <c r="R35" s="230"/>
      <c r="S35" s="230"/>
      <c r="T35" s="230"/>
      <c r="U35" s="230"/>
      <c r="V35" s="230"/>
      <c r="W35" s="230"/>
      <c r="X35" s="230"/>
      <c r="Y35" s="230"/>
      <c r="Z35" s="230"/>
    </row>
    <row r="36" ht="32.25" customHeight="1" spans="1:26">
      <c r="A36" s="230"/>
      <c r="B36" s="256"/>
      <c r="C36" s="257" t="s">
        <v>305</v>
      </c>
      <c r="D36" s="750" t="s">
        <v>244</v>
      </c>
      <c r="E36" s="258" t="s">
        <v>243</v>
      </c>
      <c r="F36" s="245"/>
      <c r="G36" s="230"/>
      <c r="H36" s="230"/>
      <c r="I36" s="230"/>
      <c r="J36" s="230"/>
      <c r="K36" s="230"/>
      <c r="L36" s="230"/>
      <c r="M36" s="230"/>
      <c r="N36" s="230"/>
      <c r="O36" s="230"/>
      <c r="P36" s="230"/>
      <c r="Q36" s="230"/>
      <c r="R36" s="230"/>
      <c r="S36" s="230"/>
      <c r="T36" s="230"/>
      <c r="U36" s="230"/>
      <c r="V36" s="230"/>
      <c r="W36" s="230"/>
      <c r="X36" s="230"/>
      <c r="Y36" s="230"/>
      <c r="Z36" s="230"/>
    </row>
    <row r="37" ht="21" customHeight="1" spans="1:26">
      <c r="A37" s="230"/>
      <c r="B37" s="256"/>
      <c r="C37" s="259">
        <v>1</v>
      </c>
      <c r="D37" s="752" t="s">
        <v>395</v>
      </c>
      <c r="E37" s="293" t="s">
        <v>401</v>
      </c>
      <c r="F37" s="245"/>
      <c r="G37" s="230"/>
      <c r="H37" s="230"/>
      <c r="I37" s="230"/>
      <c r="J37" s="230"/>
      <c r="K37" s="230"/>
      <c r="L37" s="230"/>
      <c r="M37" s="230"/>
      <c r="N37" s="230"/>
      <c r="O37" s="230"/>
      <c r="P37" s="230"/>
      <c r="Q37" s="230"/>
      <c r="R37" s="230"/>
      <c r="S37" s="230"/>
      <c r="T37" s="230"/>
      <c r="U37" s="230"/>
      <c r="V37" s="230"/>
      <c r="W37" s="230"/>
      <c r="X37" s="230"/>
      <c r="Y37" s="230"/>
      <c r="Z37" s="230"/>
    </row>
    <row r="38" ht="21" customHeight="1" spans="1:26">
      <c r="A38" s="230"/>
      <c r="B38" s="256"/>
      <c r="C38" s="259">
        <v>2</v>
      </c>
      <c r="D38" s="293" t="s">
        <v>396</v>
      </c>
      <c r="E38" s="293" t="s">
        <v>402</v>
      </c>
      <c r="F38" s="245"/>
      <c r="G38" s="230"/>
      <c r="H38" s="230"/>
      <c r="I38" s="230"/>
      <c r="J38" s="230"/>
      <c r="K38" s="230"/>
      <c r="L38" s="230"/>
      <c r="M38" s="230"/>
      <c r="N38" s="230"/>
      <c r="O38" s="230"/>
      <c r="P38" s="230"/>
      <c r="Q38" s="230"/>
      <c r="R38" s="230"/>
      <c r="S38" s="230"/>
      <c r="T38" s="230"/>
      <c r="U38" s="230"/>
      <c r="V38" s="230"/>
      <c r="W38" s="230"/>
      <c r="X38" s="230"/>
      <c r="Y38" s="230"/>
      <c r="Z38" s="230"/>
    </row>
    <row r="39" ht="21" customHeight="1" spans="1:26">
      <c r="A39" s="230"/>
      <c r="B39" s="379"/>
      <c r="C39" s="259">
        <v>3</v>
      </c>
      <c r="D39" s="359" t="s">
        <v>397</v>
      </c>
      <c r="E39" s="293" t="s">
        <v>403</v>
      </c>
      <c r="F39" s="379"/>
      <c r="G39" s="230"/>
      <c r="H39" s="230"/>
      <c r="I39" s="230"/>
      <c r="J39" s="230"/>
      <c r="K39" s="230"/>
      <c r="L39" s="230"/>
      <c r="M39" s="230"/>
      <c r="N39" s="230"/>
      <c r="O39" s="230"/>
      <c r="P39" s="230"/>
      <c r="Q39" s="230"/>
      <c r="R39" s="230"/>
      <c r="S39" s="230"/>
      <c r="T39" s="230"/>
      <c r="U39" s="230"/>
      <c r="V39" s="230"/>
      <c r="W39" s="230"/>
      <c r="X39" s="230"/>
      <c r="Y39" s="230"/>
      <c r="Z39" s="230"/>
    </row>
    <row r="40" ht="21" customHeight="1" spans="1:26">
      <c r="A40" s="230"/>
      <c r="B40" s="379"/>
      <c r="C40" s="259">
        <v>4</v>
      </c>
      <c r="D40" s="359" t="s">
        <v>399</v>
      </c>
      <c r="E40" s="293" t="s">
        <v>403</v>
      </c>
      <c r="F40" s="379"/>
      <c r="G40" s="230"/>
      <c r="H40" s="230"/>
      <c r="I40" s="230"/>
      <c r="J40" s="230"/>
      <c r="K40" s="230"/>
      <c r="L40" s="230"/>
      <c r="M40" s="230"/>
      <c r="N40" s="230"/>
      <c r="O40" s="230"/>
      <c r="P40" s="230"/>
      <c r="Q40" s="230"/>
      <c r="R40" s="230"/>
      <c r="S40" s="230"/>
      <c r="T40" s="230"/>
      <c r="U40" s="230"/>
      <c r="V40" s="230"/>
      <c r="W40" s="230"/>
      <c r="X40" s="230"/>
      <c r="Y40" s="230"/>
      <c r="Z40" s="230"/>
    </row>
    <row r="41" ht="13.5" customHeight="1" spans="1:26">
      <c r="A41" s="230"/>
      <c r="B41" s="263"/>
      <c r="C41" s="281"/>
      <c r="D41" s="281"/>
      <c r="E41" s="281"/>
      <c r="F41" s="251"/>
      <c r="G41" s="230"/>
      <c r="H41" s="230"/>
      <c r="I41" s="230"/>
      <c r="J41" s="230"/>
      <c r="K41" s="230"/>
      <c r="L41" s="230"/>
      <c r="M41" s="230"/>
      <c r="N41" s="230"/>
      <c r="O41" s="230"/>
      <c r="P41" s="230"/>
      <c r="Q41" s="230"/>
      <c r="R41" s="230"/>
      <c r="S41" s="230"/>
      <c r="T41" s="230"/>
      <c r="U41" s="230"/>
      <c r="V41" s="230"/>
      <c r="W41" s="230"/>
      <c r="X41" s="230"/>
      <c r="Y41" s="230"/>
      <c r="Z41" s="230"/>
    </row>
    <row r="42" ht="13.5" customHeight="1" spans="1:26">
      <c r="A42" s="230"/>
      <c r="B42" s="230"/>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row>
    <row r="43" ht="24" customHeight="1" spans="1:26">
      <c r="A43" s="230"/>
      <c r="B43" s="380"/>
      <c r="C43" s="268" t="s">
        <v>440</v>
      </c>
      <c r="D43" s="268"/>
      <c r="E43" s="268"/>
      <c r="F43" s="269"/>
      <c r="G43" s="230"/>
      <c r="H43" s="230"/>
      <c r="I43" s="230"/>
      <c r="J43" s="230">
        <v>2</v>
      </c>
      <c r="K43" s="230">
        <v>3</v>
      </c>
      <c r="L43" s="230"/>
      <c r="M43" s="230"/>
      <c r="N43" s="230"/>
      <c r="O43" s="230"/>
      <c r="P43" s="230"/>
      <c r="Q43" s="230"/>
      <c r="R43" s="230"/>
      <c r="S43" s="230"/>
      <c r="T43" s="230"/>
      <c r="U43" s="230"/>
      <c r="V43" s="230"/>
      <c r="W43" s="230"/>
      <c r="X43" s="230"/>
      <c r="Y43" s="230"/>
      <c r="Z43" s="230"/>
    </row>
    <row r="44" ht="7.5" customHeight="1" spans="1:26">
      <c r="A44" s="230"/>
      <c r="B44" s="246"/>
      <c r="C44" s="252"/>
      <c r="D44" s="230"/>
      <c r="E44" s="230"/>
      <c r="F44" s="245"/>
      <c r="G44" s="230"/>
      <c r="H44" s="230"/>
      <c r="I44" s="230"/>
      <c r="J44" s="230"/>
      <c r="K44" s="230"/>
      <c r="L44" s="230"/>
      <c r="M44" s="230"/>
      <c r="N44" s="230"/>
      <c r="O44" s="230"/>
      <c r="P44" s="230"/>
      <c r="Q44" s="230"/>
      <c r="R44" s="230"/>
      <c r="S44" s="230"/>
      <c r="T44" s="230"/>
      <c r="U44" s="230"/>
      <c r="V44" s="230"/>
      <c r="W44" s="230"/>
      <c r="X44" s="230"/>
      <c r="Y44" s="230"/>
      <c r="Z44" s="230"/>
    </row>
    <row r="45" ht="20.25" customHeight="1" spans="1:26">
      <c r="A45" s="230"/>
      <c r="B45" s="246"/>
      <c r="C45" s="253" t="s">
        <v>304</v>
      </c>
      <c r="D45" s="254"/>
      <c r="E45" s="255"/>
      <c r="F45" s="245"/>
      <c r="G45" s="230"/>
      <c r="H45" s="230"/>
      <c r="I45" s="230"/>
      <c r="J45" s="230"/>
      <c r="K45" s="230"/>
      <c r="L45" s="230"/>
      <c r="M45" s="230"/>
      <c r="N45" s="230"/>
      <c r="O45" s="230"/>
      <c r="P45" s="230"/>
      <c r="Q45" s="230"/>
      <c r="R45" s="230"/>
      <c r="S45" s="230"/>
      <c r="T45" s="230"/>
      <c r="U45" s="230"/>
      <c r="V45" s="230"/>
      <c r="W45" s="230"/>
      <c r="X45" s="230"/>
      <c r="Y45" s="230"/>
      <c r="Z45" s="230"/>
    </row>
    <row r="46" ht="10.5" customHeight="1" spans="1:26">
      <c r="A46" s="230"/>
      <c r="B46" s="246"/>
      <c r="C46" s="252"/>
      <c r="D46" s="230"/>
      <c r="E46" s="230"/>
      <c r="F46" s="245"/>
      <c r="G46" s="230"/>
      <c r="H46" s="230"/>
      <c r="I46" s="230"/>
      <c r="J46" s="230"/>
      <c r="K46" s="230"/>
      <c r="L46" s="230"/>
      <c r="M46" s="230"/>
      <c r="N46" s="230"/>
      <c r="O46" s="230"/>
      <c r="P46" s="230"/>
      <c r="Q46" s="230"/>
      <c r="R46" s="230"/>
      <c r="S46" s="230"/>
      <c r="T46" s="230"/>
      <c r="U46" s="230"/>
      <c r="V46" s="230"/>
      <c r="W46" s="230"/>
      <c r="X46" s="230"/>
      <c r="Y46" s="230"/>
      <c r="Z46" s="230"/>
    </row>
    <row r="47" ht="13.5" customHeight="1" spans="1:26">
      <c r="A47" s="230"/>
      <c r="B47" s="256"/>
      <c r="C47" s="257" t="s">
        <v>305</v>
      </c>
      <c r="D47" s="750" t="s">
        <v>244</v>
      </c>
      <c r="E47" s="258" t="s">
        <v>243</v>
      </c>
      <c r="F47" s="245"/>
      <c r="G47" s="230"/>
      <c r="H47" s="230"/>
      <c r="I47" s="230"/>
      <c r="J47" s="230"/>
      <c r="K47" s="230"/>
      <c r="L47" s="230"/>
      <c r="M47" s="230"/>
      <c r="N47" s="230"/>
      <c r="O47" s="230"/>
      <c r="P47" s="230"/>
      <c r="Q47" s="230"/>
      <c r="R47" s="230"/>
      <c r="S47" s="230"/>
      <c r="T47" s="230"/>
      <c r="U47" s="230"/>
      <c r="V47" s="230"/>
      <c r="W47" s="230"/>
      <c r="X47" s="230"/>
      <c r="Y47" s="230"/>
      <c r="Z47" s="230"/>
    </row>
    <row r="48" ht="21" customHeight="1" spans="1:26">
      <c r="A48" s="230"/>
      <c r="B48" s="256"/>
      <c r="C48" s="259">
        <v>1</v>
      </c>
      <c r="D48" s="293" t="s">
        <v>287</v>
      </c>
      <c r="E48" s="354" t="s">
        <v>441</v>
      </c>
      <c r="F48" s="245"/>
      <c r="G48" s="230"/>
      <c r="H48" s="230"/>
      <c r="I48" s="230"/>
      <c r="J48" s="230"/>
      <c r="K48" s="230"/>
      <c r="L48" s="230"/>
      <c r="M48" s="230"/>
      <c r="N48" s="230"/>
      <c r="O48" s="230"/>
      <c r="P48" s="230"/>
      <c r="Q48" s="230"/>
      <c r="R48" s="230"/>
      <c r="S48" s="230"/>
      <c r="T48" s="230"/>
      <c r="U48" s="230"/>
      <c r="V48" s="230"/>
      <c r="W48" s="230"/>
      <c r="X48" s="230"/>
      <c r="Y48" s="230"/>
      <c r="Z48" s="230"/>
    </row>
    <row r="49" ht="21" customHeight="1" spans="1:26">
      <c r="A49" s="230"/>
      <c r="B49" s="256"/>
      <c r="C49" s="259">
        <v>2</v>
      </c>
      <c r="D49" s="293" t="s">
        <v>289</v>
      </c>
      <c r="E49" s="354" t="s">
        <v>441</v>
      </c>
      <c r="F49" s="245"/>
      <c r="G49" s="230"/>
      <c r="H49" s="230"/>
      <c r="I49" s="230"/>
      <c r="J49" s="230"/>
      <c r="K49" s="230"/>
      <c r="L49" s="230"/>
      <c r="M49" s="230"/>
      <c r="N49" s="230"/>
      <c r="O49" s="230"/>
      <c r="P49" s="230"/>
      <c r="Q49" s="230"/>
      <c r="R49" s="230"/>
      <c r="S49" s="230"/>
      <c r="T49" s="230"/>
      <c r="U49" s="230"/>
      <c r="V49" s="230"/>
      <c r="W49" s="230"/>
      <c r="X49" s="230"/>
      <c r="Y49" s="230"/>
      <c r="Z49" s="230"/>
    </row>
    <row r="50" ht="21" customHeight="1" spans="1:26">
      <c r="A50" s="230"/>
      <c r="B50" s="256"/>
      <c r="C50" s="259">
        <v>3</v>
      </c>
      <c r="D50" s="293" t="s">
        <v>290</v>
      </c>
      <c r="E50" s="354" t="s">
        <v>441</v>
      </c>
      <c r="F50" s="245"/>
      <c r="G50" s="230"/>
      <c r="H50" s="230"/>
      <c r="I50" s="230"/>
      <c r="J50" s="230"/>
      <c r="K50" s="230"/>
      <c r="L50" s="230"/>
      <c r="M50" s="230"/>
      <c r="N50" s="230"/>
      <c r="O50" s="230"/>
      <c r="P50" s="230"/>
      <c r="Q50" s="230"/>
      <c r="R50" s="230"/>
      <c r="S50" s="230"/>
      <c r="T50" s="230"/>
      <c r="U50" s="230"/>
      <c r="V50" s="230"/>
      <c r="W50" s="230"/>
      <c r="X50" s="230"/>
      <c r="Y50" s="230"/>
      <c r="Z50" s="230"/>
    </row>
    <row r="51" ht="21" customHeight="1" spans="1:26">
      <c r="A51" s="230"/>
      <c r="B51" s="246"/>
      <c r="C51" s="259">
        <v>4</v>
      </c>
      <c r="D51" s="381" t="s">
        <v>442</v>
      </c>
      <c r="E51" s="354" t="s">
        <v>441</v>
      </c>
      <c r="F51" s="245"/>
      <c r="G51" s="230"/>
      <c r="H51" s="230"/>
      <c r="I51" s="230"/>
      <c r="J51" s="230"/>
      <c r="K51" s="230"/>
      <c r="L51" s="230"/>
      <c r="M51" s="230"/>
      <c r="N51" s="230"/>
      <c r="O51" s="230"/>
      <c r="P51" s="230"/>
      <c r="Q51" s="230"/>
      <c r="R51" s="230"/>
      <c r="S51" s="230"/>
      <c r="T51" s="230"/>
      <c r="U51" s="230"/>
      <c r="V51" s="230"/>
      <c r="W51" s="230"/>
      <c r="X51" s="230"/>
      <c r="Y51" s="230"/>
      <c r="Z51" s="230"/>
    </row>
    <row r="52" ht="13.5" customHeight="1" spans="1:26">
      <c r="A52" s="230"/>
      <c r="B52" s="263"/>
      <c r="C52" s="281"/>
      <c r="D52" s="281"/>
      <c r="E52" s="281"/>
      <c r="F52" s="251"/>
      <c r="G52" s="230"/>
      <c r="H52" s="230"/>
      <c r="I52" s="230"/>
      <c r="J52" s="230"/>
      <c r="K52" s="230"/>
      <c r="L52" s="230"/>
      <c r="M52" s="230"/>
      <c r="N52" s="230"/>
      <c r="O52" s="230"/>
      <c r="P52" s="230"/>
      <c r="Q52" s="230"/>
      <c r="R52" s="230"/>
      <c r="S52" s="230"/>
      <c r="T52" s="230"/>
      <c r="U52" s="230"/>
      <c r="V52" s="230"/>
      <c r="W52" s="230"/>
      <c r="X52" s="230"/>
      <c r="Y52" s="230"/>
      <c r="Z52" s="230"/>
    </row>
    <row r="53" ht="13.5" customHeight="1" spans="1:26">
      <c r="A53" s="230"/>
      <c r="B53" s="230"/>
      <c r="C53" s="230"/>
      <c r="D53" s="230"/>
      <c r="E53" s="230"/>
      <c r="F53" s="230"/>
      <c r="G53" s="230"/>
      <c r="H53" s="230"/>
      <c r="I53" s="230"/>
      <c r="J53" s="230"/>
      <c r="K53" s="230"/>
      <c r="L53" s="230"/>
      <c r="M53" s="230"/>
      <c r="N53" s="230"/>
      <c r="O53" s="230"/>
      <c r="P53" s="230"/>
      <c r="Q53" s="230"/>
      <c r="R53" s="230"/>
      <c r="S53" s="230"/>
      <c r="T53" s="230"/>
      <c r="U53" s="230"/>
      <c r="V53" s="230"/>
      <c r="W53" s="230"/>
      <c r="X53" s="230"/>
      <c r="Y53" s="230"/>
      <c r="Z53" s="230"/>
    </row>
    <row r="54" ht="13.5" customHeight="1"/>
    <row r="55" ht="24" customHeight="1" spans="1:26">
      <c r="A55" s="230"/>
      <c r="B55" s="352" t="s">
        <v>443</v>
      </c>
      <c r="C55" s="326"/>
      <c r="D55" s="326"/>
      <c r="E55" s="326"/>
      <c r="F55" s="327"/>
      <c r="G55" s="230"/>
      <c r="H55" s="230"/>
      <c r="I55" s="230"/>
      <c r="J55" s="230">
        <v>1</v>
      </c>
      <c r="K55" s="230">
        <v>4</v>
      </c>
      <c r="L55" s="230"/>
      <c r="M55" s="230"/>
      <c r="N55" s="230"/>
      <c r="O55" s="230"/>
      <c r="P55" s="230"/>
      <c r="Q55" s="230"/>
      <c r="R55" s="230"/>
      <c r="S55" s="230"/>
      <c r="T55" s="230"/>
      <c r="U55" s="230"/>
      <c r="V55" s="230"/>
      <c r="W55" s="230"/>
      <c r="X55" s="230"/>
      <c r="Y55" s="230"/>
      <c r="Z55" s="230"/>
    </row>
    <row r="56" ht="15.75" customHeight="1" spans="1:26">
      <c r="A56" s="230"/>
      <c r="B56" s="328"/>
      <c r="C56" s="329"/>
      <c r="D56" s="329"/>
      <c r="E56" s="329"/>
      <c r="F56" s="330"/>
      <c r="G56" s="230"/>
      <c r="H56" s="230"/>
      <c r="I56" s="230"/>
      <c r="J56" s="230"/>
      <c r="K56" s="230"/>
      <c r="L56" s="230"/>
      <c r="M56" s="230"/>
      <c r="N56" s="230"/>
      <c r="O56" s="230"/>
      <c r="P56" s="230"/>
      <c r="Q56" s="230"/>
      <c r="R56" s="230"/>
      <c r="S56" s="230"/>
      <c r="T56" s="230"/>
      <c r="U56" s="230"/>
      <c r="V56" s="230"/>
      <c r="W56" s="230"/>
      <c r="X56" s="230"/>
      <c r="Y56" s="230"/>
      <c r="Z56" s="230"/>
    </row>
    <row r="57" ht="13.5" customHeight="1" spans="1:26">
      <c r="A57" s="230"/>
      <c r="B57" s="246"/>
      <c r="C57" s="331" t="s">
        <v>444</v>
      </c>
      <c r="D57" s="332"/>
      <c r="E57" s="234"/>
      <c r="F57" s="245"/>
      <c r="G57" s="230"/>
      <c r="H57" s="230"/>
      <c r="I57" s="230"/>
      <c r="J57" s="230"/>
      <c r="K57" s="230"/>
      <c r="L57" s="230"/>
      <c r="M57" s="230"/>
      <c r="N57" s="230"/>
      <c r="O57" s="230"/>
      <c r="P57" s="230"/>
      <c r="Q57" s="230"/>
      <c r="R57" s="230"/>
      <c r="S57" s="230"/>
      <c r="T57" s="230"/>
      <c r="U57" s="230"/>
      <c r="V57" s="230"/>
      <c r="W57" s="230"/>
      <c r="X57" s="230"/>
      <c r="Y57" s="230"/>
      <c r="Z57" s="230"/>
    </row>
    <row r="58" ht="12.75" customHeight="1" spans="1:26">
      <c r="A58" s="230"/>
      <c r="B58" s="249"/>
      <c r="C58" s="250"/>
      <c r="D58" s="250"/>
      <c r="E58" s="250"/>
      <c r="F58" s="251"/>
      <c r="G58" s="230"/>
      <c r="H58" s="230"/>
      <c r="I58" s="230"/>
      <c r="J58" s="230"/>
      <c r="K58" s="230"/>
      <c r="L58" s="230"/>
      <c r="M58" s="230"/>
      <c r="N58" s="230"/>
      <c r="O58" s="230"/>
      <c r="P58" s="230"/>
      <c r="Q58" s="230"/>
      <c r="R58" s="230"/>
      <c r="S58" s="230"/>
      <c r="T58" s="230"/>
      <c r="U58" s="230"/>
      <c r="V58" s="230"/>
      <c r="W58" s="230"/>
      <c r="X58" s="230"/>
      <c r="Y58" s="230"/>
      <c r="Z58" s="230"/>
    </row>
    <row r="59" ht="13.5" customHeight="1" spans="1:26">
      <c r="A59" s="230"/>
      <c r="B59" s="230"/>
      <c r="C59" s="230"/>
      <c r="D59" s="230"/>
      <c r="E59" s="230"/>
      <c r="F59" s="230"/>
      <c r="G59" s="230"/>
      <c r="H59" s="230"/>
      <c r="I59" s="230"/>
      <c r="J59" s="230"/>
      <c r="K59" s="230"/>
      <c r="L59" s="230"/>
      <c r="M59" s="230"/>
      <c r="N59" s="230"/>
      <c r="O59" s="230"/>
      <c r="P59" s="230"/>
      <c r="Q59" s="230"/>
      <c r="R59" s="230"/>
      <c r="S59" s="230"/>
      <c r="T59" s="230"/>
      <c r="U59" s="230"/>
      <c r="V59" s="230"/>
      <c r="W59" s="230"/>
      <c r="X59" s="230"/>
      <c r="Y59" s="230"/>
      <c r="Z59" s="230"/>
    </row>
    <row r="60" ht="23.25" customHeight="1" spans="1:26">
      <c r="A60" s="286"/>
      <c r="B60" s="266"/>
      <c r="C60" s="334" t="s">
        <v>445</v>
      </c>
      <c r="D60" s="238"/>
      <c r="E60" s="238"/>
      <c r="F60" s="333"/>
      <c r="G60" s="230"/>
      <c r="H60" s="230"/>
      <c r="I60" s="230"/>
      <c r="J60" s="230"/>
      <c r="K60" s="230"/>
      <c r="L60" s="230"/>
      <c r="M60" s="230"/>
      <c r="N60" s="230"/>
      <c r="O60" s="230"/>
      <c r="P60" s="230"/>
      <c r="Q60" s="230"/>
      <c r="R60" s="230"/>
      <c r="S60" s="230"/>
      <c r="T60" s="230"/>
      <c r="U60" s="230"/>
      <c r="V60" s="230"/>
      <c r="W60" s="230"/>
      <c r="X60" s="230"/>
      <c r="Y60" s="230"/>
      <c r="Z60" s="230"/>
    </row>
    <row r="61" customHeight="1" spans="1:26">
      <c r="A61" s="230"/>
      <c r="B61" s="246"/>
      <c r="C61" s="252"/>
      <c r="D61" s="230"/>
      <c r="E61" s="230"/>
      <c r="F61" s="245"/>
      <c r="G61" s="230"/>
      <c r="H61" s="230"/>
      <c r="I61" s="230"/>
      <c r="J61" s="230"/>
      <c r="K61" s="230"/>
      <c r="L61" s="230"/>
      <c r="M61" s="230"/>
      <c r="N61" s="230"/>
      <c r="O61" s="230"/>
      <c r="P61" s="230"/>
      <c r="Q61" s="230"/>
      <c r="R61" s="230"/>
      <c r="S61" s="230"/>
      <c r="T61" s="230"/>
      <c r="U61" s="230"/>
      <c r="V61" s="230"/>
      <c r="W61" s="230"/>
      <c r="X61" s="230"/>
      <c r="Y61" s="230"/>
      <c r="Z61" s="230"/>
    </row>
    <row r="62" ht="19.5" customHeight="1" spans="1:26">
      <c r="A62" s="230"/>
      <c r="B62" s="246"/>
      <c r="C62" s="253" t="s">
        <v>304</v>
      </c>
      <c r="D62" s="254"/>
      <c r="E62" s="255"/>
      <c r="F62" s="245"/>
      <c r="G62" s="230"/>
      <c r="H62" s="230"/>
      <c r="I62" s="230"/>
      <c r="J62" s="230"/>
      <c r="K62" s="230"/>
      <c r="L62" s="230"/>
      <c r="M62" s="230"/>
      <c r="N62" s="230"/>
      <c r="O62" s="230"/>
      <c r="P62" s="230"/>
      <c r="Q62" s="230"/>
      <c r="R62" s="230"/>
      <c r="S62" s="230"/>
      <c r="T62" s="230"/>
      <c r="U62" s="230"/>
      <c r="V62" s="230"/>
      <c r="W62" s="230"/>
      <c r="X62" s="230"/>
      <c r="Y62" s="230"/>
      <c r="Z62" s="230"/>
    </row>
    <row r="63" ht="6.75" customHeight="1" spans="1:26">
      <c r="A63" s="230"/>
      <c r="B63" s="246"/>
      <c r="C63" s="252"/>
      <c r="D63" s="230"/>
      <c r="E63" s="230"/>
      <c r="F63" s="245"/>
      <c r="G63" s="230"/>
      <c r="H63" s="230"/>
      <c r="I63" s="230"/>
      <c r="J63" s="230"/>
      <c r="K63" s="230"/>
      <c r="L63" s="230"/>
      <c r="M63" s="230"/>
      <c r="N63" s="230"/>
      <c r="O63" s="230"/>
      <c r="P63" s="230"/>
      <c r="Q63" s="230"/>
      <c r="R63" s="230"/>
      <c r="S63" s="230"/>
      <c r="T63" s="230"/>
      <c r="U63" s="230"/>
      <c r="V63" s="230"/>
      <c r="W63" s="230"/>
      <c r="X63" s="230"/>
      <c r="Y63" s="230"/>
      <c r="Z63" s="230"/>
    </row>
    <row r="64" ht="32.25" customHeight="1" spans="1:26">
      <c r="A64" s="230"/>
      <c r="B64" s="256"/>
      <c r="C64" s="257" t="s">
        <v>305</v>
      </c>
      <c r="D64" s="750" t="s">
        <v>244</v>
      </c>
      <c r="E64" s="258" t="s">
        <v>243</v>
      </c>
      <c r="F64" s="245"/>
      <c r="G64" s="230"/>
      <c r="H64" s="230"/>
      <c r="I64" s="230"/>
      <c r="J64" s="230"/>
      <c r="K64" s="230"/>
      <c r="L64" s="230"/>
      <c r="M64" s="230"/>
      <c r="N64" s="230"/>
      <c r="O64" s="230"/>
      <c r="P64" s="230"/>
      <c r="Q64" s="230"/>
      <c r="R64" s="230"/>
      <c r="S64" s="230"/>
      <c r="T64" s="230"/>
      <c r="U64" s="230"/>
      <c r="V64" s="230"/>
      <c r="W64" s="230"/>
      <c r="X64" s="230"/>
      <c r="Y64" s="230"/>
      <c r="Z64" s="230"/>
    </row>
    <row r="65" ht="21" customHeight="1" spans="1:26">
      <c r="A65" s="230"/>
      <c r="B65" s="256"/>
      <c r="C65" s="259">
        <v>1</v>
      </c>
      <c r="D65" s="293" t="s">
        <v>345</v>
      </c>
      <c r="E65" s="261" t="s">
        <v>412</v>
      </c>
      <c r="F65" s="245"/>
      <c r="G65" s="230"/>
      <c r="H65" s="230"/>
      <c r="I65" s="230"/>
      <c r="J65" s="230"/>
      <c r="K65" s="230"/>
      <c r="L65" s="230"/>
      <c r="M65" s="230"/>
      <c r="N65" s="230"/>
      <c r="O65" s="230"/>
      <c r="P65" s="230"/>
      <c r="Q65" s="230"/>
      <c r="R65" s="230"/>
      <c r="S65" s="230"/>
      <c r="T65" s="230"/>
      <c r="U65" s="230"/>
      <c r="V65" s="230"/>
      <c r="W65" s="230"/>
      <c r="X65" s="230"/>
      <c r="Y65" s="230"/>
      <c r="Z65" s="230"/>
    </row>
    <row r="66" ht="21" customHeight="1" spans="1:26">
      <c r="A66" s="230"/>
      <c r="B66" s="246"/>
      <c r="C66" s="259">
        <v>4</v>
      </c>
      <c r="D66" s="359" t="s">
        <v>311</v>
      </c>
      <c r="E66" s="262"/>
      <c r="F66" s="245"/>
      <c r="G66" s="230"/>
      <c r="H66" s="230"/>
      <c r="I66" s="230"/>
      <c r="J66" s="230"/>
      <c r="K66" s="230"/>
      <c r="L66" s="230"/>
      <c r="M66" s="230"/>
      <c r="N66" s="230"/>
      <c r="O66" s="230"/>
      <c r="P66" s="230"/>
      <c r="Q66" s="230"/>
      <c r="R66" s="230"/>
      <c r="S66" s="230"/>
      <c r="T66" s="230"/>
      <c r="U66" s="230"/>
      <c r="V66" s="230"/>
      <c r="W66" s="230"/>
      <c r="X66" s="230"/>
      <c r="Y66" s="230"/>
      <c r="Z66" s="230"/>
    </row>
    <row r="67" ht="13.5" customHeight="1" spans="1:26">
      <c r="A67" s="230"/>
      <c r="B67" s="263"/>
      <c r="C67" s="281"/>
      <c r="D67" s="281"/>
      <c r="E67" s="281"/>
      <c r="F67" s="251"/>
      <c r="G67" s="230"/>
      <c r="H67" s="230"/>
      <c r="I67" s="230"/>
      <c r="J67" s="230"/>
      <c r="K67" s="230"/>
      <c r="L67" s="230"/>
      <c r="M67" s="230"/>
      <c r="N67" s="230"/>
      <c r="O67" s="230"/>
      <c r="P67" s="230"/>
      <c r="Q67" s="230"/>
      <c r="R67" s="230"/>
      <c r="S67" s="230"/>
      <c r="T67" s="230"/>
      <c r="U67" s="230"/>
      <c r="V67" s="230"/>
      <c r="W67" s="230"/>
      <c r="X67" s="230"/>
      <c r="Y67" s="230"/>
      <c r="Z67" s="230"/>
    </row>
    <row r="68" ht="13.5" customHeight="1" spans="1:26">
      <c r="A68" s="230"/>
      <c r="B68" s="230"/>
      <c r="C68" s="230"/>
      <c r="D68" s="230"/>
      <c r="E68" s="230"/>
      <c r="F68" s="230"/>
      <c r="G68" s="230"/>
      <c r="H68" s="230"/>
      <c r="I68" s="230"/>
      <c r="J68" s="230"/>
      <c r="K68" s="230"/>
      <c r="L68" s="230"/>
      <c r="M68" s="230"/>
      <c r="N68" s="230"/>
      <c r="O68" s="230"/>
      <c r="P68" s="230"/>
      <c r="Q68" s="230"/>
      <c r="R68" s="230"/>
      <c r="S68" s="230"/>
      <c r="T68" s="230"/>
      <c r="U68" s="230"/>
      <c r="V68" s="230"/>
      <c r="W68" s="230"/>
      <c r="X68" s="230"/>
      <c r="Y68" s="230"/>
      <c r="Z68" s="230"/>
    </row>
    <row r="69" ht="13.5" customHeight="1" spans="1:26">
      <c r="A69" s="230"/>
      <c r="B69" s="230"/>
      <c r="C69" s="230"/>
      <c r="D69" s="230"/>
      <c r="E69" s="230"/>
      <c r="F69" s="230"/>
      <c r="G69" s="230"/>
      <c r="H69" s="230"/>
      <c r="I69" s="230"/>
      <c r="J69" s="230"/>
      <c r="K69" s="230"/>
      <c r="L69" s="230"/>
      <c r="M69" s="230"/>
      <c r="N69" s="230"/>
      <c r="O69" s="230"/>
      <c r="P69" s="230"/>
      <c r="Q69" s="230"/>
      <c r="R69" s="230"/>
      <c r="S69" s="230"/>
      <c r="T69" s="230"/>
      <c r="U69" s="230"/>
      <c r="V69" s="230"/>
      <c r="W69" s="230"/>
      <c r="X69" s="230"/>
      <c r="Y69" s="230"/>
      <c r="Z69" s="230"/>
    </row>
    <row r="70" ht="13.5" customHeight="1" spans="1:26">
      <c r="A70" s="230"/>
      <c r="B70" s="266"/>
      <c r="C70" s="334" t="s">
        <v>446</v>
      </c>
      <c r="D70" s="238"/>
      <c r="E70" s="238"/>
      <c r="F70" s="333"/>
      <c r="G70" s="230"/>
      <c r="H70" s="230"/>
      <c r="I70" s="230"/>
      <c r="J70" s="230"/>
      <c r="K70" s="230"/>
      <c r="L70" s="230"/>
      <c r="M70" s="230"/>
      <c r="N70" s="230"/>
      <c r="O70" s="230"/>
      <c r="P70" s="230"/>
      <c r="Q70" s="230"/>
      <c r="R70" s="230"/>
      <c r="S70" s="230"/>
      <c r="T70" s="230"/>
      <c r="U70" s="230"/>
      <c r="V70" s="230"/>
      <c r="W70" s="230"/>
      <c r="X70" s="230"/>
      <c r="Y70" s="230"/>
      <c r="Z70" s="230"/>
    </row>
    <row r="71" ht="13.5" customHeight="1" spans="1:26">
      <c r="A71" s="230"/>
      <c r="B71" s="246"/>
      <c r="C71" s="252"/>
      <c r="D71" s="230"/>
      <c r="E71" s="230"/>
      <c r="F71" s="245"/>
      <c r="G71" s="230"/>
      <c r="H71" s="230"/>
      <c r="I71" s="230"/>
      <c r="J71" s="230"/>
      <c r="K71" s="230"/>
      <c r="L71" s="230"/>
      <c r="M71" s="230"/>
      <c r="N71" s="230"/>
      <c r="O71" s="230"/>
      <c r="P71" s="230"/>
      <c r="Q71" s="230"/>
      <c r="R71" s="230"/>
      <c r="S71" s="230"/>
      <c r="T71" s="230"/>
      <c r="U71" s="230"/>
      <c r="V71" s="230"/>
      <c r="W71" s="230"/>
      <c r="X71" s="230"/>
      <c r="Y71" s="230"/>
      <c r="Z71" s="230"/>
    </row>
    <row r="72" ht="19.5" customHeight="1" spans="1:26">
      <c r="A72" s="230"/>
      <c r="B72" s="246"/>
      <c r="C72" s="253" t="s">
        <v>304</v>
      </c>
      <c r="D72" s="254"/>
      <c r="E72" s="255"/>
      <c r="F72" s="245"/>
      <c r="G72" s="230"/>
      <c r="H72" s="230"/>
      <c r="I72" s="230"/>
      <c r="J72" s="230">
        <v>2</v>
      </c>
      <c r="K72" s="230">
        <v>5</v>
      </c>
      <c r="L72" s="230"/>
      <c r="M72" s="230"/>
      <c r="N72" s="230"/>
      <c r="O72" s="230"/>
      <c r="P72" s="230"/>
      <c r="Q72" s="230"/>
      <c r="R72" s="230"/>
      <c r="S72" s="230"/>
      <c r="T72" s="230"/>
      <c r="U72" s="230"/>
      <c r="V72" s="230"/>
      <c r="W72" s="230"/>
      <c r="X72" s="230"/>
      <c r="Y72" s="230"/>
      <c r="Z72" s="230"/>
    </row>
    <row r="73" ht="6.75" customHeight="1" spans="1:26">
      <c r="A73" s="230"/>
      <c r="B73" s="246"/>
      <c r="C73" s="252"/>
      <c r="D73" s="230"/>
      <c r="E73" s="230"/>
      <c r="F73" s="245"/>
      <c r="G73" s="230"/>
      <c r="H73" s="230"/>
      <c r="I73" s="230"/>
      <c r="J73" s="230"/>
      <c r="K73" s="230"/>
      <c r="L73" s="230"/>
      <c r="M73" s="230"/>
      <c r="N73" s="230"/>
      <c r="O73" s="230"/>
      <c r="P73" s="230"/>
      <c r="Q73" s="230"/>
      <c r="R73" s="230"/>
      <c r="S73" s="230"/>
      <c r="T73" s="230"/>
      <c r="U73" s="230"/>
      <c r="V73" s="230"/>
      <c r="W73" s="230"/>
      <c r="X73" s="230"/>
      <c r="Y73" s="230"/>
      <c r="Z73" s="230"/>
    </row>
    <row r="74" ht="13.5" customHeight="1" spans="1:26">
      <c r="A74" s="230"/>
      <c r="B74" s="256"/>
      <c r="C74" s="257" t="s">
        <v>305</v>
      </c>
      <c r="D74" s="750" t="s">
        <v>244</v>
      </c>
      <c r="E74" s="258" t="s">
        <v>243</v>
      </c>
      <c r="F74" s="245"/>
      <c r="G74" s="230"/>
      <c r="H74" s="230"/>
      <c r="I74" s="230"/>
      <c r="J74" s="230"/>
      <c r="K74" s="230"/>
      <c r="L74" s="230"/>
      <c r="M74" s="230"/>
      <c r="N74" s="230"/>
      <c r="O74" s="230"/>
      <c r="P74" s="230"/>
      <c r="Q74" s="230"/>
      <c r="R74" s="230"/>
      <c r="S74" s="230"/>
      <c r="T74" s="230"/>
      <c r="U74" s="230"/>
      <c r="V74" s="230"/>
      <c r="W74" s="230"/>
      <c r="X74" s="230"/>
      <c r="Y74" s="230"/>
      <c r="Z74" s="230"/>
    </row>
    <row r="75" ht="21" customHeight="1" spans="1:26">
      <c r="A75" s="230"/>
      <c r="B75" s="256"/>
      <c r="C75" s="259">
        <v>1</v>
      </c>
      <c r="D75" s="293" t="s">
        <v>345</v>
      </c>
      <c r="E75" s="261" t="s">
        <v>412</v>
      </c>
      <c r="F75" s="245"/>
      <c r="G75" s="230"/>
      <c r="H75" s="230"/>
      <c r="I75" s="230"/>
      <c r="J75" s="230"/>
      <c r="K75" s="230"/>
      <c r="L75" s="230"/>
      <c r="M75" s="230"/>
      <c r="N75" s="230"/>
      <c r="O75" s="230"/>
      <c r="P75" s="230"/>
      <c r="Q75" s="230"/>
      <c r="R75" s="230"/>
      <c r="S75" s="230"/>
      <c r="T75" s="230"/>
      <c r="U75" s="230"/>
      <c r="V75" s="230"/>
      <c r="W75" s="230"/>
      <c r="X75" s="230"/>
      <c r="Y75" s="230"/>
      <c r="Z75" s="230"/>
    </row>
    <row r="76" ht="21" customHeight="1" spans="1:26">
      <c r="A76" s="230"/>
      <c r="B76" s="246"/>
      <c r="C76" s="259">
        <v>4</v>
      </c>
      <c r="D76" s="359" t="s">
        <v>311</v>
      </c>
      <c r="E76" s="262"/>
      <c r="F76" s="245"/>
      <c r="G76" s="230"/>
      <c r="H76" s="230"/>
      <c r="I76" s="230"/>
      <c r="J76" s="230"/>
      <c r="K76" s="230"/>
      <c r="L76" s="230"/>
      <c r="M76" s="230"/>
      <c r="N76" s="230"/>
      <c r="O76" s="230"/>
      <c r="P76" s="230"/>
      <c r="Q76" s="230"/>
      <c r="R76" s="230"/>
      <c r="S76" s="230"/>
      <c r="T76" s="230"/>
      <c r="U76" s="230"/>
      <c r="V76" s="230"/>
      <c r="W76" s="230"/>
      <c r="X76" s="230"/>
      <c r="Y76" s="230"/>
      <c r="Z76" s="230"/>
    </row>
    <row r="77" ht="13.5" customHeight="1" spans="1:26">
      <c r="A77" s="230"/>
      <c r="B77" s="263"/>
      <c r="C77" s="281"/>
      <c r="D77" s="281"/>
      <c r="E77" s="281"/>
      <c r="F77" s="251"/>
      <c r="G77" s="230"/>
      <c r="H77" s="230"/>
      <c r="I77" s="230"/>
      <c r="J77" s="230"/>
      <c r="K77" s="230"/>
      <c r="L77" s="230"/>
      <c r="M77" s="230"/>
      <c r="N77" s="230"/>
      <c r="O77" s="230"/>
      <c r="P77" s="230"/>
      <c r="Q77" s="230"/>
      <c r="R77" s="230"/>
      <c r="S77" s="230"/>
      <c r="T77" s="230"/>
      <c r="U77" s="230"/>
      <c r="V77" s="230"/>
      <c r="W77" s="230"/>
      <c r="X77" s="230"/>
      <c r="Y77" s="230"/>
      <c r="Z77" s="230"/>
    </row>
    <row r="78" ht="13.5" customHeight="1" spans="1:26">
      <c r="A78" s="230"/>
      <c r="B78" s="230"/>
      <c r="C78" s="230"/>
      <c r="D78" s="230"/>
      <c r="E78" s="230"/>
      <c r="F78" s="230"/>
      <c r="G78" s="230"/>
      <c r="H78" s="230"/>
      <c r="I78" s="230"/>
      <c r="J78" s="230"/>
      <c r="K78" s="230"/>
      <c r="L78" s="230"/>
      <c r="M78" s="230"/>
      <c r="N78" s="230"/>
      <c r="O78" s="230"/>
      <c r="P78" s="230"/>
      <c r="Q78" s="230"/>
      <c r="R78" s="230"/>
      <c r="S78" s="230"/>
      <c r="T78" s="230"/>
      <c r="U78" s="230"/>
      <c r="V78" s="230"/>
      <c r="W78" s="230"/>
      <c r="X78" s="230"/>
      <c r="Y78" s="230"/>
      <c r="Z78" s="230"/>
    </row>
    <row r="79" ht="13.5" customHeight="1" spans="1:26">
      <c r="A79" s="230"/>
      <c r="B79" s="230"/>
      <c r="C79" s="230"/>
      <c r="D79" s="230"/>
      <c r="E79" s="230"/>
      <c r="F79" s="230"/>
      <c r="G79" s="230"/>
      <c r="H79" s="230"/>
      <c r="I79" s="230"/>
      <c r="J79" s="230"/>
      <c r="K79" s="230"/>
      <c r="L79" s="230"/>
      <c r="M79" s="230"/>
      <c r="N79" s="230"/>
      <c r="O79" s="230"/>
      <c r="P79" s="230"/>
      <c r="Q79" s="230"/>
      <c r="R79" s="230"/>
      <c r="S79" s="230"/>
      <c r="T79" s="230"/>
      <c r="U79" s="230"/>
      <c r="V79" s="230"/>
      <c r="W79" s="230"/>
      <c r="X79" s="230"/>
      <c r="Y79" s="230"/>
      <c r="Z79" s="230"/>
    </row>
    <row r="80" ht="13.5" customHeight="1" spans="1:26">
      <c r="A80" s="230"/>
      <c r="B80" s="266"/>
      <c r="C80" s="334" t="s">
        <v>447</v>
      </c>
      <c r="D80" s="238"/>
      <c r="E80" s="238"/>
      <c r="F80" s="333"/>
      <c r="G80" s="230"/>
      <c r="H80" s="230"/>
      <c r="I80" s="230"/>
      <c r="J80" s="230"/>
      <c r="K80" s="230"/>
      <c r="L80" s="230"/>
      <c r="M80" s="230"/>
      <c r="N80" s="230"/>
      <c r="O80" s="230"/>
      <c r="P80" s="230"/>
      <c r="Q80" s="230"/>
      <c r="R80" s="230"/>
      <c r="S80" s="230"/>
      <c r="T80" s="230"/>
      <c r="U80" s="230"/>
      <c r="V80" s="230"/>
      <c r="W80" s="230"/>
      <c r="X80" s="230"/>
      <c r="Y80" s="230"/>
      <c r="Z80" s="230"/>
    </row>
    <row r="81" ht="13.5" customHeight="1" spans="1:26">
      <c r="A81" s="230"/>
      <c r="B81" s="246"/>
      <c r="C81" s="252"/>
      <c r="D81" s="230"/>
      <c r="E81" s="230"/>
      <c r="F81" s="245"/>
      <c r="G81" s="230"/>
      <c r="H81" s="230"/>
      <c r="I81" s="230"/>
      <c r="J81" s="230"/>
      <c r="K81" s="230"/>
      <c r="L81" s="230"/>
      <c r="M81" s="230"/>
      <c r="N81" s="230"/>
      <c r="O81" s="230"/>
      <c r="P81" s="230"/>
      <c r="Q81" s="230"/>
      <c r="R81" s="230"/>
      <c r="S81" s="230"/>
      <c r="T81" s="230"/>
      <c r="U81" s="230"/>
      <c r="V81" s="230"/>
      <c r="W81" s="230"/>
      <c r="X81" s="230"/>
      <c r="Y81" s="230"/>
      <c r="Z81" s="230"/>
    </row>
    <row r="82" ht="19.5" customHeight="1" spans="1:26">
      <c r="A82" s="230"/>
      <c r="B82" s="246"/>
      <c r="C82" s="253" t="s">
        <v>304</v>
      </c>
      <c r="D82" s="254"/>
      <c r="E82" s="255"/>
      <c r="F82" s="245"/>
      <c r="G82" s="230"/>
      <c r="H82" s="230"/>
      <c r="I82" s="230"/>
      <c r="J82" s="230">
        <v>3</v>
      </c>
      <c r="K82" s="230">
        <v>6</v>
      </c>
      <c r="L82" s="230"/>
      <c r="M82" s="230"/>
      <c r="N82" s="230"/>
      <c r="O82" s="230"/>
      <c r="P82" s="230"/>
      <c r="Q82" s="230"/>
      <c r="R82" s="230"/>
      <c r="S82" s="230"/>
      <c r="T82" s="230"/>
      <c r="U82" s="230"/>
      <c r="V82" s="230"/>
      <c r="W82" s="230"/>
      <c r="X82" s="230"/>
      <c r="Y82" s="230"/>
      <c r="Z82" s="230"/>
    </row>
    <row r="83" ht="6.75" customHeight="1" spans="1:26">
      <c r="A83" s="230"/>
      <c r="B83" s="246"/>
      <c r="C83" s="252"/>
      <c r="D83" s="230"/>
      <c r="E83" s="230"/>
      <c r="F83" s="245"/>
      <c r="G83" s="230"/>
      <c r="H83" s="230"/>
      <c r="I83" s="230"/>
      <c r="J83" s="230"/>
      <c r="K83" s="230"/>
      <c r="L83" s="230"/>
      <c r="M83" s="230"/>
      <c r="N83" s="230"/>
      <c r="O83" s="230"/>
      <c r="P83" s="230"/>
      <c r="Q83" s="230"/>
      <c r="R83" s="230"/>
      <c r="S83" s="230"/>
      <c r="T83" s="230"/>
      <c r="U83" s="230"/>
      <c r="V83" s="230"/>
      <c r="W83" s="230"/>
      <c r="X83" s="230"/>
      <c r="Y83" s="230"/>
      <c r="Z83" s="230"/>
    </row>
    <row r="84" ht="13.5" customHeight="1" spans="1:26">
      <c r="A84" s="230"/>
      <c r="B84" s="256"/>
      <c r="C84" s="257" t="s">
        <v>305</v>
      </c>
      <c r="D84" s="750" t="s">
        <v>244</v>
      </c>
      <c r="E84" s="258" t="s">
        <v>243</v>
      </c>
      <c r="F84" s="245"/>
      <c r="G84" s="230"/>
      <c r="H84" s="230"/>
      <c r="I84" s="230"/>
      <c r="J84" s="230"/>
      <c r="K84" s="230"/>
      <c r="L84" s="230"/>
      <c r="M84" s="230"/>
      <c r="N84" s="230"/>
      <c r="O84" s="230"/>
      <c r="P84" s="230"/>
      <c r="Q84" s="230"/>
      <c r="R84" s="230"/>
      <c r="S84" s="230"/>
      <c r="T84" s="230"/>
      <c r="U84" s="230"/>
      <c r="V84" s="230"/>
      <c r="W84" s="230"/>
      <c r="X84" s="230"/>
      <c r="Y84" s="230"/>
      <c r="Z84" s="230"/>
    </row>
    <row r="85" ht="21" customHeight="1" spans="1:26">
      <c r="A85" s="230"/>
      <c r="B85" s="256"/>
      <c r="C85" s="259">
        <v>1</v>
      </c>
      <c r="D85" s="293" t="s">
        <v>345</v>
      </c>
      <c r="E85" s="261" t="s">
        <v>412</v>
      </c>
      <c r="F85" s="245"/>
      <c r="G85" s="230"/>
      <c r="H85" s="230"/>
      <c r="I85" s="230"/>
      <c r="J85" s="230"/>
      <c r="K85" s="230"/>
      <c r="L85" s="230"/>
      <c r="M85" s="230"/>
      <c r="N85" s="230"/>
      <c r="O85" s="230"/>
      <c r="P85" s="230"/>
      <c r="Q85" s="230"/>
      <c r="R85" s="230"/>
      <c r="S85" s="230"/>
      <c r="T85" s="230"/>
      <c r="U85" s="230"/>
      <c r="V85" s="230"/>
      <c r="W85" s="230"/>
      <c r="X85" s="230"/>
      <c r="Y85" s="230"/>
      <c r="Z85" s="230"/>
    </row>
    <row r="86" ht="21" customHeight="1" spans="1:26">
      <c r="A86" s="230"/>
      <c r="B86" s="246"/>
      <c r="C86" s="259">
        <v>4</v>
      </c>
      <c r="D86" s="359" t="s">
        <v>311</v>
      </c>
      <c r="E86" s="262"/>
      <c r="F86" s="245"/>
      <c r="G86" s="230"/>
      <c r="H86" s="230"/>
      <c r="I86" s="230"/>
      <c r="J86" s="230"/>
      <c r="K86" s="230"/>
      <c r="L86" s="230"/>
      <c r="M86" s="230"/>
      <c r="N86" s="230"/>
      <c r="O86" s="230"/>
      <c r="P86" s="230"/>
      <c r="Q86" s="230"/>
      <c r="R86" s="230"/>
      <c r="S86" s="230"/>
      <c r="T86" s="230"/>
      <c r="U86" s="230"/>
      <c r="V86" s="230"/>
      <c r="W86" s="230"/>
      <c r="X86" s="230"/>
      <c r="Y86" s="230"/>
      <c r="Z86" s="230"/>
    </row>
    <row r="87" ht="13.5" customHeight="1" spans="1:26">
      <c r="A87" s="230"/>
      <c r="B87" s="263"/>
      <c r="C87" s="281"/>
      <c r="D87" s="281"/>
      <c r="E87" s="281"/>
      <c r="F87" s="251"/>
      <c r="G87" s="230"/>
      <c r="H87" s="230"/>
      <c r="I87" s="230"/>
      <c r="J87" s="230"/>
      <c r="K87" s="230"/>
      <c r="L87" s="230"/>
      <c r="M87" s="230"/>
      <c r="N87" s="230"/>
      <c r="O87" s="230"/>
      <c r="P87" s="230"/>
      <c r="Q87" s="230"/>
      <c r="R87" s="230"/>
      <c r="S87" s="230"/>
      <c r="T87" s="230"/>
      <c r="U87" s="230"/>
      <c r="V87" s="230"/>
      <c r="W87" s="230"/>
      <c r="X87" s="230"/>
      <c r="Y87" s="230"/>
      <c r="Z87" s="230"/>
    </row>
    <row r="88" ht="13.5" customHeight="1" spans="1:26">
      <c r="A88" s="230"/>
      <c r="B88" s="230"/>
      <c r="C88" s="230"/>
      <c r="D88" s="230"/>
      <c r="E88" s="230"/>
      <c r="F88" s="230"/>
      <c r="G88" s="230"/>
      <c r="H88" s="230"/>
      <c r="I88" s="230"/>
      <c r="J88" s="230"/>
      <c r="K88" s="230"/>
      <c r="L88" s="230"/>
      <c r="M88" s="230"/>
      <c r="N88" s="230"/>
      <c r="O88" s="230"/>
      <c r="P88" s="230"/>
      <c r="Q88" s="230"/>
      <c r="R88" s="230"/>
      <c r="S88" s="230"/>
      <c r="T88" s="230"/>
      <c r="U88" s="230"/>
      <c r="V88" s="230"/>
      <c r="W88" s="230"/>
      <c r="X88" s="230"/>
      <c r="Y88" s="230"/>
      <c r="Z88" s="230"/>
    </row>
    <row r="89" ht="13.5" customHeight="1" spans="1:26">
      <c r="A89" s="230"/>
      <c r="B89" s="230"/>
      <c r="C89" s="230"/>
      <c r="D89" s="230"/>
      <c r="E89" s="230"/>
      <c r="F89" s="230"/>
      <c r="G89" s="230"/>
      <c r="H89" s="230"/>
      <c r="I89" s="230"/>
      <c r="J89" s="230"/>
      <c r="K89" s="230"/>
      <c r="L89" s="230"/>
      <c r="M89" s="230"/>
      <c r="N89" s="230"/>
      <c r="O89" s="230"/>
      <c r="P89" s="230"/>
      <c r="Q89" s="230"/>
      <c r="R89" s="230"/>
      <c r="S89" s="230"/>
      <c r="T89" s="230"/>
      <c r="U89" s="230"/>
      <c r="V89" s="230"/>
      <c r="W89" s="230"/>
      <c r="X89" s="230"/>
      <c r="Y89" s="230"/>
      <c r="Z89" s="230"/>
    </row>
    <row r="90" ht="13.5" customHeight="1" spans="1:26">
      <c r="A90" s="230"/>
      <c r="B90" s="266"/>
      <c r="C90" s="334" t="s">
        <v>448</v>
      </c>
      <c r="D90" s="238"/>
      <c r="E90" s="238"/>
      <c r="F90" s="333"/>
      <c r="G90" s="230"/>
      <c r="H90" s="230"/>
      <c r="I90" s="230"/>
      <c r="J90" s="230"/>
      <c r="K90" s="230"/>
      <c r="L90" s="230"/>
      <c r="M90" s="230"/>
      <c r="N90" s="230"/>
      <c r="O90" s="230"/>
      <c r="P90" s="230"/>
      <c r="Q90" s="230"/>
      <c r="R90" s="230"/>
      <c r="S90" s="230"/>
      <c r="T90" s="230"/>
      <c r="U90" s="230"/>
      <c r="V90" s="230"/>
      <c r="W90" s="230"/>
      <c r="X90" s="230"/>
      <c r="Y90" s="230"/>
      <c r="Z90" s="230"/>
    </row>
    <row r="91" ht="13.5" customHeight="1" spans="1:26">
      <c r="A91" s="230"/>
      <c r="B91" s="246"/>
      <c r="C91" s="252"/>
      <c r="D91" s="230"/>
      <c r="E91" s="230"/>
      <c r="F91" s="245"/>
      <c r="G91" s="230"/>
      <c r="H91" s="230"/>
      <c r="I91" s="230"/>
      <c r="J91" s="230"/>
      <c r="K91" s="230"/>
      <c r="L91" s="230"/>
      <c r="M91" s="230"/>
      <c r="N91" s="230"/>
      <c r="O91" s="230"/>
      <c r="P91" s="230"/>
      <c r="Q91" s="230"/>
      <c r="R91" s="230"/>
      <c r="S91" s="230"/>
      <c r="T91" s="230"/>
      <c r="U91" s="230"/>
      <c r="V91" s="230"/>
      <c r="W91" s="230"/>
      <c r="X91" s="230"/>
      <c r="Y91" s="230"/>
      <c r="Z91" s="230"/>
    </row>
    <row r="92" ht="19.5" customHeight="1" spans="1:26">
      <c r="A92" s="230"/>
      <c r="B92" s="246"/>
      <c r="C92" s="253" t="s">
        <v>304</v>
      </c>
      <c r="D92" s="254"/>
      <c r="E92" s="255"/>
      <c r="F92" s="245"/>
      <c r="G92" s="230"/>
      <c r="H92" s="230"/>
      <c r="I92" s="230"/>
      <c r="J92" s="230">
        <v>4</v>
      </c>
      <c r="K92" s="230">
        <v>7</v>
      </c>
      <c r="L92" s="230"/>
      <c r="M92" s="230"/>
      <c r="N92" s="230"/>
      <c r="O92" s="230"/>
      <c r="P92" s="230"/>
      <c r="Q92" s="230"/>
      <c r="R92" s="230"/>
      <c r="S92" s="230"/>
      <c r="T92" s="230"/>
      <c r="U92" s="230"/>
      <c r="V92" s="230"/>
      <c r="W92" s="230"/>
      <c r="X92" s="230"/>
      <c r="Y92" s="230"/>
      <c r="Z92" s="230"/>
    </row>
    <row r="93" ht="6.75" customHeight="1" spans="1:26">
      <c r="A93" s="230"/>
      <c r="B93" s="246"/>
      <c r="C93" s="252"/>
      <c r="D93" s="230"/>
      <c r="E93" s="230"/>
      <c r="F93" s="245"/>
      <c r="G93" s="230"/>
      <c r="H93" s="230"/>
      <c r="I93" s="230"/>
      <c r="J93" s="230"/>
      <c r="K93" s="230"/>
      <c r="L93" s="230"/>
      <c r="M93" s="230"/>
      <c r="N93" s="230"/>
      <c r="O93" s="230"/>
      <c r="P93" s="230"/>
      <c r="Q93" s="230"/>
      <c r="R93" s="230"/>
      <c r="S93" s="230"/>
      <c r="T93" s="230"/>
      <c r="U93" s="230"/>
      <c r="V93" s="230"/>
      <c r="W93" s="230"/>
      <c r="X93" s="230"/>
      <c r="Y93" s="230"/>
      <c r="Z93" s="230"/>
    </row>
    <row r="94" ht="13.5" customHeight="1" spans="1:26">
      <c r="A94" s="230"/>
      <c r="B94" s="256"/>
      <c r="C94" s="257" t="s">
        <v>305</v>
      </c>
      <c r="D94" s="750" t="s">
        <v>244</v>
      </c>
      <c r="E94" s="258" t="s">
        <v>243</v>
      </c>
      <c r="F94" s="245"/>
      <c r="G94" s="230"/>
      <c r="H94" s="230"/>
      <c r="I94" s="230"/>
      <c r="J94" s="230"/>
      <c r="K94" s="230"/>
      <c r="L94" s="230"/>
      <c r="M94" s="230"/>
      <c r="N94" s="230"/>
      <c r="O94" s="230"/>
      <c r="P94" s="230"/>
      <c r="Q94" s="230"/>
      <c r="R94" s="230"/>
      <c r="S94" s="230"/>
      <c r="T94" s="230"/>
      <c r="U94" s="230"/>
      <c r="V94" s="230"/>
      <c r="W94" s="230"/>
      <c r="X94" s="230"/>
      <c r="Y94" s="230"/>
      <c r="Z94" s="230"/>
    </row>
    <row r="95" ht="21" customHeight="1" spans="1:26">
      <c r="A95" s="230"/>
      <c r="B95" s="256"/>
      <c r="C95" s="259">
        <v>1</v>
      </c>
      <c r="D95" s="293" t="s">
        <v>345</v>
      </c>
      <c r="E95" s="261" t="s">
        <v>412</v>
      </c>
      <c r="F95" s="245"/>
      <c r="G95" s="230"/>
      <c r="H95" s="230"/>
      <c r="I95" s="230"/>
      <c r="J95" s="230"/>
      <c r="K95" s="230"/>
      <c r="L95" s="230"/>
      <c r="M95" s="230"/>
      <c r="N95" s="230"/>
      <c r="O95" s="230"/>
      <c r="P95" s="230"/>
      <c r="Q95" s="230"/>
      <c r="R95" s="230"/>
      <c r="S95" s="230"/>
      <c r="T95" s="230"/>
      <c r="U95" s="230"/>
      <c r="V95" s="230"/>
      <c r="W95" s="230"/>
      <c r="X95" s="230"/>
      <c r="Y95" s="230"/>
      <c r="Z95" s="230"/>
    </row>
    <row r="96" ht="21" customHeight="1" spans="1:26">
      <c r="A96" s="230"/>
      <c r="B96" s="246"/>
      <c r="C96" s="259">
        <v>4</v>
      </c>
      <c r="D96" s="359" t="s">
        <v>311</v>
      </c>
      <c r="E96" s="262"/>
      <c r="F96" s="245"/>
      <c r="G96" s="230"/>
      <c r="H96" s="230"/>
      <c r="I96" s="230"/>
      <c r="J96" s="230"/>
      <c r="K96" s="230"/>
      <c r="L96" s="230"/>
      <c r="M96" s="230"/>
      <c r="N96" s="230"/>
      <c r="O96" s="230"/>
      <c r="P96" s="230"/>
      <c r="Q96" s="230"/>
      <c r="R96" s="230"/>
      <c r="S96" s="230"/>
      <c r="T96" s="230"/>
      <c r="U96" s="230"/>
      <c r="V96" s="230"/>
      <c r="W96" s="230"/>
      <c r="X96" s="230"/>
      <c r="Y96" s="230"/>
      <c r="Z96" s="230"/>
    </row>
    <row r="97" ht="13.5" customHeight="1" spans="1:26">
      <c r="A97" s="230"/>
      <c r="B97" s="263"/>
      <c r="C97" s="281"/>
      <c r="D97" s="281"/>
      <c r="E97" s="281"/>
      <c r="F97" s="251"/>
      <c r="G97" s="230"/>
      <c r="H97" s="230"/>
      <c r="I97" s="230"/>
      <c r="J97" s="230"/>
      <c r="K97" s="230"/>
      <c r="L97" s="230"/>
      <c r="M97" s="230"/>
      <c r="N97" s="230"/>
      <c r="O97" s="230"/>
      <c r="P97" s="230"/>
      <c r="Q97" s="230"/>
      <c r="R97" s="230"/>
      <c r="S97" s="230"/>
      <c r="T97" s="230"/>
      <c r="U97" s="230"/>
      <c r="V97" s="230"/>
      <c r="W97" s="230"/>
      <c r="X97" s="230"/>
      <c r="Y97" s="230"/>
      <c r="Z97" s="230"/>
    </row>
    <row r="98" ht="13.5" customHeight="1" spans="1:26">
      <c r="A98" s="230"/>
      <c r="B98" s="230"/>
      <c r="C98" s="230"/>
      <c r="D98" s="230"/>
      <c r="E98" s="230"/>
      <c r="F98" s="230"/>
      <c r="G98" s="230"/>
      <c r="H98" s="230"/>
      <c r="I98" s="230"/>
      <c r="J98" s="230"/>
      <c r="K98" s="230"/>
      <c r="L98" s="230"/>
      <c r="M98" s="230"/>
      <c r="N98" s="230"/>
      <c r="O98" s="230"/>
      <c r="P98" s="230"/>
      <c r="Q98" s="230"/>
      <c r="R98" s="230"/>
      <c r="S98" s="230"/>
      <c r="T98" s="230"/>
      <c r="U98" s="230"/>
      <c r="V98" s="230"/>
      <c r="W98" s="230"/>
      <c r="X98" s="230"/>
      <c r="Y98" s="230"/>
      <c r="Z98" s="230"/>
    </row>
    <row r="99" ht="13.5" customHeight="1" spans="1:26">
      <c r="A99" s="230"/>
      <c r="B99" s="382"/>
      <c r="C99" s="382"/>
      <c r="D99" s="382"/>
      <c r="E99" s="382"/>
      <c r="F99" s="382"/>
      <c r="G99" s="230"/>
      <c r="H99" s="230"/>
      <c r="I99" s="230"/>
      <c r="J99" s="230"/>
      <c r="K99" s="230"/>
      <c r="L99" s="230"/>
      <c r="M99" s="230"/>
      <c r="N99" s="230"/>
      <c r="O99" s="230"/>
      <c r="P99" s="230"/>
      <c r="Q99" s="230"/>
      <c r="R99" s="230"/>
      <c r="S99" s="230"/>
      <c r="T99" s="230"/>
      <c r="U99" s="230"/>
      <c r="V99" s="230"/>
      <c r="W99" s="230"/>
      <c r="X99" s="230"/>
      <c r="Y99" s="230"/>
      <c r="Z99" s="230"/>
    </row>
    <row r="100" ht="24" customHeight="1" spans="1:26">
      <c r="A100" s="230"/>
      <c r="B100" s="352" t="s">
        <v>449</v>
      </c>
      <c r="C100" s="326"/>
      <c r="D100" s="326"/>
      <c r="E100" s="326"/>
      <c r="F100" s="327"/>
      <c r="G100" s="230"/>
      <c r="H100" s="230"/>
      <c r="I100" s="230"/>
      <c r="J100" s="230"/>
      <c r="K100" s="230"/>
      <c r="L100" s="230"/>
      <c r="M100" s="230"/>
      <c r="N100" s="230"/>
      <c r="O100" s="230"/>
      <c r="P100" s="230"/>
      <c r="Q100" s="230"/>
      <c r="R100" s="230"/>
      <c r="S100" s="230"/>
      <c r="T100" s="230"/>
      <c r="U100" s="230"/>
      <c r="V100" s="230"/>
      <c r="W100" s="230"/>
      <c r="X100" s="230"/>
      <c r="Y100" s="230"/>
      <c r="Z100" s="230"/>
    </row>
    <row r="101" ht="10.5" customHeight="1" spans="1:26">
      <c r="A101" s="230"/>
      <c r="B101" s="328"/>
      <c r="C101" s="329"/>
      <c r="D101" s="329"/>
      <c r="E101" s="329"/>
      <c r="F101" s="330"/>
      <c r="G101" s="230"/>
      <c r="H101" s="230"/>
      <c r="I101" s="230"/>
      <c r="J101" s="230"/>
      <c r="K101" s="230"/>
      <c r="L101" s="230"/>
      <c r="M101" s="230"/>
      <c r="N101" s="230"/>
      <c r="O101" s="230"/>
      <c r="P101" s="230"/>
      <c r="Q101" s="230"/>
      <c r="R101" s="230"/>
      <c r="S101" s="230"/>
      <c r="T101" s="230"/>
      <c r="U101" s="230"/>
      <c r="V101" s="230"/>
      <c r="W101" s="230"/>
      <c r="X101" s="230"/>
      <c r="Y101" s="230"/>
      <c r="Z101" s="230"/>
    </row>
    <row r="102" ht="13.5" customHeight="1" spans="1:26">
      <c r="A102" s="230"/>
      <c r="B102" s="246"/>
      <c r="C102" s="331" t="s">
        <v>450</v>
      </c>
      <c r="D102" s="332"/>
      <c r="E102" s="234"/>
      <c r="F102" s="245"/>
      <c r="G102" s="230"/>
      <c r="H102" s="230"/>
      <c r="I102" s="230"/>
      <c r="J102" s="230"/>
      <c r="K102" s="230"/>
      <c r="L102" s="230"/>
      <c r="M102" s="230"/>
      <c r="N102" s="230"/>
      <c r="O102" s="230"/>
      <c r="P102" s="230"/>
      <c r="Q102" s="230"/>
      <c r="R102" s="230"/>
      <c r="S102" s="230"/>
      <c r="T102" s="230"/>
      <c r="U102" s="230"/>
      <c r="V102" s="230"/>
      <c r="W102" s="230"/>
      <c r="X102" s="230"/>
      <c r="Y102" s="230"/>
      <c r="Z102" s="230"/>
    </row>
    <row r="103" ht="10.5" customHeight="1" spans="1:26">
      <c r="A103" s="230"/>
      <c r="B103" s="249"/>
      <c r="C103" s="250"/>
      <c r="D103" s="250"/>
      <c r="E103" s="250"/>
      <c r="F103" s="251"/>
      <c r="G103" s="230"/>
      <c r="H103" s="230"/>
      <c r="I103" s="230"/>
      <c r="J103" s="230"/>
      <c r="K103" s="230"/>
      <c r="L103" s="230"/>
      <c r="M103" s="230"/>
      <c r="N103" s="230"/>
      <c r="O103" s="230"/>
      <c r="P103" s="230"/>
      <c r="Q103" s="230"/>
      <c r="R103" s="230"/>
      <c r="S103" s="230"/>
      <c r="T103" s="230"/>
      <c r="U103" s="230"/>
      <c r="V103" s="230"/>
      <c r="W103" s="230"/>
      <c r="X103" s="230"/>
      <c r="Y103" s="230"/>
      <c r="Z103" s="230"/>
    </row>
    <row r="104" ht="13.5" customHeight="1" spans="1:26">
      <c r="A104" s="230"/>
      <c r="B104" s="234"/>
      <c r="C104" s="234"/>
      <c r="D104" s="234"/>
      <c r="E104" s="234"/>
      <c r="F104" s="230"/>
      <c r="G104" s="230"/>
      <c r="H104" s="230"/>
      <c r="I104" s="230"/>
      <c r="J104" s="230"/>
      <c r="K104" s="230"/>
      <c r="L104" s="230"/>
      <c r="M104" s="230"/>
      <c r="N104" s="230"/>
      <c r="O104" s="230"/>
      <c r="P104" s="230"/>
      <c r="Q104" s="230"/>
      <c r="R104" s="230"/>
      <c r="S104" s="230"/>
      <c r="T104" s="230"/>
      <c r="U104" s="230"/>
      <c r="V104" s="230"/>
      <c r="W104" s="230"/>
      <c r="X104" s="230"/>
      <c r="Y104" s="230"/>
      <c r="Z104" s="230"/>
    </row>
    <row r="105" ht="23.25" customHeight="1" spans="1:26">
      <c r="A105" s="286"/>
      <c r="B105" s="266"/>
      <c r="C105" s="268" t="s">
        <v>451</v>
      </c>
      <c r="D105" s="268"/>
      <c r="E105" s="268"/>
      <c r="F105" s="333"/>
      <c r="G105" s="230"/>
      <c r="H105" s="230"/>
      <c r="I105" s="230"/>
      <c r="J105" s="230"/>
      <c r="K105" s="230"/>
      <c r="L105" s="230"/>
      <c r="M105" s="230"/>
      <c r="N105" s="230"/>
      <c r="O105" s="230"/>
      <c r="P105" s="230"/>
      <c r="Q105" s="230"/>
      <c r="R105" s="230"/>
      <c r="S105" s="230"/>
      <c r="T105" s="230"/>
      <c r="U105" s="230"/>
      <c r="V105" s="230"/>
      <c r="W105" s="230"/>
      <c r="X105" s="230"/>
      <c r="Y105" s="230"/>
      <c r="Z105" s="230"/>
    </row>
    <row r="106" customHeight="1" spans="1:26">
      <c r="A106" s="230"/>
      <c r="B106" s="246"/>
      <c r="C106" s="252"/>
      <c r="D106" s="230"/>
      <c r="E106" s="230"/>
      <c r="F106" s="245"/>
      <c r="G106" s="230"/>
      <c r="H106" s="230"/>
      <c r="I106" s="230"/>
      <c r="J106" s="230"/>
      <c r="K106" s="230"/>
      <c r="L106" s="230"/>
      <c r="M106" s="230"/>
      <c r="N106" s="230"/>
      <c r="O106" s="230"/>
      <c r="P106" s="230"/>
      <c r="Q106" s="230"/>
      <c r="R106" s="230"/>
      <c r="S106" s="230"/>
      <c r="T106" s="230"/>
      <c r="U106" s="230"/>
      <c r="V106" s="230"/>
      <c r="W106" s="230"/>
      <c r="X106" s="230"/>
      <c r="Y106" s="230"/>
      <c r="Z106" s="230"/>
    </row>
    <row r="107" ht="21" customHeight="1" spans="1:26">
      <c r="A107" s="230"/>
      <c r="B107" s="246"/>
      <c r="C107" s="305" t="s">
        <v>304</v>
      </c>
      <c r="D107" s="306"/>
      <c r="E107" s="306"/>
      <c r="F107" s="307"/>
      <c r="G107" s="230"/>
      <c r="H107" s="230"/>
      <c r="I107" s="230"/>
      <c r="J107" s="230">
        <v>1</v>
      </c>
      <c r="K107" s="230">
        <v>8</v>
      </c>
      <c r="L107" s="230"/>
      <c r="M107" s="230"/>
      <c r="N107" s="230"/>
      <c r="O107" s="230"/>
      <c r="P107" s="230"/>
      <c r="Q107" s="230"/>
      <c r="R107" s="230"/>
      <c r="S107" s="230"/>
      <c r="T107" s="230"/>
      <c r="U107" s="230"/>
      <c r="V107" s="230"/>
      <c r="W107" s="230"/>
      <c r="X107" s="230"/>
      <c r="Y107" s="230"/>
      <c r="Z107" s="230"/>
    </row>
    <row r="108" ht="4.5" customHeight="1" spans="1:26">
      <c r="A108" s="230"/>
      <c r="B108" s="246"/>
      <c r="C108" s="252"/>
      <c r="D108" s="230"/>
      <c r="E108" s="230"/>
      <c r="F108" s="245"/>
      <c r="G108" s="230"/>
      <c r="H108" s="230"/>
      <c r="I108" s="230"/>
      <c r="J108" s="230"/>
      <c r="K108" s="230"/>
      <c r="L108" s="230"/>
      <c r="M108" s="230"/>
      <c r="N108" s="230"/>
      <c r="O108" s="230"/>
      <c r="P108" s="230"/>
      <c r="Q108" s="230"/>
      <c r="R108" s="230"/>
      <c r="S108" s="230"/>
      <c r="T108" s="230"/>
      <c r="U108" s="230"/>
      <c r="V108" s="230"/>
      <c r="W108" s="230"/>
      <c r="X108" s="230"/>
      <c r="Y108" s="230"/>
      <c r="Z108" s="230"/>
    </row>
    <row r="109" ht="32.25" customHeight="1" spans="1:26">
      <c r="A109" s="230"/>
      <c r="B109" s="256"/>
      <c r="C109" s="257" t="s">
        <v>305</v>
      </c>
      <c r="D109" s="750" t="s">
        <v>244</v>
      </c>
      <c r="E109" s="258" t="s">
        <v>243</v>
      </c>
      <c r="F109" s="245"/>
      <c r="G109" s="230"/>
      <c r="H109" s="230"/>
      <c r="I109" s="230"/>
      <c r="J109" s="230"/>
      <c r="K109" s="230"/>
      <c r="L109" s="230"/>
      <c r="M109" s="230"/>
      <c r="N109" s="230"/>
      <c r="O109" s="230"/>
      <c r="P109" s="230"/>
      <c r="Q109" s="230"/>
      <c r="R109" s="230"/>
      <c r="S109" s="230"/>
      <c r="T109" s="230"/>
      <c r="U109" s="230"/>
      <c r="V109" s="230"/>
      <c r="W109" s="230"/>
      <c r="X109" s="230"/>
      <c r="Y109" s="230"/>
      <c r="Z109" s="230"/>
    </row>
    <row r="110" ht="21" customHeight="1" spans="1:26">
      <c r="A110" s="230"/>
      <c r="B110" s="256"/>
      <c r="C110" s="259">
        <v>1</v>
      </c>
      <c r="D110" s="752" t="s">
        <v>306</v>
      </c>
      <c r="E110" s="283" t="s">
        <v>415</v>
      </c>
      <c r="F110" s="245"/>
      <c r="G110" s="230"/>
      <c r="H110" s="230"/>
      <c r="I110" s="230"/>
      <c r="J110" s="230"/>
      <c r="K110" s="230"/>
      <c r="L110" s="230"/>
      <c r="M110" s="230"/>
      <c r="N110" s="230"/>
      <c r="O110" s="230"/>
      <c r="P110" s="230"/>
      <c r="Q110" s="230"/>
      <c r="R110" s="230"/>
      <c r="S110" s="230"/>
      <c r="T110" s="230"/>
      <c r="U110" s="230"/>
      <c r="V110" s="230"/>
      <c r="W110" s="230"/>
      <c r="X110" s="230"/>
      <c r="Y110" s="230"/>
      <c r="Z110" s="230"/>
    </row>
    <row r="111" ht="21" customHeight="1" spans="1:26">
      <c r="A111" s="230"/>
      <c r="B111" s="256"/>
      <c r="C111" s="259">
        <v>4</v>
      </c>
      <c r="D111" s="752" t="s">
        <v>311</v>
      </c>
      <c r="E111" s="262"/>
      <c r="F111" s="245"/>
      <c r="G111" s="230"/>
      <c r="H111" s="230"/>
      <c r="I111" s="230"/>
      <c r="J111" s="230"/>
      <c r="K111" s="230"/>
      <c r="L111" s="230"/>
      <c r="M111" s="230"/>
      <c r="N111" s="230"/>
      <c r="O111" s="230"/>
      <c r="P111" s="230"/>
      <c r="Q111" s="230"/>
      <c r="R111" s="230"/>
      <c r="S111" s="230"/>
      <c r="T111" s="230"/>
      <c r="U111" s="230"/>
      <c r="V111" s="230"/>
      <c r="W111" s="230"/>
      <c r="X111" s="230"/>
      <c r="Y111" s="230"/>
      <c r="Z111" s="230"/>
    </row>
    <row r="112" ht="13.5" customHeight="1" spans="1:26">
      <c r="A112" s="230"/>
      <c r="B112" s="263"/>
      <c r="C112" s="281"/>
      <c r="D112" s="281"/>
      <c r="E112" s="281"/>
      <c r="F112" s="251"/>
      <c r="G112" s="230"/>
      <c r="H112" s="230"/>
      <c r="I112" s="230"/>
      <c r="J112" s="230"/>
      <c r="K112" s="230"/>
      <c r="L112" s="230"/>
      <c r="M112" s="230"/>
      <c r="N112" s="230"/>
      <c r="O112" s="230"/>
      <c r="P112" s="230"/>
      <c r="Q112" s="230"/>
      <c r="R112" s="230"/>
      <c r="S112" s="230"/>
      <c r="T112" s="230"/>
      <c r="U112" s="230"/>
      <c r="V112" s="230"/>
      <c r="W112" s="230"/>
      <c r="X112" s="230"/>
      <c r="Y112" s="230"/>
      <c r="Z112" s="230"/>
    </row>
    <row r="113" ht="13.5" customHeight="1" spans="1:26">
      <c r="A113" s="230"/>
      <c r="B113" s="230"/>
      <c r="C113" s="230"/>
      <c r="D113" s="230"/>
      <c r="E113" s="230"/>
      <c r="F113" s="230"/>
      <c r="G113" s="230"/>
      <c r="H113" s="230"/>
      <c r="I113" s="230"/>
      <c r="J113" s="230"/>
      <c r="K113" s="230"/>
      <c r="L113" s="230"/>
      <c r="M113" s="230"/>
      <c r="N113" s="230"/>
      <c r="O113" s="230"/>
      <c r="P113" s="230"/>
      <c r="Q113" s="230"/>
      <c r="R113" s="230"/>
      <c r="S113" s="230"/>
      <c r="T113" s="230"/>
      <c r="U113" s="230"/>
      <c r="V113" s="230"/>
      <c r="W113" s="230"/>
      <c r="X113" s="230"/>
      <c r="Y113" s="230"/>
      <c r="Z113" s="230"/>
    </row>
    <row r="114" ht="13.5" customHeight="1" spans="1:26">
      <c r="A114" s="230"/>
      <c r="B114" s="266"/>
      <c r="C114" s="268" t="s">
        <v>452</v>
      </c>
      <c r="D114" s="268"/>
      <c r="E114" s="268"/>
      <c r="F114" s="333"/>
      <c r="G114" s="230"/>
      <c r="H114" s="230"/>
      <c r="I114" s="230"/>
      <c r="J114" s="230"/>
      <c r="K114" s="230"/>
      <c r="L114" s="230"/>
      <c r="M114" s="230"/>
      <c r="N114" s="230"/>
      <c r="O114" s="230"/>
      <c r="P114" s="230"/>
      <c r="Q114" s="230"/>
      <c r="R114" s="230"/>
      <c r="S114" s="230"/>
      <c r="T114" s="230"/>
      <c r="U114" s="230"/>
      <c r="V114" s="230"/>
      <c r="W114" s="230"/>
      <c r="X114" s="230"/>
      <c r="Y114" s="230"/>
      <c r="Z114" s="230"/>
    </row>
    <row r="115" ht="13.5" customHeight="1" spans="1:26">
      <c r="A115" s="230"/>
      <c r="B115" s="246"/>
      <c r="C115" s="252"/>
      <c r="D115" s="230"/>
      <c r="E115" s="230"/>
      <c r="F115" s="245"/>
      <c r="G115" s="230"/>
      <c r="H115" s="230"/>
      <c r="I115" s="230"/>
      <c r="J115" s="230"/>
      <c r="K115" s="230"/>
      <c r="L115" s="230"/>
      <c r="M115" s="230"/>
      <c r="N115" s="230"/>
      <c r="O115" s="230"/>
      <c r="P115" s="230"/>
      <c r="Q115" s="230"/>
      <c r="R115" s="230"/>
      <c r="S115" s="230"/>
      <c r="T115" s="230"/>
      <c r="U115" s="230"/>
      <c r="V115" s="230"/>
      <c r="W115" s="230"/>
      <c r="X115" s="230"/>
      <c r="Y115" s="230"/>
      <c r="Z115" s="230"/>
    </row>
    <row r="116" ht="21.75" customHeight="1" spans="1:26">
      <c r="A116" s="230"/>
      <c r="B116" s="246"/>
      <c r="C116" s="305" t="s">
        <v>304</v>
      </c>
      <c r="D116" s="306"/>
      <c r="E116" s="307"/>
      <c r="F116" s="245"/>
      <c r="G116" s="230"/>
      <c r="H116" s="230"/>
      <c r="I116" s="230"/>
      <c r="J116" s="230">
        <v>2</v>
      </c>
      <c r="K116" s="230">
        <v>9</v>
      </c>
      <c r="L116" s="230"/>
      <c r="M116" s="230"/>
      <c r="N116" s="230"/>
      <c r="O116" s="230"/>
      <c r="P116" s="230"/>
      <c r="Q116" s="230"/>
      <c r="R116" s="230"/>
      <c r="S116" s="230"/>
      <c r="T116" s="230"/>
      <c r="U116" s="230"/>
      <c r="V116" s="230"/>
      <c r="W116" s="230"/>
      <c r="X116" s="230"/>
      <c r="Y116" s="230"/>
      <c r="Z116" s="230"/>
    </row>
    <row r="117" ht="4.5" customHeight="1" spans="1:26">
      <c r="A117" s="230"/>
      <c r="B117" s="246"/>
      <c r="C117" s="252"/>
      <c r="D117" s="230"/>
      <c r="E117" s="230"/>
      <c r="F117" s="245"/>
      <c r="G117" s="230"/>
      <c r="H117" s="230"/>
      <c r="I117" s="230"/>
      <c r="J117" s="230"/>
      <c r="K117" s="230"/>
      <c r="L117" s="230"/>
      <c r="M117" s="230"/>
      <c r="N117" s="230"/>
      <c r="O117" s="230"/>
      <c r="P117" s="230"/>
      <c r="Q117" s="230"/>
      <c r="R117" s="230"/>
      <c r="S117" s="230"/>
      <c r="T117" s="230"/>
      <c r="U117" s="230"/>
      <c r="V117" s="230"/>
      <c r="W117" s="230"/>
      <c r="X117" s="230"/>
      <c r="Y117" s="230"/>
      <c r="Z117" s="230"/>
    </row>
    <row r="118" ht="13.5" customHeight="1" spans="1:26">
      <c r="A118" s="230"/>
      <c r="B118" s="256"/>
      <c r="C118" s="257" t="s">
        <v>305</v>
      </c>
      <c r="D118" s="750" t="s">
        <v>244</v>
      </c>
      <c r="E118" s="258" t="s">
        <v>243</v>
      </c>
      <c r="F118" s="245"/>
      <c r="G118" s="230"/>
      <c r="H118" s="230"/>
      <c r="I118" s="230"/>
      <c r="J118" s="230"/>
      <c r="K118" s="230"/>
      <c r="L118" s="230"/>
      <c r="M118" s="230"/>
      <c r="N118" s="230"/>
      <c r="O118" s="230"/>
      <c r="P118" s="230"/>
      <c r="Q118" s="230"/>
      <c r="R118" s="230"/>
      <c r="S118" s="230"/>
      <c r="T118" s="230"/>
      <c r="U118" s="230"/>
      <c r="V118" s="230"/>
      <c r="W118" s="230"/>
      <c r="X118" s="230"/>
      <c r="Y118" s="230"/>
      <c r="Z118" s="230"/>
    </row>
    <row r="119" ht="21" customHeight="1" spans="1:26">
      <c r="A119" s="230"/>
      <c r="B119" s="256"/>
      <c r="C119" s="259">
        <v>1</v>
      </c>
      <c r="D119" s="752" t="s">
        <v>306</v>
      </c>
      <c r="E119" s="283" t="s">
        <v>415</v>
      </c>
      <c r="F119" s="245"/>
      <c r="G119" s="230"/>
      <c r="H119" s="230"/>
      <c r="I119" s="230"/>
      <c r="J119" s="230"/>
      <c r="K119" s="230"/>
      <c r="L119" s="230"/>
      <c r="M119" s="230"/>
      <c r="N119" s="230"/>
      <c r="O119" s="230"/>
      <c r="P119" s="230"/>
      <c r="Q119" s="230"/>
      <c r="R119" s="230"/>
      <c r="S119" s="230"/>
      <c r="T119" s="230"/>
      <c r="U119" s="230"/>
      <c r="V119" s="230"/>
      <c r="W119" s="230"/>
      <c r="X119" s="230"/>
      <c r="Y119" s="230"/>
      <c r="Z119" s="230"/>
    </row>
    <row r="120" ht="21" customHeight="1" spans="1:26">
      <c r="A120" s="230"/>
      <c r="B120" s="256"/>
      <c r="C120" s="259">
        <v>4</v>
      </c>
      <c r="D120" s="752" t="s">
        <v>311</v>
      </c>
      <c r="E120" s="262"/>
      <c r="F120" s="245"/>
      <c r="G120" s="230"/>
      <c r="H120" s="230"/>
      <c r="I120" s="230"/>
      <c r="J120" s="230"/>
      <c r="K120" s="230"/>
      <c r="L120" s="230"/>
      <c r="M120" s="230"/>
      <c r="N120" s="230"/>
      <c r="O120" s="230"/>
      <c r="P120" s="230"/>
      <c r="Q120" s="230"/>
      <c r="R120" s="230"/>
      <c r="S120" s="230"/>
      <c r="T120" s="230"/>
      <c r="U120" s="230"/>
      <c r="V120" s="230"/>
      <c r="W120" s="230"/>
      <c r="X120" s="230"/>
      <c r="Y120" s="230"/>
      <c r="Z120" s="230"/>
    </row>
    <row r="121" ht="13.5" customHeight="1" spans="1:26">
      <c r="A121" s="230"/>
      <c r="B121" s="263"/>
      <c r="C121" s="281"/>
      <c r="D121" s="281"/>
      <c r="E121" s="281"/>
      <c r="F121" s="251"/>
      <c r="G121" s="230"/>
      <c r="H121" s="230"/>
      <c r="I121" s="230"/>
      <c r="J121" s="230"/>
      <c r="K121" s="230"/>
      <c r="L121" s="230"/>
      <c r="M121" s="230"/>
      <c r="N121" s="230"/>
      <c r="O121" s="230"/>
      <c r="P121" s="230"/>
      <c r="Q121" s="230"/>
      <c r="R121" s="230"/>
      <c r="S121" s="230"/>
      <c r="T121" s="230"/>
      <c r="U121" s="230"/>
      <c r="V121" s="230"/>
      <c r="W121" s="230"/>
      <c r="X121" s="230"/>
      <c r="Y121" s="230"/>
      <c r="Z121" s="230"/>
    </row>
    <row r="122" ht="13.5" customHeight="1" spans="1:26">
      <c r="A122" s="230"/>
      <c r="B122" s="230"/>
      <c r="C122" s="230"/>
      <c r="D122" s="230"/>
      <c r="E122" s="230"/>
      <c r="F122" s="230"/>
      <c r="G122" s="230"/>
      <c r="H122" s="230"/>
      <c r="I122" s="230"/>
      <c r="J122" s="230"/>
      <c r="K122" s="230"/>
      <c r="L122" s="230"/>
      <c r="M122" s="230"/>
      <c r="N122" s="230"/>
      <c r="O122" s="230"/>
      <c r="P122" s="230"/>
      <c r="Q122" s="230"/>
      <c r="R122" s="230"/>
      <c r="S122" s="230"/>
      <c r="T122" s="230"/>
      <c r="U122" s="230"/>
      <c r="V122" s="230"/>
      <c r="W122" s="230"/>
      <c r="X122" s="230"/>
      <c r="Y122" s="230"/>
      <c r="Z122" s="230"/>
    </row>
    <row r="123" ht="13.5" customHeight="1" spans="1:26">
      <c r="A123" s="230"/>
      <c r="B123" s="266"/>
      <c r="C123" s="268" t="s">
        <v>453</v>
      </c>
      <c r="D123" s="268"/>
      <c r="E123" s="268"/>
      <c r="F123" s="333"/>
      <c r="G123" s="230"/>
      <c r="H123" s="230"/>
      <c r="I123" s="230"/>
      <c r="J123" s="230"/>
      <c r="K123" s="230"/>
      <c r="L123" s="230"/>
      <c r="M123" s="230"/>
      <c r="N123" s="230"/>
      <c r="O123" s="230"/>
      <c r="P123" s="230"/>
      <c r="Q123" s="230"/>
      <c r="R123" s="230"/>
      <c r="S123" s="230"/>
      <c r="T123" s="230"/>
      <c r="U123" s="230"/>
      <c r="V123" s="230"/>
      <c r="W123" s="230"/>
      <c r="X123" s="230"/>
      <c r="Y123" s="230"/>
      <c r="Z123" s="230"/>
    </row>
    <row r="124" ht="13.5" customHeight="1" spans="1:26">
      <c r="A124" s="230"/>
      <c r="B124" s="246"/>
      <c r="C124" s="252"/>
      <c r="D124" s="230"/>
      <c r="E124" s="230"/>
      <c r="F124" s="245"/>
      <c r="G124" s="230"/>
      <c r="H124" s="230"/>
      <c r="I124" s="230"/>
      <c r="J124" s="230"/>
      <c r="K124" s="230"/>
      <c r="L124" s="230"/>
      <c r="M124" s="230"/>
      <c r="N124" s="230"/>
      <c r="O124" s="230"/>
      <c r="P124" s="230"/>
      <c r="Q124" s="230"/>
      <c r="R124" s="230"/>
      <c r="S124" s="230"/>
      <c r="T124" s="230"/>
      <c r="U124" s="230"/>
      <c r="V124" s="230"/>
      <c r="W124" s="230"/>
      <c r="X124" s="230"/>
      <c r="Y124" s="230"/>
      <c r="Z124" s="230"/>
    </row>
    <row r="125" ht="26.25" customHeight="1" spans="1:26">
      <c r="A125" s="230"/>
      <c r="B125" s="246"/>
      <c r="C125" s="305" t="s">
        <v>304</v>
      </c>
      <c r="D125" s="306"/>
      <c r="E125" s="307"/>
      <c r="F125" s="245"/>
      <c r="G125" s="230"/>
      <c r="H125" s="230"/>
      <c r="I125" s="230"/>
      <c r="J125" s="230">
        <v>3</v>
      </c>
      <c r="K125" s="230">
        <v>10</v>
      </c>
      <c r="L125" s="230"/>
      <c r="M125" s="230"/>
      <c r="N125" s="230"/>
      <c r="O125" s="230"/>
      <c r="P125" s="230"/>
      <c r="Q125" s="230"/>
      <c r="R125" s="230"/>
      <c r="S125" s="230"/>
      <c r="T125" s="230"/>
      <c r="U125" s="230"/>
      <c r="V125" s="230"/>
      <c r="W125" s="230"/>
      <c r="X125" s="230"/>
      <c r="Y125" s="230"/>
      <c r="Z125" s="230"/>
    </row>
    <row r="126" ht="4.5" customHeight="1" spans="1:26">
      <c r="A126" s="230"/>
      <c r="B126" s="246"/>
      <c r="C126" s="252"/>
      <c r="D126" s="230"/>
      <c r="E126" s="230"/>
      <c r="F126" s="245"/>
      <c r="G126" s="230"/>
      <c r="H126" s="230"/>
      <c r="I126" s="230"/>
      <c r="J126" s="230"/>
      <c r="K126" s="230"/>
      <c r="L126" s="230"/>
      <c r="M126" s="230"/>
      <c r="N126" s="230"/>
      <c r="O126" s="230"/>
      <c r="P126" s="230"/>
      <c r="Q126" s="230"/>
      <c r="R126" s="230"/>
      <c r="S126" s="230"/>
      <c r="T126" s="230"/>
      <c r="U126" s="230"/>
      <c r="V126" s="230"/>
      <c r="W126" s="230"/>
      <c r="X126" s="230"/>
      <c r="Y126" s="230"/>
      <c r="Z126" s="230"/>
    </row>
    <row r="127" ht="13.5" customHeight="1" spans="1:26">
      <c r="A127" s="230"/>
      <c r="B127" s="256"/>
      <c r="C127" s="257" t="s">
        <v>305</v>
      </c>
      <c r="D127" s="750" t="s">
        <v>244</v>
      </c>
      <c r="E127" s="258" t="s">
        <v>243</v>
      </c>
      <c r="F127" s="245"/>
      <c r="G127" s="230"/>
      <c r="H127" s="230"/>
      <c r="I127" s="230"/>
      <c r="J127" s="230"/>
      <c r="K127" s="230"/>
      <c r="L127" s="230"/>
      <c r="M127" s="230"/>
      <c r="N127" s="230"/>
      <c r="O127" s="230"/>
      <c r="P127" s="230"/>
      <c r="Q127" s="230"/>
      <c r="R127" s="230"/>
      <c r="S127" s="230"/>
      <c r="T127" s="230"/>
      <c r="U127" s="230"/>
      <c r="V127" s="230"/>
      <c r="W127" s="230"/>
      <c r="X127" s="230"/>
      <c r="Y127" s="230"/>
      <c r="Z127" s="230"/>
    </row>
    <row r="128" ht="21" customHeight="1" spans="1:26">
      <c r="A128" s="230"/>
      <c r="B128" s="256"/>
      <c r="C128" s="259">
        <v>1</v>
      </c>
      <c r="D128" s="752" t="s">
        <v>306</v>
      </c>
      <c r="E128" s="283" t="s">
        <v>415</v>
      </c>
      <c r="F128" s="245"/>
      <c r="G128" s="230"/>
      <c r="H128" s="230"/>
      <c r="I128" s="230"/>
      <c r="J128" s="230"/>
      <c r="K128" s="230"/>
      <c r="L128" s="230"/>
      <c r="M128" s="230"/>
      <c r="N128" s="230"/>
      <c r="O128" s="230"/>
      <c r="P128" s="230"/>
      <c r="Q128" s="230"/>
      <c r="R128" s="230"/>
      <c r="S128" s="230"/>
      <c r="T128" s="230"/>
      <c r="U128" s="230"/>
      <c r="V128" s="230"/>
      <c r="W128" s="230"/>
      <c r="X128" s="230"/>
      <c r="Y128" s="230"/>
      <c r="Z128" s="230"/>
    </row>
    <row r="129" ht="21" customHeight="1" spans="1:26">
      <c r="A129" s="230"/>
      <c r="B129" s="256"/>
      <c r="C129" s="259">
        <v>4</v>
      </c>
      <c r="D129" s="752" t="s">
        <v>311</v>
      </c>
      <c r="E129" s="262"/>
      <c r="F129" s="245"/>
      <c r="G129" s="230"/>
      <c r="H129" s="230"/>
      <c r="I129" s="230"/>
      <c r="J129" s="230"/>
      <c r="K129" s="230"/>
      <c r="L129" s="230"/>
      <c r="M129" s="230"/>
      <c r="N129" s="230"/>
      <c r="O129" s="230"/>
      <c r="P129" s="230"/>
      <c r="Q129" s="230"/>
      <c r="R129" s="230"/>
      <c r="S129" s="230"/>
      <c r="T129" s="230"/>
      <c r="U129" s="230"/>
      <c r="V129" s="230"/>
      <c r="W129" s="230"/>
      <c r="X129" s="230"/>
      <c r="Y129" s="230"/>
      <c r="Z129" s="230"/>
    </row>
    <row r="130" ht="13.5" customHeight="1" spans="1:26">
      <c r="A130" s="230"/>
      <c r="B130" s="263"/>
      <c r="C130" s="281"/>
      <c r="D130" s="281"/>
      <c r="E130" s="281"/>
      <c r="F130" s="251"/>
      <c r="G130" s="230"/>
      <c r="H130" s="230"/>
      <c r="I130" s="230"/>
      <c r="J130" s="230"/>
      <c r="K130" s="230"/>
      <c r="L130" s="230"/>
      <c r="M130" s="230"/>
      <c r="N130" s="230"/>
      <c r="O130" s="230"/>
      <c r="P130" s="230"/>
      <c r="Q130" s="230"/>
      <c r="R130" s="230"/>
      <c r="S130" s="230"/>
      <c r="T130" s="230"/>
      <c r="U130" s="230"/>
      <c r="V130" s="230"/>
      <c r="W130" s="230"/>
      <c r="X130" s="230"/>
      <c r="Y130" s="230"/>
      <c r="Z130" s="230"/>
    </row>
    <row r="131" ht="13.5" customHeight="1" spans="1:26">
      <c r="A131" s="230"/>
      <c r="B131" s="230"/>
      <c r="C131" s="230"/>
      <c r="D131" s="230"/>
      <c r="E131" s="230"/>
      <c r="F131" s="230"/>
      <c r="G131" s="230"/>
      <c r="H131" s="230"/>
      <c r="I131" s="230"/>
      <c r="J131" s="230"/>
      <c r="K131" s="230"/>
      <c r="L131" s="230"/>
      <c r="M131" s="230"/>
      <c r="N131" s="230"/>
      <c r="O131" s="230"/>
      <c r="P131" s="230"/>
      <c r="Q131" s="230"/>
      <c r="R131" s="230"/>
      <c r="S131" s="230"/>
      <c r="T131" s="230"/>
      <c r="U131" s="230"/>
      <c r="V131" s="230"/>
      <c r="W131" s="230"/>
      <c r="X131" s="230"/>
      <c r="Y131" s="230"/>
      <c r="Z131" s="230"/>
    </row>
    <row r="132" ht="13.5" customHeight="1" spans="1:26">
      <c r="A132" s="230"/>
      <c r="B132" s="230"/>
      <c r="C132" s="230"/>
      <c r="D132" s="230"/>
      <c r="E132" s="230"/>
      <c r="F132" s="230"/>
      <c r="G132" s="230"/>
      <c r="H132" s="230"/>
      <c r="I132" s="230"/>
      <c r="J132" s="230"/>
      <c r="K132" s="230"/>
      <c r="L132" s="230"/>
      <c r="M132" s="230"/>
      <c r="N132" s="230"/>
      <c r="O132" s="230"/>
      <c r="P132" s="230"/>
      <c r="Q132" s="230"/>
      <c r="R132" s="230"/>
      <c r="S132" s="230"/>
      <c r="T132" s="230"/>
      <c r="U132" s="230"/>
      <c r="V132" s="230"/>
      <c r="W132" s="230"/>
      <c r="X132" s="230"/>
      <c r="Y132" s="230"/>
      <c r="Z132" s="230"/>
    </row>
    <row r="133" ht="21" customHeight="1" spans="1:26">
      <c r="A133" s="230"/>
      <c r="B133" s="266"/>
      <c r="C133" s="334" t="s">
        <v>454</v>
      </c>
      <c r="D133" s="238"/>
      <c r="E133" s="238"/>
      <c r="F133" s="333"/>
      <c r="G133" s="230"/>
      <c r="H133" s="230"/>
      <c r="I133" s="230"/>
      <c r="J133" s="230"/>
      <c r="K133" s="230"/>
      <c r="L133" s="230"/>
      <c r="M133" s="230"/>
      <c r="N133" s="230"/>
      <c r="O133" s="230"/>
      <c r="P133" s="230"/>
      <c r="Q133" s="230"/>
      <c r="R133" s="230"/>
      <c r="S133" s="230"/>
      <c r="T133" s="230"/>
      <c r="U133" s="230"/>
      <c r="V133" s="230"/>
      <c r="W133" s="230"/>
      <c r="X133" s="230"/>
      <c r="Y133" s="230"/>
      <c r="Z133" s="230"/>
    </row>
    <row r="134" ht="13.5" customHeight="1" spans="1:26">
      <c r="A134" s="230"/>
      <c r="B134" s="246"/>
      <c r="C134" s="252"/>
      <c r="D134" s="230"/>
      <c r="E134" s="230"/>
      <c r="F134" s="245"/>
      <c r="G134" s="230"/>
      <c r="H134" s="230"/>
      <c r="I134" s="230"/>
      <c r="J134" s="230"/>
      <c r="K134" s="230"/>
      <c r="L134" s="230"/>
      <c r="M134" s="230"/>
      <c r="N134" s="230"/>
      <c r="O134" s="230"/>
      <c r="P134" s="230"/>
      <c r="Q134" s="230"/>
      <c r="R134" s="230"/>
      <c r="S134" s="230"/>
      <c r="T134" s="230"/>
      <c r="U134" s="230"/>
      <c r="V134" s="230"/>
      <c r="W134" s="230"/>
      <c r="X134" s="230"/>
      <c r="Y134" s="230"/>
      <c r="Z134" s="230"/>
    </row>
    <row r="135" ht="21" customHeight="1" spans="1:26">
      <c r="A135" s="230"/>
      <c r="B135" s="246"/>
      <c r="C135" s="305" t="s">
        <v>304</v>
      </c>
      <c r="D135" s="306"/>
      <c r="E135" s="307"/>
      <c r="F135" s="245"/>
      <c r="G135" s="230"/>
      <c r="H135" s="230"/>
      <c r="I135" s="230"/>
      <c r="J135" s="230">
        <v>4</v>
      </c>
      <c r="K135" s="230">
        <v>11</v>
      </c>
      <c r="L135" s="230"/>
      <c r="M135" s="230"/>
      <c r="N135" s="230"/>
      <c r="O135" s="230"/>
      <c r="P135" s="230"/>
      <c r="Q135" s="230"/>
      <c r="R135" s="230"/>
      <c r="S135" s="230"/>
      <c r="T135" s="230"/>
      <c r="U135" s="230"/>
      <c r="V135" s="230"/>
      <c r="W135" s="230"/>
      <c r="X135" s="230"/>
      <c r="Y135" s="230"/>
      <c r="Z135" s="230"/>
    </row>
    <row r="136" ht="4.5" customHeight="1" spans="1:26">
      <c r="A136" s="230"/>
      <c r="B136" s="246"/>
      <c r="C136" s="252"/>
      <c r="D136" s="230"/>
      <c r="E136" s="230"/>
      <c r="F136" s="245"/>
      <c r="G136" s="230"/>
      <c r="H136" s="230"/>
      <c r="I136" s="230"/>
      <c r="J136" s="230"/>
      <c r="K136" s="230"/>
      <c r="L136" s="230"/>
      <c r="M136" s="230"/>
      <c r="N136" s="230"/>
      <c r="O136" s="230"/>
      <c r="P136" s="230"/>
      <c r="Q136" s="230"/>
      <c r="R136" s="230"/>
      <c r="S136" s="230"/>
      <c r="T136" s="230"/>
      <c r="U136" s="230"/>
      <c r="V136" s="230"/>
      <c r="W136" s="230"/>
      <c r="X136" s="230"/>
      <c r="Y136" s="230"/>
      <c r="Z136" s="230"/>
    </row>
    <row r="137" ht="13.5" customHeight="1" spans="1:26">
      <c r="A137" s="230"/>
      <c r="B137" s="256"/>
      <c r="C137" s="257" t="s">
        <v>305</v>
      </c>
      <c r="D137" s="750" t="s">
        <v>244</v>
      </c>
      <c r="E137" s="258" t="s">
        <v>243</v>
      </c>
      <c r="F137" s="245"/>
      <c r="G137" s="230"/>
      <c r="H137" s="230"/>
      <c r="I137" s="230"/>
      <c r="J137" s="230"/>
      <c r="K137" s="230"/>
      <c r="L137" s="230"/>
      <c r="M137" s="230"/>
      <c r="N137" s="230"/>
      <c r="O137" s="230"/>
      <c r="P137" s="230"/>
      <c r="Q137" s="230"/>
      <c r="R137" s="230"/>
      <c r="S137" s="230"/>
      <c r="T137" s="230"/>
      <c r="U137" s="230"/>
      <c r="V137" s="230"/>
      <c r="W137" s="230"/>
      <c r="X137" s="230"/>
      <c r="Y137" s="230"/>
      <c r="Z137" s="230"/>
    </row>
    <row r="138" ht="21" customHeight="1" spans="1:26">
      <c r="A138" s="230"/>
      <c r="B138" s="256"/>
      <c r="C138" s="259">
        <v>1</v>
      </c>
      <c r="D138" s="752" t="s">
        <v>311</v>
      </c>
      <c r="E138" s="283" t="s">
        <v>415</v>
      </c>
      <c r="F138" s="245"/>
      <c r="G138" s="230"/>
      <c r="H138" s="230"/>
      <c r="I138" s="230"/>
      <c r="J138" s="230"/>
      <c r="K138" s="230"/>
      <c r="L138" s="230"/>
      <c r="M138" s="230"/>
      <c r="N138" s="230"/>
      <c r="O138" s="230"/>
      <c r="P138" s="230"/>
      <c r="Q138" s="230"/>
      <c r="R138" s="230"/>
      <c r="S138" s="230"/>
      <c r="T138" s="230"/>
      <c r="U138" s="230"/>
      <c r="V138" s="230"/>
      <c r="W138" s="230"/>
      <c r="X138" s="230"/>
      <c r="Y138" s="230"/>
      <c r="Z138" s="230"/>
    </row>
    <row r="139" ht="21" customHeight="1" spans="1:26">
      <c r="A139" s="230"/>
      <c r="B139" s="256"/>
      <c r="C139" s="259">
        <v>4</v>
      </c>
      <c r="D139" s="752" t="s">
        <v>306</v>
      </c>
      <c r="E139" s="262"/>
      <c r="F139" s="245"/>
      <c r="G139" s="230"/>
      <c r="H139" s="230"/>
      <c r="I139" s="230"/>
      <c r="J139" s="230"/>
      <c r="K139" s="230"/>
      <c r="L139" s="230"/>
      <c r="M139" s="230"/>
      <c r="N139" s="230"/>
      <c r="O139" s="230"/>
      <c r="P139" s="230"/>
      <c r="Q139" s="230"/>
      <c r="R139" s="230"/>
      <c r="S139" s="230"/>
      <c r="T139" s="230"/>
      <c r="U139" s="230"/>
      <c r="V139" s="230"/>
      <c r="W139" s="230"/>
      <c r="X139" s="230"/>
      <c r="Y139" s="230"/>
      <c r="Z139" s="230"/>
    </row>
    <row r="140" ht="13.5" customHeight="1" spans="1:26">
      <c r="A140" s="230"/>
      <c r="B140" s="263"/>
      <c r="C140" s="281"/>
      <c r="D140" s="281"/>
      <c r="E140" s="281"/>
      <c r="F140" s="251"/>
      <c r="G140" s="230"/>
      <c r="H140" s="230"/>
      <c r="I140" s="230"/>
      <c r="J140" s="230"/>
      <c r="K140" s="230"/>
      <c r="L140" s="230"/>
      <c r="M140" s="230"/>
      <c r="N140" s="230"/>
      <c r="O140" s="230"/>
      <c r="P140" s="230"/>
      <c r="Q140" s="230"/>
      <c r="R140" s="230"/>
      <c r="S140" s="230"/>
      <c r="T140" s="230"/>
      <c r="U140" s="230"/>
      <c r="V140" s="230"/>
      <c r="W140" s="230"/>
      <c r="X140" s="230"/>
      <c r="Y140" s="230"/>
      <c r="Z140" s="230"/>
    </row>
    <row r="141" ht="13.5" customHeight="1"/>
    <row r="142" ht="13.5" customHeight="1" spans="1:26">
      <c r="A142" s="230"/>
      <c r="B142" s="352" t="s">
        <v>455</v>
      </c>
      <c r="C142" s="326"/>
      <c r="D142" s="326"/>
      <c r="E142" s="326"/>
      <c r="F142" s="327"/>
      <c r="G142" s="230"/>
      <c r="H142" s="230"/>
      <c r="I142" s="230"/>
      <c r="J142" s="230"/>
      <c r="K142" s="230"/>
      <c r="L142" s="230"/>
      <c r="M142" s="230"/>
      <c r="N142" s="230"/>
      <c r="O142" s="230"/>
      <c r="P142" s="230"/>
      <c r="Q142" s="230"/>
      <c r="R142" s="230"/>
      <c r="S142" s="230"/>
      <c r="T142" s="230"/>
      <c r="U142" s="230"/>
      <c r="V142" s="230"/>
      <c r="W142" s="230"/>
      <c r="X142" s="230"/>
      <c r="Y142" s="230"/>
      <c r="Z142" s="230"/>
    </row>
    <row r="143" ht="13.5" customHeight="1" spans="1:26">
      <c r="A143" s="230"/>
      <c r="B143" s="266"/>
      <c r="C143" s="268" t="s">
        <v>456</v>
      </c>
      <c r="D143" s="268"/>
      <c r="E143" s="268"/>
      <c r="F143" s="269"/>
      <c r="G143" s="230"/>
      <c r="H143" s="230"/>
      <c r="I143" s="230"/>
      <c r="J143" s="230"/>
      <c r="K143" s="230"/>
      <c r="L143" s="230"/>
      <c r="M143" s="230"/>
      <c r="N143" s="230"/>
      <c r="O143" s="230"/>
      <c r="P143" s="230"/>
      <c r="Q143" s="230"/>
      <c r="R143" s="230"/>
      <c r="S143" s="230"/>
      <c r="T143" s="230"/>
      <c r="U143" s="230"/>
      <c r="V143" s="230"/>
      <c r="W143" s="230"/>
      <c r="X143" s="230"/>
      <c r="Y143" s="230"/>
      <c r="Z143" s="230"/>
    </row>
    <row r="144" ht="17.25" customHeight="1" spans="1:26">
      <c r="A144" s="230"/>
      <c r="B144" s="246"/>
      <c r="C144" s="252"/>
      <c r="D144" s="230"/>
      <c r="E144" s="230"/>
      <c r="F144" s="245"/>
      <c r="G144" s="230"/>
      <c r="H144" s="230"/>
      <c r="I144" s="230"/>
      <c r="J144" s="230"/>
      <c r="K144" s="230"/>
      <c r="L144" s="230"/>
      <c r="M144" s="230"/>
      <c r="N144" s="230"/>
      <c r="O144" s="230"/>
      <c r="P144" s="230"/>
      <c r="Q144" s="230"/>
      <c r="R144" s="230"/>
      <c r="S144" s="230"/>
      <c r="T144" s="230"/>
      <c r="U144" s="230"/>
      <c r="V144" s="230"/>
      <c r="W144" s="230"/>
      <c r="X144" s="230"/>
      <c r="Y144" s="230"/>
      <c r="Z144" s="230"/>
    </row>
    <row r="145" ht="21" customHeight="1" spans="1:26">
      <c r="A145" s="230"/>
      <c r="B145" s="246"/>
      <c r="C145" s="253" t="s">
        <v>304</v>
      </c>
      <c r="D145" s="254"/>
      <c r="E145" s="255"/>
      <c r="F145" s="245"/>
      <c r="G145" s="230"/>
      <c r="H145" s="230"/>
      <c r="I145" s="230"/>
      <c r="J145" s="230">
        <v>1</v>
      </c>
      <c r="K145" s="230">
        <v>12</v>
      </c>
      <c r="L145" s="230"/>
      <c r="M145" s="230"/>
      <c r="N145" s="230"/>
      <c r="O145" s="230"/>
      <c r="P145" s="230"/>
      <c r="Q145" s="230"/>
      <c r="R145" s="230"/>
      <c r="S145" s="230"/>
      <c r="T145" s="230"/>
      <c r="U145" s="230"/>
      <c r="V145" s="230"/>
      <c r="W145" s="230"/>
      <c r="X145" s="230"/>
      <c r="Y145" s="230"/>
      <c r="Z145" s="230"/>
    </row>
    <row r="146" ht="6" customHeight="1" spans="1:26">
      <c r="A146" s="230"/>
      <c r="B146" s="246"/>
      <c r="C146" s="252"/>
      <c r="D146" s="230"/>
      <c r="E146" s="230"/>
      <c r="F146" s="245"/>
      <c r="G146" s="230"/>
      <c r="H146" s="230"/>
      <c r="I146" s="230"/>
      <c r="J146" s="230"/>
      <c r="K146" s="230"/>
      <c r="L146" s="230"/>
      <c r="M146" s="230"/>
      <c r="N146" s="230"/>
      <c r="O146" s="230"/>
      <c r="P146" s="230"/>
      <c r="Q146" s="230"/>
      <c r="R146" s="230"/>
      <c r="S146" s="230"/>
      <c r="T146" s="230"/>
      <c r="U146" s="230"/>
      <c r="V146" s="230"/>
      <c r="W146" s="230"/>
      <c r="X146" s="230"/>
      <c r="Y146" s="230"/>
      <c r="Z146" s="230"/>
    </row>
    <row r="147" ht="13.5" customHeight="1" spans="1:26">
      <c r="A147" s="230"/>
      <c r="B147" s="256"/>
      <c r="C147" s="257" t="s">
        <v>305</v>
      </c>
      <c r="D147" s="750" t="s">
        <v>244</v>
      </c>
      <c r="E147" s="258" t="s">
        <v>243</v>
      </c>
      <c r="F147" s="245"/>
      <c r="G147" s="230"/>
      <c r="H147" s="230"/>
      <c r="I147" s="230"/>
      <c r="J147" s="230"/>
      <c r="K147" s="230"/>
      <c r="L147" s="230"/>
      <c r="M147" s="230"/>
      <c r="N147" s="230"/>
      <c r="O147" s="230"/>
      <c r="P147" s="230"/>
      <c r="Q147" s="230"/>
      <c r="R147" s="230"/>
      <c r="S147" s="230"/>
      <c r="T147" s="230"/>
      <c r="U147" s="230"/>
      <c r="V147" s="230"/>
      <c r="W147" s="230"/>
      <c r="X147" s="230"/>
      <c r="Y147" s="230"/>
      <c r="Z147" s="230"/>
    </row>
    <row r="148" ht="21" customHeight="1" spans="1:26">
      <c r="A148" s="230"/>
      <c r="B148" s="256"/>
      <c r="C148" s="259">
        <v>1</v>
      </c>
      <c r="D148" s="751" t="s">
        <v>306</v>
      </c>
      <c r="E148" s="261" t="s">
        <v>457</v>
      </c>
      <c r="F148" s="245"/>
      <c r="G148" s="230"/>
      <c r="H148" s="230"/>
      <c r="I148" s="230"/>
      <c r="J148" s="230"/>
      <c r="K148" s="230"/>
      <c r="L148" s="230"/>
      <c r="M148" s="230"/>
      <c r="N148" s="230"/>
      <c r="O148" s="230"/>
      <c r="P148" s="230"/>
      <c r="Q148" s="230"/>
      <c r="R148" s="230"/>
      <c r="S148" s="230"/>
      <c r="T148" s="230"/>
      <c r="U148" s="230"/>
      <c r="V148" s="230"/>
      <c r="W148" s="230"/>
      <c r="X148" s="230"/>
      <c r="Y148" s="230"/>
      <c r="Z148" s="230"/>
    </row>
    <row r="149" ht="21" customHeight="1" spans="1:26">
      <c r="A149" s="230"/>
      <c r="B149" s="256"/>
      <c r="C149" s="259">
        <v>2</v>
      </c>
      <c r="D149" s="751" t="s">
        <v>458</v>
      </c>
      <c r="E149" s="272"/>
      <c r="F149" s="245"/>
      <c r="G149" s="230"/>
      <c r="H149" s="230"/>
      <c r="I149" s="230"/>
      <c r="J149" s="230"/>
      <c r="K149" s="230"/>
      <c r="L149" s="230"/>
      <c r="M149" s="230"/>
      <c r="N149" s="230"/>
      <c r="O149" s="230"/>
      <c r="P149" s="230"/>
      <c r="Q149" s="230"/>
      <c r="R149" s="230"/>
      <c r="S149" s="230"/>
      <c r="T149" s="230"/>
      <c r="U149" s="230"/>
      <c r="V149" s="230"/>
      <c r="W149" s="230"/>
      <c r="X149" s="230"/>
      <c r="Y149" s="230"/>
      <c r="Z149" s="230"/>
    </row>
    <row r="150" ht="21" customHeight="1" spans="1:26">
      <c r="A150" s="230"/>
      <c r="B150" s="256"/>
      <c r="C150" s="259">
        <v>3</v>
      </c>
      <c r="D150" s="751" t="s">
        <v>459</v>
      </c>
      <c r="E150" s="272"/>
      <c r="F150" s="245"/>
      <c r="G150" s="230"/>
      <c r="H150" s="230"/>
      <c r="I150" s="230"/>
      <c r="J150" s="230"/>
      <c r="K150" s="230"/>
      <c r="L150" s="230"/>
      <c r="M150" s="230"/>
      <c r="N150" s="230"/>
      <c r="O150" s="230"/>
      <c r="P150" s="230"/>
      <c r="Q150" s="230"/>
      <c r="R150" s="230"/>
      <c r="S150" s="230"/>
      <c r="T150" s="230"/>
      <c r="U150" s="230"/>
      <c r="V150" s="230"/>
      <c r="W150" s="230"/>
      <c r="X150" s="230"/>
      <c r="Y150" s="230"/>
      <c r="Z150" s="230"/>
    </row>
    <row r="151" ht="21" customHeight="1" spans="1:26">
      <c r="A151" s="230"/>
      <c r="B151" s="256"/>
      <c r="C151" s="259">
        <v>4</v>
      </c>
      <c r="D151" s="751" t="s">
        <v>460</v>
      </c>
      <c r="E151" s="262"/>
      <c r="F151" s="245"/>
      <c r="G151" s="230"/>
      <c r="H151" s="230"/>
      <c r="I151" s="230"/>
      <c r="J151" s="230"/>
      <c r="K151" s="230"/>
      <c r="L151" s="230"/>
      <c r="M151" s="230"/>
      <c r="N151" s="230"/>
      <c r="O151" s="230"/>
      <c r="P151" s="230"/>
      <c r="Q151" s="230"/>
      <c r="R151" s="230"/>
      <c r="S151" s="230"/>
      <c r="T151" s="230"/>
      <c r="U151" s="230"/>
      <c r="V151" s="230"/>
      <c r="W151" s="230"/>
      <c r="X151" s="230"/>
      <c r="Y151" s="230"/>
      <c r="Z151" s="230"/>
    </row>
    <row r="152" ht="13.5" customHeight="1" spans="1:26">
      <c r="A152" s="230"/>
      <c r="B152" s="263"/>
      <c r="C152" s="264"/>
      <c r="D152" s="265"/>
      <c r="E152" s="264"/>
      <c r="F152" s="251"/>
      <c r="G152" s="230"/>
      <c r="H152" s="230"/>
      <c r="I152" s="230"/>
      <c r="J152" s="230"/>
      <c r="K152" s="230"/>
      <c r="L152" s="230"/>
      <c r="M152" s="230"/>
      <c r="N152" s="230"/>
      <c r="O152" s="230"/>
      <c r="P152" s="230"/>
      <c r="Q152" s="230"/>
      <c r="R152" s="230"/>
      <c r="S152" s="230"/>
      <c r="T152" s="230"/>
      <c r="U152" s="230"/>
      <c r="V152" s="230"/>
      <c r="W152" s="230"/>
      <c r="X152" s="230"/>
      <c r="Y152" s="230"/>
      <c r="Z152" s="230"/>
    </row>
    <row r="153" ht="13.5" customHeight="1" spans="1:26">
      <c r="A153" s="230"/>
      <c r="B153" s="230"/>
      <c r="C153" s="230"/>
      <c r="D153" s="230"/>
      <c r="E153" s="230"/>
      <c r="F153" s="230"/>
      <c r="G153" s="230"/>
      <c r="H153" s="230"/>
      <c r="I153" s="230"/>
      <c r="J153" s="230"/>
      <c r="K153" s="230"/>
      <c r="L153" s="230"/>
      <c r="M153" s="230"/>
      <c r="N153" s="230"/>
      <c r="O153" s="230"/>
      <c r="P153" s="230"/>
      <c r="Q153" s="230"/>
      <c r="R153" s="230"/>
      <c r="S153" s="230"/>
      <c r="T153" s="230"/>
      <c r="U153" s="230"/>
      <c r="V153" s="230"/>
      <c r="W153" s="230"/>
      <c r="X153" s="230"/>
      <c r="Y153" s="230"/>
      <c r="Z153" s="230"/>
    </row>
    <row r="154" ht="13.5" customHeight="1" spans="1:26">
      <c r="A154" s="230"/>
      <c r="B154" s="266"/>
      <c r="C154" s="268" t="s">
        <v>461</v>
      </c>
      <c r="D154" s="268"/>
      <c r="E154" s="268"/>
      <c r="F154" s="269"/>
      <c r="G154" s="230"/>
      <c r="H154" s="230"/>
      <c r="I154" s="230"/>
      <c r="J154" s="230"/>
      <c r="K154" s="230"/>
      <c r="L154" s="230"/>
      <c r="M154" s="230"/>
      <c r="N154" s="230"/>
      <c r="O154" s="230"/>
      <c r="P154" s="230"/>
      <c r="Q154" s="230"/>
      <c r="R154" s="230"/>
      <c r="S154" s="230"/>
      <c r="T154" s="230"/>
      <c r="U154" s="230"/>
      <c r="V154" s="230"/>
      <c r="W154" s="230"/>
      <c r="X154" s="230"/>
      <c r="Y154" s="230"/>
      <c r="Z154" s="230"/>
    </row>
    <row r="155" ht="13.5" customHeight="1" spans="1:26">
      <c r="A155" s="230"/>
      <c r="B155" s="246"/>
      <c r="C155" s="252"/>
      <c r="D155" s="230"/>
      <c r="E155" s="230"/>
      <c r="F155" s="245"/>
      <c r="G155" s="230"/>
      <c r="H155" s="230"/>
      <c r="I155" s="230"/>
      <c r="J155" s="230"/>
      <c r="K155" s="230"/>
      <c r="L155" s="230"/>
      <c r="M155" s="230"/>
      <c r="N155" s="230"/>
      <c r="O155" s="230"/>
      <c r="P155" s="230"/>
      <c r="Q155" s="230"/>
      <c r="R155" s="230"/>
      <c r="S155" s="230"/>
      <c r="T155" s="230"/>
      <c r="U155" s="230"/>
      <c r="V155" s="230"/>
      <c r="W155" s="230"/>
      <c r="X155" s="230"/>
      <c r="Y155" s="230"/>
      <c r="Z155" s="230"/>
    </row>
    <row r="156" ht="21" customHeight="1" spans="1:26">
      <c r="A156" s="230"/>
      <c r="B156" s="246"/>
      <c r="C156" s="253" t="s">
        <v>304</v>
      </c>
      <c r="D156" s="254"/>
      <c r="E156" s="254"/>
      <c r="F156" s="245"/>
      <c r="G156" s="230"/>
      <c r="H156" s="230"/>
      <c r="I156" s="230"/>
      <c r="J156" s="230">
        <v>2</v>
      </c>
      <c r="K156" s="230">
        <v>13</v>
      </c>
      <c r="L156" s="230"/>
      <c r="M156" s="230"/>
      <c r="N156" s="230"/>
      <c r="O156" s="230"/>
      <c r="P156" s="230"/>
      <c r="Q156" s="230"/>
      <c r="R156" s="230"/>
      <c r="S156" s="230"/>
      <c r="T156" s="230"/>
      <c r="U156" s="230"/>
      <c r="V156" s="230"/>
      <c r="W156" s="230"/>
      <c r="X156" s="230"/>
      <c r="Y156" s="230"/>
      <c r="Z156" s="230"/>
    </row>
    <row r="157" ht="6" customHeight="1" spans="1:26">
      <c r="A157" s="230"/>
      <c r="B157" s="246"/>
      <c r="C157" s="252"/>
      <c r="D157" s="230"/>
      <c r="E157" s="230"/>
      <c r="F157" s="245"/>
      <c r="G157" s="230"/>
      <c r="H157" s="230"/>
      <c r="I157" s="230"/>
      <c r="J157" s="230"/>
      <c r="K157" s="230"/>
      <c r="L157" s="230"/>
      <c r="M157" s="230"/>
      <c r="N157" s="230"/>
      <c r="O157" s="230"/>
      <c r="P157" s="230"/>
      <c r="Q157" s="230"/>
      <c r="R157" s="230"/>
      <c r="S157" s="230"/>
      <c r="T157" s="230"/>
      <c r="U157" s="230"/>
      <c r="V157" s="230"/>
      <c r="W157" s="230"/>
      <c r="X157" s="230"/>
      <c r="Y157" s="230"/>
      <c r="Z157" s="230"/>
    </row>
    <row r="158" ht="13.5" customHeight="1" spans="1:26">
      <c r="A158" s="230"/>
      <c r="B158" s="256"/>
      <c r="C158" s="257" t="s">
        <v>305</v>
      </c>
      <c r="D158" s="750" t="s">
        <v>244</v>
      </c>
      <c r="E158" s="258" t="s">
        <v>243</v>
      </c>
      <c r="F158" s="245"/>
      <c r="G158" s="230"/>
      <c r="H158" s="230"/>
      <c r="I158" s="230"/>
      <c r="J158" s="230"/>
      <c r="K158" s="230"/>
      <c r="L158" s="230"/>
      <c r="M158" s="230"/>
      <c r="N158" s="230"/>
      <c r="O158" s="230"/>
      <c r="P158" s="230"/>
      <c r="Q158" s="230"/>
      <c r="R158" s="230"/>
      <c r="S158" s="230"/>
      <c r="T158" s="230"/>
      <c r="U158" s="230"/>
      <c r="V158" s="230"/>
      <c r="W158" s="230"/>
      <c r="X158" s="230"/>
      <c r="Y158" s="230"/>
      <c r="Z158" s="230"/>
    </row>
    <row r="159" ht="21" customHeight="1" spans="1:26">
      <c r="A159" s="230"/>
      <c r="B159" s="256"/>
      <c r="C159" s="259">
        <v>1</v>
      </c>
      <c r="D159" s="751" t="s">
        <v>306</v>
      </c>
      <c r="E159" s="261" t="s">
        <v>457</v>
      </c>
      <c r="F159" s="245"/>
      <c r="G159" s="230"/>
      <c r="H159" s="230"/>
      <c r="I159" s="230"/>
      <c r="J159" s="230"/>
      <c r="K159" s="230"/>
      <c r="L159" s="230"/>
      <c r="M159" s="230"/>
      <c r="N159" s="230"/>
      <c r="O159" s="230"/>
      <c r="P159" s="230"/>
      <c r="Q159" s="230"/>
      <c r="R159" s="230"/>
      <c r="S159" s="230"/>
      <c r="T159" s="230"/>
      <c r="U159" s="230"/>
      <c r="V159" s="230"/>
      <c r="W159" s="230"/>
      <c r="X159" s="230"/>
      <c r="Y159" s="230"/>
      <c r="Z159" s="230"/>
    </row>
    <row r="160" ht="21" customHeight="1" spans="1:26">
      <c r="A160" s="230"/>
      <c r="B160" s="256"/>
      <c r="C160" s="259">
        <v>2</v>
      </c>
      <c r="D160" s="751" t="s">
        <v>458</v>
      </c>
      <c r="E160" s="272"/>
      <c r="F160" s="245"/>
      <c r="G160" s="230"/>
      <c r="H160" s="230"/>
      <c r="I160" s="230"/>
      <c r="J160" s="230"/>
      <c r="K160" s="230"/>
      <c r="L160" s="230"/>
      <c r="M160" s="230"/>
      <c r="N160" s="230"/>
      <c r="O160" s="230"/>
      <c r="P160" s="230"/>
      <c r="Q160" s="230"/>
      <c r="R160" s="230"/>
      <c r="S160" s="230"/>
      <c r="T160" s="230"/>
      <c r="U160" s="230"/>
      <c r="V160" s="230"/>
      <c r="W160" s="230"/>
      <c r="X160" s="230"/>
      <c r="Y160" s="230"/>
      <c r="Z160" s="230"/>
    </row>
    <row r="161" ht="21" customHeight="1" spans="1:26">
      <c r="A161" s="230"/>
      <c r="B161" s="256"/>
      <c r="C161" s="259">
        <v>3</v>
      </c>
      <c r="D161" s="751" t="s">
        <v>459</v>
      </c>
      <c r="E161" s="272"/>
      <c r="F161" s="245"/>
      <c r="G161" s="230"/>
      <c r="H161" s="230"/>
      <c r="I161" s="230"/>
      <c r="J161" s="230"/>
      <c r="K161" s="230"/>
      <c r="L161" s="230"/>
      <c r="M161" s="230"/>
      <c r="N161" s="230"/>
      <c r="O161" s="230"/>
      <c r="P161" s="230"/>
      <c r="Q161" s="230"/>
      <c r="R161" s="230"/>
      <c r="S161" s="230"/>
      <c r="T161" s="230"/>
      <c r="U161" s="230"/>
      <c r="V161" s="230"/>
      <c r="W161" s="230"/>
      <c r="X161" s="230"/>
      <c r="Y161" s="230"/>
      <c r="Z161" s="230"/>
    </row>
    <row r="162" ht="21" customHeight="1" spans="1:26">
      <c r="A162" s="230"/>
      <c r="B162" s="256"/>
      <c r="C162" s="259">
        <v>4</v>
      </c>
      <c r="D162" s="751" t="s">
        <v>462</v>
      </c>
      <c r="E162" s="262"/>
      <c r="F162" s="245"/>
      <c r="G162" s="230"/>
      <c r="H162" s="230"/>
      <c r="I162" s="230"/>
      <c r="J162" s="230"/>
      <c r="K162" s="230"/>
      <c r="L162" s="230"/>
      <c r="M162" s="230"/>
      <c r="N162" s="230"/>
      <c r="O162" s="230"/>
      <c r="P162" s="230"/>
      <c r="Q162" s="230"/>
      <c r="R162" s="230"/>
      <c r="S162" s="230"/>
      <c r="T162" s="230"/>
      <c r="U162" s="230"/>
      <c r="V162" s="230"/>
      <c r="W162" s="230"/>
      <c r="X162" s="230"/>
      <c r="Y162" s="230"/>
      <c r="Z162" s="230"/>
    </row>
    <row r="163" ht="13.5" customHeight="1" spans="1:26">
      <c r="A163" s="230"/>
      <c r="B163" s="263"/>
      <c r="C163" s="264"/>
      <c r="D163" s="265"/>
      <c r="E163" s="264"/>
      <c r="F163" s="251"/>
      <c r="G163" s="230"/>
      <c r="H163" s="230"/>
      <c r="I163" s="230"/>
      <c r="J163" s="230"/>
      <c r="K163" s="230"/>
      <c r="L163" s="230"/>
      <c r="M163" s="230"/>
      <c r="N163" s="230"/>
      <c r="O163" s="230"/>
      <c r="P163" s="230"/>
      <c r="Q163" s="230"/>
      <c r="R163" s="230"/>
      <c r="S163" s="230"/>
      <c r="T163" s="230"/>
      <c r="U163" s="230"/>
      <c r="V163" s="230"/>
      <c r="W163" s="230"/>
      <c r="X163" s="230"/>
      <c r="Y163" s="230"/>
      <c r="Z163" s="230"/>
    </row>
    <row r="164" ht="13.5" customHeight="1" spans="1:26">
      <c r="A164" s="230"/>
      <c r="B164" s="230"/>
      <c r="C164" s="230"/>
      <c r="D164" s="230"/>
      <c r="E164" s="230"/>
      <c r="F164" s="230"/>
      <c r="G164" s="230"/>
      <c r="H164" s="230"/>
      <c r="I164" s="230"/>
      <c r="J164" s="230"/>
      <c r="K164" s="230"/>
      <c r="L164" s="230"/>
      <c r="M164" s="230"/>
      <c r="N164" s="230"/>
      <c r="O164" s="230"/>
      <c r="P164" s="230"/>
      <c r="Q164" s="230"/>
      <c r="R164" s="230"/>
      <c r="S164" s="230"/>
      <c r="T164" s="230"/>
      <c r="U164" s="230"/>
      <c r="V164" s="230"/>
      <c r="W164" s="230"/>
      <c r="X164" s="230"/>
      <c r="Y164" s="230"/>
      <c r="Z164" s="230"/>
    </row>
    <row r="165" ht="13.5" customHeight="1" spans="1:26">
      <c r="A165" s="230"/>
      <c r="B165" s="230"/>
      <c r="C165" s="230"/>
      <c r="D165" s="230"/>
      <c r="E165" s="230"/>
      <c r="F165" s="230"/>
      <c r="G165" s="230"/>
      <c r="H165" s="230"/>
      <c r="I165" s="230"/>
      <c r="J165" s="230"/>
      <c r="K165" s="230"/>
      <c r="L165" s="230"/>
      <c r="M165" s="230"/>
      <c r="N165" s="230"/>
      <c r="O165" s="230"/>
      <c r="P165" s="230"/>
      <c r="Q165" s="230"/>
      <c r="R165" s="230"/>
      <c r="S165" s="230"/>
      <c r="T165" s="230"/>
      <c r="U165" s="230"/>
      <c r="V165" s="230"/>
      <c r="W165" s="230"/>
      <c r="X165" s="230"/>
      <c r="Y165" s="230"/>
      <c r="Z165" s="230"/>
    </row>
    <row r="166" ht="13.5" customHeight="1" spans="1:26">
      <c r="A166" s="230"/>
      <c r="B166" s="308"/>
      <c r="C166" s="309" t="s">
        <v>463</v>
      </c>
      <c r="D166" s="309"/>
      <c r="E166" s="309"/>
      <c r="F166" s="314"/>
      <c r="G166" s="230"/>
      <c r="H166" s="230"/>
      <c r="I166" s="230"/>
      <c r="J166" s="230">
        <v>3</v>
      </c>
      <c r="K166" s="230">
        <v>14</v>
      </c>
      <c r="L166" s="230"/>
      <c r="M166" s="230"/>
      <c r="N166" s="230"/>
      <c r="O166" s="230"/>
      <c r="P166" s="230"/>
      <c r="Q166" s="230"/>
      <c r="R166" s="230"/>
      <c r="S166" s="230"/>
      <c r="T166" s="230"/>
      <c r="U166" s="230"/>
      <c r="V166" s="230"/>
      <c r="W166" s="230"/>
      <c r="X166" s="230"/>
      <c r="Y166" s="230"/>
      <c r="Z166" s="230"/>
    </row>
    <row r="167" ht="13.5" customHeight="1" spans="1:26">
      <c r="A167" s="230"/>
      <c r="B167" s="295"/>
      <c r="C167" s="296"/>
      <c r="D167" s="296"/>
      <c r="E167" s="296"/>
      <c r="F167" s="245"/>
      <c r="G167" s="230"/>
      <c r="H167" s="230"/>
      <c r="I167" s="230"/>
      <c r="J167" s="230"/>
      <c r="K167" s="230"/>
      <c r="L167" s="230"/>
      <c r="M167" s="230"/>
      <c r="N167" s="230"/>
      <c r="O167" s="230"/>
      <c r="P167" s="230"/>
      <c r="Q167" s="230"/>
      <c r="R167" s="230"/>
      <c r="S167" s="230"/>
      <c r="T167" s="230"/>
      <c r="U167" s="230"/>
      <c r="V167" s="230"/>
      <c r="W167" s="230"/>
      <c r="X167" s="230"/>
      <c r="Y167" s="230"/>
      <c r="Z167" s="230"/>
    </row>
    <row r="168" customHeight="1" spans="1:26">
      <c r="A168" s="230"/>
      <c r="B168" s="295"/>
      <c r="C168" s="297"/>
      <c r="D168" s="298"/>
      <c r="E168" s="299"/>
      <c r="F168" s="245"/>
      <c r="G168" s="230"/>
      <c r="H168" s="230"/>
      <c r="I168" s="230"/>
      <c r="J168" s="230"/>
      <c r="K168" s="230"/>
      <c r="L168" s="230"/>
      <c r="M168" s="230"/>
      <c r="N168" s="230"/>
      <c r="O168" s="230"/>
      <c r="P168" s="230"/>
      <c r="Q168" s="230"/>
      <c r="R168" s="230"/>
      <c r="S168" s="230"/>
      <c r="T168" s="230"/>
      <c r="U168" s="230"/>
      <c r="V168" s="230"/>
      <c r="W168" s="230"/>
      <c r="X168" s="230"/>
      <c r="Y168" s="230"/>
      <c r="Z168" s="230"/>
    </row>
    <row r="169" customHeight="1" spans="1:26">
      <c r="A169" s="230"/>
      <c r="B169" s="295"/>
      <c r="C169" s="383" t="s">
        <v>464</v>
      </c>
      <c r="D169" s="296"/>
      <c r="E169" s="319"/>
      <c r="F169" s="245"/>
      <c r="G169" s="230"/>
      <c r="H169" s="230"/>
      <c r="I169" s="230"/>
      <c r="J169" s="230"/>
      <c r="K169" s="230"/>
      <c r="L169" s="230"/>
      <c r="M169" s="230"/>
      <c r="N169" s="230"/>
      <c r="O169" s="230"/>
      <c r="P169" s="230"/>
      <c r="Q169" s="230"/>
      <c r="R169" s="230"/>
      <c r="S169" s="230"/>
      <c r="T169" s="230"/>
      <c r="U169" s="230"/>
      <c r="V169" s="230"/>
      <c r="W169" s="230"/>
      <c r="X169" s="230"/>
      <c r="Y169" s="230"/>
      <c r="Z169" s="230"/>
    </row>
    <row r="170" customHeight="1" spans="1:26">
      <c r="A170" s="230"/>
      <c r="B170" s="295"/>
      <c r="C170" s="383" t="s">
        <v>465</v>
      </c>
      <c r="D170" s="296"/>
      <c r="E170" s="319"/>
      <c r="F170" s="245"/>
      <c r="G170" s="230"/>
      <c r="H170" s="230"/>
      <c r="I170" s="230"/>
      <c r="J170" s="230"/>
      <c r="K170" s="230"/>
      <c r="L170" s="230"/>
      <c r="M170" s="230"/>
      <c r="N170" s="230"/>
      <c r="O170" s="230"/>
      <c r="P170" s="230"/>
      <c r="Q170" s="230"/>
      <c r="R170" s="230"/>
      <c r="S170" s="230"/>
      <c r="T170" s="230"/>
      <c r="U170" s="230"/>
      <c r="V170" s="230"/>
      <c r="W170" s="230"/>
      <c r="X170" s="230"/>
      <c r="Y170" s="230"/>
      <c r="Z170" s="230"/>
    </row>
    <row r="171" customHeight="1" spans="1:26">
      <c r="A171" s="230"/>
      <c r="B171" s="295"/>
      <c r="C171" s="383" t="s">
        <v>466</v>
      </c>
      <c r="D171" s="296"/>
      <c r="E171" s="319"/>
      <c r="F171" s="245"/>
      <c r="G171" s="230"/>
      <c r="H171" s="230"/>
      <c r="I171" s="230"/>
      <c r="J171" s="230"/>
      <c r="K171" s="230"/>
      <c r="L171" s="230"/>
      <c r="M171" s="230"/>
      <c r="N171" s="230"/>
      <c r="O171" s="230"/>
      <c r="P171" s="230"/>
      <c r="Q171" s="230"/>
      <c r="R171" s="230"/>
      <c r="S171" s="230"/>
      <c r="T171" s="230"/>
      <c r="U171" s="230"/>
      <c r="V171" s="230"/>
      <c r="W171" s="230"/>
      <c r="X171" s="230"/>
      <c r="Y171" s="230"/>
      <c r="Z171" s="230"/>
    </row>
    <row r="172" customHeight="1" spans="1:26">
      <c r="A172" s="230"/>
      <c r="B172" s="295"/>
      <c r="C172" s="320"/>
      <c r="D172" s="303"/>
      <c r="E172" s="304"/>
      <c r="F172" s="245"/>
      <c r="G172" s="230"/>
      <c r="H172" s="230"/>
      <c r="I172" s="230"/>
      <c r="J172" s="230"/>
      <c r="K172" s="230"/>
      <c r="L172" s="230"/>
      <c r="M172" s="230"/>
      <c r="N172" s="230"/>
      <c r="O172" s="230"/>
      <c r="P172" s="230"/>
      <c r="Q172" s="230"/>
      <c r="R172" s="230"/>
      <c r="S172" s="230"/>
      <c r="T172" s="230"/>
      <c r="U172" s="230"/>
      <c r="V172" s="230"/>
      <c r="W172" s="230"/>
      <c r="X172" s="230"/>
      <c r="Y172" s="230"/>
      <c r="Z172" s="230"/>
    </row>
    <row r="173" ht="13.5" customHeight="1" spans="1:26">
      <c r="A173" s="230"/>
      <c r="B173" s="246"/>
      <c r="C173" s="252"/>
      <c r="D173" s="230"/>
      <c r="E173" s="230"/>
      <c r="F173" s="245"/>
      <c r="G173" s="230"/>
      <c r="H173" s="230"/>
      <c r="I173" s="230"/>
      <c r="J173" s="230"/>
      <c r="K173" s="230"/>
      <c r="L173" s="230"/>
      <c r="M173" s="230"/>
      <c r="N173" s="230"/>
      <c r="O173" s="230"/>
      <c r="P173" s="230"/>
      <c r="Q173" s="230"/>
      <c r="R173" s="230"/>
      <c r="S173" s="230"/>
      <c r="T173" s="230"/>
      <c r="U173" s="230"/>
      <c r="V173" s="230"/>
      <c r="W173" s="230"/>
      <c r="X173" s="230"/>
      <c r="Y173" s="230"/>
      <c r="Z173" s="230"/>
    </row>
    <row r="174" ht="21.75" customHeight="1" spans="1:26">
      <c r="A174" s="230"/>
      <c r="B174" s="246"/>
      <c r="C174" s="305" t="s">
        <v>304</v>
      </c>
      <c r="D174" s="306"/>
      <c r="E174" s="307"/>
      <c r="F174" s="245"/>
      <c r="G174" s="230"/>
      <c r="H174" s="230"/>
      <c r="I174" s="230"/>
      <c r="J174" s="230"/>
      <c r="K174" s="230"/>
      <c r="L174" s="230"/>
      <c r="M174" s="230"/>
      <c r="N174" s="230"/>
      <c r="O174" s="230"/>
      <c r="P174" s="230"/>
      <c r="Q174" s="230"/>
      <c r="R174" s="230"/>
      <c r="S174" s="230"/>
      <c r="T174" s="230"/>
      <c r="U174" s="230"/>
      <c r="V174" s="230"/>
      <c r="W174" s="230"/>
      <c r="X174" s="230"/>
      <c r="Y174" s="230"/>
      <c r="Z174" s="230"/>
    </row>
    <row r="175" ht="13.5" customHeight="1" spans="1:26">
      <c r="A175" s="230"/>
      <c r="B175" s="246"/>
      <c r="C175" s="252"/>
      <c r="D175" s="230"/>
      <c r="E175" s="230"/>
      <c r="F175" s="245"/>
      <c r="G175" s="230"/>
      <c r="H175" s="230"/>
      <c r="I175" s="230"/>
      <c r="J175" s="230"/>
      <c r="K175" s="230"/>
      <c r="L175" s="230"/>
      <c r="M175" s="230"/>
      <c r="N175" s="230"/>
      <c r="O175" s="230"/>
      <c r="P175" s="230"/>
      <c r="Q175" s="230"/>
      <c r="R175" s="230"/>
      <c r="S175" s="230"/>
      <c r="T175" s="230"/>
      <c r="U175" s="230"/>
      <c r="V175" s="230"/>
      <c r="W175" s="230"/>
      <c r="X175" s="230"/>
      <c r="Y175" s="230"/>
      <c r="Z175" s="230"/>
    </row>
    <row r="176" ht="13.5" customHeight="1" spans="1:26">
      <c r="A176" s="230"/>
      <c r="B176" s="256"/>
      <c r="C176" s="257" t="s">
        <v>305</v>
      </c>
      <c r="D176" s="750" t="s">
        <v>244</v>
      </c>
      <c r="E176" s="258" t="s">
        <v>243</v>
      </c>
      <c r="F176" s="245"/>
      <c r="G176" s="230"/>
      <c r="H176" s="230"/>
      <c r="I176" s="230"/>
      <c r="J176" s="230"/>
      <c r="K176" s="230"/>
      <c r="L176" s="230"/>
      <c r="M176" s="230"/>
      <c r="N176" s="230"/>
      <c r="O176" s="230"/>
      <c r="P176" s="230"/>
      <c r="Q176" s="230"/>
      <c r="R176" s="230"/>
      <c r="S176" s="230"/>
      <c r="T176" s="230"/>
      <c r="U176" s="230"/>
      <c r="V176" s="230"/>
      <c r="W176" s="230"/>
      <c r="X176" s="230"/>
      <c r="Y176" s="230"/>
      <c r="Z176" s="230"/>
    </row>
    <row r="177" ht="21" customHeight="1" spans="1:26">
      <c r="A177" s="230"/>
      <c r="B177" s="256"/>
      <c r="C177" s="259">
        <v>1</v>
      </c>
      <c r="D177" s="758" t="s">
        <v>306</v>
      </c>
      <c r="E177" s="261" t="s">
        <v>457</v>
      </c>
      <c r="F177" s="245"/>
      <c r="G177" s="230"/>
      <c r="H177" s="230"/>
      <c r="I177" s="230"/>
      <c r="J177" s="230"/>
      <c r="K177" s="230"/>
      <c r="L177" s="230"/>
      <c r="M177" s="230"/>
      <c r="N177" s="230"/>
      <c r="O177" s="230"/>
      <c r="P177" s="230"/>
      <c r="Q177" s="230"/>
      <c r="R177" s="230"/>
      <c r="S177" s="230"/>
      <c r="T177" s="230"/>
      <c r="U177" s="230"/>
      <c r="V177" s="230"/>
      <c r="W177" s="230"/>
      <c r="X177" s="230"/>
      <c r="Y177" s="230"/>
      <c r="Z177" s="230"/>
    </row>
    <row r="178" ht="21" customHeight="1" spans="1:26">
      <c r="A178" s="230"/>
      <c r="B178" s="256"/>
      <c r="C178" s="259">
        <v>2</v>
      </c>
      <c r="D178" s="359" t="s">
        <v>371</v>
      </c>
      <c r="E178" s="272"/>
      <c r="F178" s="245"/>
      <c r="G178" s="230"/>
      <c r="H178" s="230"/>
      <c r="I178" s="230"/>
      <c r="J178" s="230"/>
      <c r="K178" s="230"/>
      <c r="L178" s="230"/>
      <c r="M178" s="230"/>
      <c r="N178" s="230"/>
      <c r="O178" s="230"/>
      <c r="P178" s="230"/>
      <c r="Q178" s="230"/>
      <c r="R178" s="230"/>
      <c r="S178" s="230"/>
      <c r="T178" s="230"/>
      <c r="U178" s="230"/>
      <c r="V178" s="230"/>
      <c r="W178" s="230"/>
      <c r="X178" s="230"/>
      <c r="Y178" s="230"/>
      <c r="Z178" s="230"/>
    </row>
    <row r="179" ht="21" customHeight="1" spans="1:26">
      <c r="A179" s="230"/>
      <c r="B179" s="246"/>
      <c r="C179" s="259">
        <v>3</v>
      </c>
      <c r="D179" s="384" t="s">
        <v>372</v>
      </c>
      <c r="E179" s="272"/>
      <c r="F179" s="245"/>
      <c r="G179" s="230"/>
      <c r="H179" s="230"/>
      <c r="I179" s="230"/>
      <c r="J179" s="230"/>
      <c r="K179" s="230"/>
      <c r="L179" s="230"/>
      <c r="M179" s="230"/>
      <c r="N179" s="230"/>
      <c r="O179" s="230"/>
      <c r="P179" s="230"/>
      <c r="Q179" s="230"/>
      <c r="R179" s="230"/>
      <c r="S179" s="230"/>
      <c r="T179" s="230"/>
      <c r="U179" s="230"/>
      <c r="V179" s="230"/>
      <c r="W179" s="230"/>
      <c r="X179" s="230"/>
      <c r="Y179" s="230"/>
      <c r="Z179" s="230"/>
    </row>
    <row r="180" ht="21" customHeight="1" spans="1:26">
      <c r="A180" s="230"/>
      <c r="B180" s="246"/>
      <c r="C180" s="385">
        <v>4</v>
      </c>
      <c r="D180" s="384" t="s">
        <v>373</v>
      </c>
      <c r="E180" s="262"/>
      <c r="F180" s="245"/>
      <c r="G180" s="230"/>
      <c r="H180" s="230"/>
      <c r="I180" s="230"/>
      <c r="J180" s="230"/>
      <c r="K180" s="230"/>
      <c r="L180" s="230"/>
      <c r="M180" s="230"/>
      <c r="N180" s="230"/>
      <c r="O180" s="230"/>
      <c r="P180" s="230"/>
      <c r="Q180" s="230"/>
      <c r="R180" s="230"/>
      <c r="S180" s="230"/>
      <c r="T180" s="230"/>
      <c r="U180" s="230"/>
      <c r="V180" s="230"/>
      <c r="W180" s="230"/>
      <c r="X180" s="230"/>
      <c r="Y180" s="230"/>
      <c r="Z180" s="230"/>
    </row>
    <row r="181" ht="13.5" customHeight="1" spans="1:26">
      <c r="A181" s="230"/>
      <c r="B181" s="263"/>
      <c r="C181" s="281"/>
      <c r="D181" s="281"/>
      <c r="E181" s="281"/>
      <c r="F181" s="251"/>
      <c r="G181" s="230"/>
      <c r="H181" s="230"/>
      <c r="I181" s="230"/>
      <c r="J181" s="230"/>
      <c r="K181" s="230"/>
      <c r="L181" s="230"/>
      <c r="M181" s="230"/>
      <c r="N181" s="230"/>
      <c r="O181" s="230"/>
      <c r="P181" s="230"/>
      <c r="Q181" s="230"/>
      <c r="R181" s="230"/>
      <c r="S181" s="230"/>
      <c r="T181" s="230"/>
      <c r="U181" s="230"/>
      <c r="V181" s="230"/>
      <c r="W181" s="230"/>
      <c r="X181" s="230"/>
      <c r="Y181" s="230"/>
      <c r="Z181" s="230"/>
    </row>
    <row r="182" ht="13.5" customHeight="1" spans="1:26">
      <c r="A182" s="230"/>
      <c r="B182" s="230"/>
      <c r="C182" s="230"/>
      <c r="D182" s="230"/>
      <c r="E182" s="230"/>
      <c r="F182" s="230"/>
      <c r="G182" s="230"/>
      <c r="H182" s="230"/>
      <c r="I182" s="230"/>
      <c r="J182" s="230"/>
      <c r="K182" s="230"/>
      <c r="L182" s="230"/>
      <c r="M182" s="230"/>
      <c r="N182" s="230"/>
      <c r="O182" s="230"/>
      <c r="P182" s="230"/>
      <c r="Q182" s="230"/>
      <c r="R182" s="230"/>
      <c r="S182" s="230"/>
      <c r="T182" s="230"/>
      <c r="U182" s="230"/>
      <c r="V182" s="230"/>
      <c r="W182" s="230"/>
      <c r="X182" s="230"/>
      <c r="Y182" s="230"/>
      <c r="Z182" s="230"/>
    </row>
    <row r="183" ht="13.5" customHeight="1" spans="1:26">
      <c r="A183" s="230"/>
      <c r="B183" s="230"/>
      <c r="C183" s="230"/>
      <c r="D183" s="230"/>
      <c r="E183" s="230"/>
      <c r="F183" s="230"/>
      <c r="G183" s="230"/>
      <c r="H183" s="230"/>
      <c r="I183" s="230"/>
      <c r="J183" s="230"/>
      <c r="K183" s="230"/>
      <c r="L183" s="230"/>
      <c r="M183" s="230"/>
      <c r="N183" s="230"/>
      <c r="O183" s="230"/>
      <c r="P183" s="230"/>
      <c r="Q183" s="230"/>
      <c r="R183" s="230"/>
      <c r="S183" s="230"/>
      <c r="T183" s="230"/>
      <c r="U183" s="230"/>
      <c r="V183" s="230"/>
      <c r="W183" s="230"/>
      <c r="X183" s="230"/>
      <c r="Y183" s="230"/>
      <c r="Z183" s="230"/>
    </row>
    <row r="184" ht="13.5" customHeight="1" spans="1:26">
      <c r="A184" s="230"/>
      <c r="B184" s="230"/>
      <c r="C184" s="230"/>
      <c r="D184" s="230"/>
      <c r="E184" s="230"/>
      <c r="F184" s="230"/>
      <c r="G184" s="230"/>
      <c r="H184" s="230"/>
      <c r="I184" s="230"/>
      <c r="J184" s="230"/>
      <c r="K184" s="230"/>
      <c r="L184" s="230"/>
      <c r="M184" s="230"/>
      <c r="N184" s="230"/>
      <c r="O184" s="230"/>
      <c r="P184" s="230"/>
      <c r="Q184" s="230"/>
      <c r="R184" s="230"/>
      <c r="S184" s="230"/>
      <c r="T184" s="230"/>
      <c r="U184" s="230"/>
      <c r="V184" s="230"/>
      <c r="W184" s="230"/>
      <c r="X184" s="230"/>
      <c r="Y184" s="230"/>
      <c r="Z184" s="230"/>
    </row>
    <row r="185" ht="13.5" customHeight="1" spans="1:26">
      <c r="A185" s="230"/>
      <c r="B185" s="266"/>
      <c r="C185" s="268" t="s">
        <v>467</v>
      </c>
      <c r="D185" s="268"/>
      <c r="E185" s="268"/>
      <c r="F185" s="269"/>
      <c r="G185" s="230"/>
      <c r="H185" s="230"/>
      <c r="I185" s="230"/>
      <c r="J185" s="230"/>
      <c r="K185" s="230"/>
      <c r="L185" s="230"/>
      <c r="M185" s="230"/>
      <c r="N185" s="230"/>
      <c r="O185" s="230"/>
      <c r="P185" s="230"/>
      <c r="Q185" s="230"/>
      <c r="R185" s="230"/>
      <c r="S185" s="230"/>
      <c r="T185" s="230"/>
      <c r="U185" s="230"/>
      <c r="V185" s="230"/>
      <c r="W185" s="230"/>
      <c r="X185" s="230"/>
      <c r="Y185" s="230"/>
      <c r="Z185" s="230"/>
    </row>
    <row r="186" ht="13.5" customHeight="1" spans="1:26">
      <c r="A186" s="230"/>
      <c r="B186" s="246"/>
      <c r="C186" s="252"/>
      <c r="D186" s="230"/>
      <c r="E186" s="230"/>
      <c r="F186" s="245"/>
      <c r="G186" s="230"/>
      <c r="H186" s="230"/>
      <c r="I186" s="230"/>
      <c r="J186" s="230"/>
      <c r="K186" s="230"/>
      <c r="L186" s="230"/>
      <c r="M186" s="230"/>
      <c r="N186" s="230"/>
      <c r="O186" s="230"/>
      <c r="P186" s="230"/>
      <c r="Q186" s="230"/>
      <c r="R186" s="230"/>
      <c r="S186" s="230"/>
      <c r="T186" s="230"/>
      <c r="U186" s="230"/>
      <c r="V186" s="230"/>
      <c r="W186" s="230"/>
      <c r="X186" s="230"/>
      <c r="Y186" s="230"/>
      <c r="Z186" s="230"/>
    </row>
    <row r="187" ht="21" customHeight="1" spans="1:26">
      <c r="A187" s="230"/>
      <c r="B187" s="246"/>
      <c r="C187" s="253" t="s">
        <v>304</v>
      </c>
      <c r="D187" s="254"/>
      <c r="E187" s="255"/>
      <c r="F187" s="245"/>
      <c r="G187" s="230"/>
      <c r="H187" s="230"/>
      <c r="I187" s="230"/>
      <c r="J187" s="230">
        <v>4</v>
      </c>
      <c r="K187" s="230">
        <v>15</v>
      </c>
      <c r="L187" s="230"/>
      <c r="M187" s="230"/>
      <c r="N187" s="230"/>
      <c r="O187" s="230"/>
      <c r="P187" s="230"/>
      <c r="Q187" s="230"/>
      <c r="R187" s="230"/>
      <c r="S187" s="230"/>
      <c r="T187" s="230"/>
      <c r="U187" s="230"/>
      <c r="V187" s="230"/>
      <c r="W187" s="230"/>
      <c r="X187" s="230"/>
      <c r="Y187" s="230"/>
      <c r="Z187" s="230"/>
    </row>
    <row r="188" ht="6" customHeight="1" spans="1:26">
      <c r="A188" s="230"/>
      <c r="B188" s="246"/>
      <c r="C188" s="252"/>
      <c r="D188" s="230"/>
      <c r="E188" s="230"/>
      <c r="F188" s="245"/>
      <c r="G188" s="230"/>
      <c r="H188" s="230"/>
      <c r="I188" s="230"/>
      <c r="J188" s="230"/>
      <c r="K188" s="230"/>
      <c r="L188" s="230"/>
      <c r="M188" s="230"/>
      <c r="N188" s="230"/>
      <c r="O188" s="230"/>
      <c r="P188" s="230"/>
      <c r="Q188" s="230"/>
      <c r="R188" s="230"/>
      <c r="S188" s="230"/>
      <c r="T188" s="230"/>
      <c r="U188" s="230"/>
      <c r="V188" s="230"/>
      <c r="W188" s="230"/>
      <c r="X188" s="230"/>
      <c r="Y188" s="230"/>
      <c r="Z188" s="230"/>
    </row>
    <row r="189" ht="13.5" customHeight="1" spans="1:26">
      <c r="A189" s="230"/>
      <c r="B189" s="256"/>
      <c r="C189" s="257" t="s">
        <v>305</v>
      </c>
      <c r="D189" s="750" t="s">
        <v>244</v>
      </c>
      <c r="E189" s="258" t="s">
        <v>243</v>
      </c>
      <c r="F189" s="245"/>
      <c r="G189" s="230"/>
      <c r="H189" s="230"/>
      <c r="I189" s="230"/>
      <c r="J189" s="230"/>
      <c r="K189" s="230"/>
      <c r="L189" s="230"/>
      <c r="M189" s="230"/>
      <c r="N189" s="230"/>
      <c r="O189" s="230"/>
      <c r="P189" s="230"/>
      <c r="Q189" s="230"/>
      <c r="R189" s="230"/>
      <c r="S189" s="230"/>
      <c r="T189" s="230"/>
      <c r="U189" s="230"/>
      <c r="V189" s="230"/>
      <c r="W189" s="230"/>
      <c r="X189" s="230"/>
      <c r="Y189" s="230"/>
      <c r="Z189" s="230"/>
    </row>
    <row r="190" ht="21" customHeight="1" spans="1:26">
      <c r="A190" s="230"/>
      <c r="B190" s="256"/>
      <c r="C190" s="259">
        <v>1</v>
      </c>
      <c r="D190" s="751" t="s">
        <v>306</v>
      </c>
      <c r="E190" s="261" t="s">
        <v>457</v>
      </c>
      <c r="F190" s="245"/>
      <c r="G190" s="230"/>
      <c r="H190" s="230"/>
      <c r="I190" s="230"/>
      <c r="J190" s="230"/>
      <c r="K190" s="230"/>
      <c r="L190" s="230"/>
      <c r="M190" s="230"/>
      <c r="N190" s="230"/>
      <c r="O190" s="230"/>
      <c r="P190" s="230"/>
      <c r="Q190" s="230"/>
      <c r="R190" s="230"/>
      <c r="S190" s="230"/>
      <c r="T190" s="230"/>
      <c r="U190" s="230"/>
      <c r="V190" s="230"/>
      <c r="W190" s="230"/>
      <c r="X190" s="230"/>
      <c r="Y190" s="230"/>
      <c r="Z190" s="230"/>
    </row>
    <row r="191" ht="21" customHeight="1" spans="1:26">
      <c r="A191" s="230"/>
      <c r="B191" s="256"/>
      <c r="C191" s="259">
        <v>4</v>
      </c>
      <c r="D191" s="751" t="s">
        <v>311</v>
      </c>
      <c r="E191" s="262"/>
      <c r="F191" s="245"/>
      <c r="G191" s="230"/>
      <c r="H191" s="230"/>
      <c r="I191" s="230"/>
      <c r="J191" s="230"/>
      <c r="K191" s="230"/>
      <c r="L191" s="230"/>
      <c r="M191" s="230"/>
      <c r="N191" s="230"/>
      <c r="O191" s="230"/>
      <c r="P191" s="230"/>
      <c r="Q191" s="230"/>
      <c r="R191" s="230"/>
      <c r="S191" s="230"/>
      <c r="T191" s="230"/>
      <c r="U191" s="230"/>
      <c r="V191" s="230"/>
      <c r="W191" s="230"/>
      <c r="X191" s="230"/>
      <c r="Y191" s="230"/>
      <c r="Z191" s="230"/>
    </row>
    <row r="192" ht="13.5" customHeight="1" spans="1:26">
      <c r="A192" s="230"/>
      <c r="B192" s="263"/>
      <c r="C192" s="264"/>
      <c r="D192" s="265"/>
      <c r="E192" s="264"/>
      <c r="F192" s="251"/>
      <c r="G192" s="230"/>
      <c r="H192" s="230"/>
      <c r="I192" s="230"/>
      <c r="J192" s="230"/>
      <c r="K192" s="230"/>
      <c r="L192" s="230"/>
      <c r="M192" s="230"/>
      <c r="N192" s="230"/>
      <c r="O192" s="230"/>
      <c r="P192" s="230"/>
      <c r="Q192" s="230"/>
      <c r="R192" s="230"/>
      <c r="S192" s="230"/>
      <c r="T192" s="230"/>
      <c r="U192" s="230"/>
      <c r="V192" s="230"/>
      <c r="W192" s="230"/>
      <c r="X192" s="230"/>
      <c r="Y192" s="230"/>
      <c r="Z192" s="230"/>
    </row>
    <row r="193" ht="13.5" customHeight="1" spans="1:26">
      <c r="A193" s="230"/>
      <c r="B193" s="230"/>
      <c r="C193" s="230"/>
      <c r="D193" s="230"/>
      <c r="E193" s="230"/>
      <c r="F193" s="230"/>
      <c r="G193" s="230"/>
      <c r="H193" s="230"/>
      <c r="I193" s="230"/>
      <c r="J193" s="230"/>
      <c r="K193" s="230"/>
      <c r="L193" s="230"/>
      <c r="M193" s="230"/>
      <c r="N193" s="230"/>
      <c r="O193" s="230"/>
      <c r="P193" s="230"/>
      <c r="Q193" s="230"/>
      <c r="R193" s="230"/>
      <c r="S193" s="230"/>
      <c r="T193" s="230"/>
      <c r="U193" s="230"/>
      <c r="V193" s="230"/>
      <c r="W193" s="230"/>
      <c r="X193" s="230"/>
      <c r="Y193" s="230"/>
      <c r="Z193" s="230"/>
    </row>
    <row r="194" ht="13.5" customHeight="1" spans="1:26">
      <c r="A194" s="230"/>
      <c r="B194" s="266"/>
      <c r="C194" s="268" t="s">
        <v>468</v>
      </c>
      <c r="D194" s="268"/>
      <c r="E194" s="268"/>
      <c r="F194" s="269"/>
      <c r="G194" s="230"/>
      <c r="H194" s="230"/>
      <c r="I194" s="230"/>
      <c r="J194" s="230"/>
      <c r="K194" s="230"/>
      <c r="L194" s="230"/>
      <c r="M194" s="230"/>
      <c r="N194" s="230"/>
      <c r="O194" s="230"/>
      <c r="P194" s="230"/>
      <c r="Q194" s="230"/>
      <c r="R194" s="230"/>
      <c r="S194" s="230"/>
      <c r="T194" s="230"/>
      <c r="U194" s="230"/>
      <c r="V194" s="230"/>
      <c r="W194" s="230"/>
      <c r="X194" s="230"/>
      <c r="Y194" s="230"/>
      <c r="Z194" s="230"/>
    </row>
    <row r="195" ht="13.5" customHeight="1" spans="1:26">
      <c r="A195" s="230"/>
      <c r="B195" s="246"/>
      <c r="C195" s="252"/>
      <c r="D195" s="230"/>
      <c r="E195" s="230"/>
      <c r="F195" s="245"/>
      <c r="G195" s="230"/>
      <c r="H195" s="230"/>
      <c r="I195" s="230"/>
      <c r="J195" s="230"/>
      <c r="K195" s="230"/>
      <c r="L195" s="230"/>
      <c r="M195" s="230"/>
      <c r="N195" s="230"/>
      <c r="O195" s="230"/>
      <c r="P195" s="230"/>
      <c r="Q195" s="230"/>
      <c r="R195" s="230"/>
      <c r="S195" s="230"/>
      <c r="T195" s="230"/>
      <c r="U195" s="230"/>
      <c r="V195" s="230"/>
      <c r="W195" s="230"/>
      <c r="X195" s="230"/>
      <c r="Y195" s="230"/>
      <c r="Z195" s="230"/>
    </row>
    <row r="196" ht="21" customHeight="1" spans="1:26">
      <c r="A196" s="230"/>
      <c r="B196" s="246"/>
      <c r="C196" s="253" t="s">
        <v>304</v>
      </c>
      <c r="D196" s="254"/>
      <c r="E196" s="255"/>
      <c r="F196" s="245"/>
      <c r="G196" s="230"/>
      <c r="H196" s="230"/>
      <c r="I196" s="230"/>
      <c r="J196" s="230">
        <v>5</v>
      </c>
      <c r="K196" s="230">
        <v>16</v>
      </c>
      <c r="L196" s="230"/>
      <c r="M196" s="230"/>
      <c r="N196" s="230"/>
      <c r="O196" s="230"/>
      <c r="P196" s="230"/>
      <c r="Q196" s="230"/>
      <c r="R196" s="230"/>
      <c r="S196" s="230"/>
      <c r="T196" s="230"/>
      <c r="U196" s="230"/>
      <c r="V196" s="230"/>
      <c r="W196" s="230"/>
      <c r="X196" s="230"/>
      <c r="Y196" s="230"/>
      <c r="Z196" s="230"/>
    </row>
    <row r="197" ht="6" customHeight="1" spans="1:26">
      <c r="A197" s="230"/>
      <c r="B197" s="246"/>
      <c r="C197" s="252"/>
      <c r="D197" s="230"/>
      <c r="E197" s="230"/>
      <c r="F197" s="245"/>
      <c r="G197" s="230"/>
      <c r="H197" s="230"/>
      <c r="I197" s="230"/>
      <c r="J197" s="230"/>
      <c r="K197" s="230"/>
      <c r="L197" s="230"/>
      <c r="M197" s="230"/>
      <c r="N197" s="230"/>
      <c r="O197" s="230"/>
      <c r="P197" s="230"/>
      <c r="Q197" s="230"/>
      <c r="R197" s="230"/>
      <c r="S197" s="230"/>
      <c r="T197" s="230"/>
      <c r="U197" s="230"/>
      <c r="V197" s="230"/>
      <c r="W197" s="230"/>
      <c r="X197" s="230"/>
      <c r="Y197" s="230"/>
      <c r="Z197" s="230"/>
    </row>
    <row r="198" ht="13.5" customHeight="1" spans="1:26">
      <c r="A198" s="230"/>
      <c r="B198" s="256"/>
      <c r="C198" s="257" t="s">
        <v>305</v>
      </c>
      <c r="D198" s="750" t="s">
        <v>244</v>
      </c>
      <c r="E198" s="258" t="s">
        <v>243</v>
      </c>
      <c r="F198" s="245"/>
      <c r="G198" s="230"/>
      <c r="H198" s="230"/>
      <c r="I198" s="230"/>
      <c r="J198" s="230"/>
      <c r="K198" s="230"/>
      <c r="L198" s="230"/>
      <c r="M198" s="230"/>
      <c r="N198" s="230"/>
      <c r="O198" s="230"/>
      <c r="P198" s="230"/>
      <c r="Q198" s="230"/>
      <c r="R198" s="230"/>
      <c r="S198" s="230"/>
      <c r="T198" s="230"/>
      <c r="U198" s="230"/>
      <c r="V198" s="230"/>
      <c r="W198" s="230"/>
      <c r="X198" s="230"/>
      <c r="Y198" s="230"/>
      <c r="Z198" s="230"/>
    </row>
    <row r="199" ht="21" customHeight="1" spans="1:26">
      <c r="A199" s="230"/>
      <c r="B199" s="256"/>
      <c r="C199" s="259">
        <v>1</v>
      </c>
      <c r="D199" s="751" t="s">
        <v>306</v>
      </c>
      <c r="E199" s="261" t="s">
        <v>457</v>
      </c>
      <c r="F199" s="245"/>
      <c r="G199" s="230"/>
      <c r="H199" s="230"/>
      <c r="I199" s="230"/>
      <c r="J199" s="230"/>
      <c r="K199" s="230"/>
      <c r="L199" s="230"/>
      <c r="M199" s="230"/>
      <c r="N199" s="230"/>
      <c r="O199" s="230"/>
      <c r="P199" s="230"/>
      <c r="Q199" s="230"/>
      <c r="R199" s="230"/>
      <c r="S199" s="230"/>
      <c r="T199" s="230"/>
      <c r="U199" s="230"/>
      <c r="V199" s="230"/>
      <c r="W199" s="230"/>
      <c r="X199" s="230"/>
      <c r="Y199" s="230"/>
      <c r="Z199" s="230"/>
    </row>
    <row r="200" ht="21" customHeight="1" spans="1:26">
      <c r="A200" s="230"/>
      <c r="B200" s="256"/>
      <c r="C200" s="259">
        <v>4</v>
      </c>
      <c r="D200" s="751" t="s">
        <v>311</v>
      </c>
      <c r="E200" s="262"/>
      <c r="F200" s="245"/>
      <c r="G200" s="230"/>
      <c r="H200" s="230"/>
      <c r="I200" s="230"/>
      <c r="J200" s="230"/>
      <c r="K200" s="230"/>
      <c r="L200" s="230"/>
      <c r="M200" s="230"/>
      <c r="N200" s="230"/>
      <c r="O200" s="230"/>
      <c r="P200" s="230"/>
      <c r="Q200" s="230"/>
      <c r="R200" s="230"/>
      <c r="S200" s="230"/>
      <c r="T200" s="230"/>
      <c r="U200" s="230"/>
      <c r="V200" s="230"/>
      <c r="W200" s="230"/>
      <c r="X200" s="230"/>
      <c r="Y200" s="230"/>
      <c r="Z200" s="230"/>
    </row>
    <row r="201" ht="13.5" customHeight="1" spans="1:26">
      <c r="A201" s="230"/>
      <c r="B201" s="263"/>
      <c r="C201" s="264"/>
      <c r="D201" s="265"/>
      <c r="E201" s="386"/>
      <c r="F201" s="251"/>
      <c r="G201" s="230"/>
      <c r="H201" s="230"/>
      <c r="I201" s="230"/>
      <c r="J201" s="230"/>
      <c r="K201" s="230"/>
      <c r="L201" s="230"/>
      <c r="M201" s="230"/>
      <c r="N201" s="230"/>
      <c r="O201" s="230"/>
      <c r="P201" s="230"/>
      <c r="Q201" s="230"/>
      <c r="R201" s="230"/>
      <c r="S201" s="230"/>
      <c r="T201" s="230"/>
      <c r="U201" s="230"/>
      <c r="V201" s="230"/>
      <c r="W201" s="230"/>
      <c r="X201" s="230"/>
      <c r="Y201" s="230"/>
      <c r="Z201" s="230"/>
    </row>
    <row r="202" ht="13.5" customHeight="1" spans="1:26">
      <c r="A202" s="230"/>
      <c r="B202" s="230"/>
      <c r="C202" s="286"/>
      <c r="D202" s="347"/>
      <c r="E202" s="387"/>
      <c r="F202" s="230"/>
      <c r="G202" s="230"/>
      <c r="H202" s="230"/>
      <c r="I202" s="230"/>
      <c r="J202" s="230"/>
      <c r="K202" s="230"/>
      <c r="L202" s="230"/>
      <c r="M202" s="230"/>
      <c r="N202" s="230"/>
      <c r="O202" s="230"/>
      <c r="P202" s="230"/>
      <c r="Q202" s="230"/>
      <c r="R202" s="230"/>
      <c r="S202" s="230"/>
      <c r="T202" s="230"/>
      <c r="U202" s="230"/>
      <c r="V202" s="230"/>
      <c r="W202" s="230"/>
      <c r="X202" s="230"/>
      <c r="Y202" s="230"/>
      <c r="Z202" s="230"/>
    </row>
    <row r="203" ht="13.5" customHeight="1" spans="1:26">
      <c r="A203" s="230"/>
      <c r="B203" s="266"/>
      <c r="C203" s="268" t="s">
        <v>469</v>
      </c>
      <c r="D203" s="268"/>
      <c r="E203" s="268"/>
      <c r="F203" s="269"/>
      <c r="G203" s="230"/>
      <c r="H203" s="230"/>
      <c r="I203" s="230"/>
      <c r="J203" s="230"/>
      <c r="K203" s="230"/>
      <c r="L203" s="230"/>
      <c r="M203" s="230"/>
      <c r="N203" s="230"/>
      <c r="O203" s="230"/>
      <c r="P203" s="230"/>
      <c r="Q203" s="230"/>
      <c r="R203" s="230"/>
      <c r="S203" s="230"/>
      <c r="T203" s="230"/>
      <c r="U203" s="230"/>
      <c r="V203" s="230"/>
      <c r="W203" s="230"/>
      <c r="X203" s="230"/>
      <c r="Y203" s="230"/>
      <c r="Z203" s="230"/>
    </row>
    <row r="204" ht="13.5" customHeight="1" spans="1:26">
      <c r="A204" s="230"/>
      <c r="B204" s="246"/>
      <c r="C204" s="252"/>
      <c r="D204" s="230"/>
      <c r="E204" s="230"/>
      <c r="F204" s="245"/>
      <c r="G204" s="230"/>
      <c r="H204" s="230"/>
      <c r="I204" s="230"/>
      <c r="J204" s="230"/>
      <c r="K204" s="230"/>
      <c r="L204" s="230"/>
      <c r="M204" s="230"/>
      <c r="N204" s="230"/>
      <c r="O204" s="230"/>
      <c r="P204" s="230"/>
      <c r="Q204" s="230"/>
      <c r="R204" s="230"/>
      <c r="S204" s="230"/>
      <c r="T204" s="230"/>
      <c r="U204" s="230"/>
      <c r="V204" s="230"/>
      <c r="W204" s="230"/>
      <c r="X204" s="230"/>
      <c r="Y204" s="230"/>
      <c r="Z204" s="230"/>
    </row>
    <row r="205" ht="21" customHeight="1" spans="1:26">
      <c r="A205" s="230"/>
      <c r="B205" s="246"/>
      <c r="C205" s="253" t="s">
        <v>304</v>
      </c>
      <c r="D205" s="253"/>
      <c r="E205" s="255"/>
      <c r="F205" s="245"/>
      <c r="G205" s="230"/>
      <c r="H205" s="230"/>
      <c r="I205" s="230"/>
      <c r="J205" s="230">
        <v>6</v>
      </c>
      <c r="K205" s="230">
        <v>17</v>
      </c>
      <c r="L205" s="230"/>
      <c r="M205" s="230"/>
      <c r="N205" s="230"/>
      <c r="O205" s="230"/>
      <c r="P205" s="230"/>
      <c r="Q205" s="230"/>
      <c r="R205" s="230"/>
      <c r="S205" s="230"/>
      <c r="T205" s="230"/>
      <c r="U205" s="230"/>
      <c r="V205" s="230"/>
      <c r="W205" s="230"/>
      <c r="X205" s="230"/>
      <c r="Y205" s="230"/>
      <c r="Z205" s="230"/>
    </row>
    <row r="206" ht="6" customHeight="1" spans="1:26">
      <c r="A206" s="230"/>
      <c r="B206" s="246"/>
      <c r="C206" s="252"/>
      <c r="D206" s="230"/>
      <c r="E206" s="230"/>
      <c r="F206" s="245"/>
      <c r="G206" s="230"/>
      <c r="H206" s="230"/>
      <c r="I206" s="230"/>
      <c r="J206" s="230"/>
      <c r="K206" s="230"/>
      <c r="L206" s="230"/>
      <c r="M206" s="230"/>
      <c r="N206" s="230"/>
      <c r="O206" s="230"/>
      <c r="P206" s="230"/>
      <c r="Q206" s="230"/>
      <c r="R206" s="230"/>
      <c r="S206" s="230"/>
      <c r="T206" s="230"/>
      <c r="U206" s="230"/>
      <c r="V206" s="230"/>
      <c r="W206" s="230"/>
      <c r="X206" s="230"/>
      <c r="Y206" s="230"/>
      <c r="Z206" s="230"/>
    </row>
    <row r="207" ht="13.5" customHeight="1" spans="1:26">
      <c r="A207" s="230"/>
      <c r="B207" s="256"/>
      <c r="C207" s="257" t="s">
        <v>305</v>
      </c>
      <c r="D207" s="750" t="s">
        <v>244</v>
      </c>
      <c r="E207" s="258" t="s">
        <v>243</v>
      </c>
      <c r="F207" s="245"/>
      <c r="G207" s="230"/>
      <c r="H207" s="230"/>
      <c r="I207" s="230"/>
      <c r="J207" s="230"/>
      <c r="K207" s="230"/>
      <c r="L207" s="230"/>
      <c r="M207" s="230"/>
      <c r="N207" s="230"/>
      <c r="O207" s="230"/>
      <c r="P207" s="230"/>
      <c r="Q207" s="230"/>
      <c r="R207" s="230"/>
      <c r="S207" s="230"/>
      <c r="T207" s="230"/>
      <c r="U207" s="230"/>
      <c r="V207" s="230"/>
      <c r="W207" s="230"/>
      <c r="X207" s="230"/>
      <c r="Y207" s="230"/>
      <c r="Z207" s="230"/>
    </row>
    <row r="208" ht="21" customHeight="1" spans="1:26">
      <c r="A208" s="230"/>
      <c r="B208" s="256"/>
      <c r="C208" s="259">
        <v>1</v>
      </c>
      <c r="D208" s="751" t="s">
        <v>306</v>
      </c>
      <c r="E208" s="261" t="s">
        <v>457</v>
      </c>
      <c r="F208" s="245"/>
      <c r="G208" s="230"/>
      <c r="H208" s="230"/>
      <c r="I208" s="230"/>
      <c r="J208" s="230"/>
      <c r="K208" s="230"/>
      <c r="L208" s="230"/>
      <c r="M208" s="230"/>
      <c r="N208" s="230"/>
      <c r="O208" s="230"/>
      <c r="P208" s="230"/>
      <c r="Q208" s="230"/>
      <c r="R208" s="230"/>
      <c r="S208" s="230"/>
      <c r="T208" s="230"/>
      <c r="U208" s="230"/>
      <c r="V208" s="230"/>
      <c r="W208" s="230"/>
      <c r="X208" s="230"/>
      <c r="Y208" s="230"/>
      <c r="Z208" s="230"/>
    </row>
    <row r="209" ht="21" customHeight="1" spans="1:26">
      <c r="A209" s="230"/>
      <c r="B209" s="256"/>
      <c r="C209" s="259">
        <v>4</v>
      </c>
      <c r="D209" s="751" t="s">
        <v>311</v>
      </c>
      <c r="E209" s="262"/>
      <c r="F209" s="245"/>
      <c r="G209" s="230"/>
      <c r="H209" s="230"/>
      <c r="I209" s="230"/>
      <c r="J209" s="230"/>
      <c r="K209" s="230"/>
      <c r="L209" s="230"/>
      <c r="M209" s="230"/>
      <c r="N209" s="230"/>
      <c r="O209" s="230"/>
      <c r="P209" s="230"/>
      <c r="Q209" s="230"/>
      <c r="R209" s="230"/>
      <c r="S209" s="230"/>
      <c r="T209" s="230"/>
      <c r="U209" s="230"/>
      <c r="V209" s="230"/>
      <c r="W209" s="230"/>
      <c r="X209" s="230"/>
      <c r="Y209" s="230"/>
      <c r="Z209" s="230"/>
    </row>
    <row r="210" ht="13.5" customHeight="1" spans="1:26">
      <c r="A210" s="230"/>
      <c r="B210" s="263"/>
      <c r="C210" s="264"/>
      <c r="D210" s="265"/>
      <c r="E210" s="264"/>
      <c r="F210" s="251"/>
      <c r="G210" s="230"/>
      <c r="H210" s="230"/>
      <c r="I210" s="230"/>
      <c r="J210" s="230"/>
      <c r="K210" s="230"/>
      <c r="L210" s="230"/>
      <c r="M210" s="230"/>
      <c r="N210" s="230"/>
      <c r="O210" s="230"/>
      <c r="P210" s="230"/>
      <c r="Q210" s="230"/>
      <c r="R210" s="230"/>
      <c r="S210" s="230"/>
      <c r="T210" s="230"/>
      <c r="U210" s="230"/>
      <c r="V210" s="230"/>
      <c r="W210" s="230"/>
      <c r="X210" s="230"/>
      <c r="Y210" s="230"/>
      <c r="Z210" s="230"/>
    </row>
    <row r="211" ht="13.5" customHeight="1" spans="1:26">
      <c r="A211" s="230"/>
      <c r="B211" s="230"/>
      <c r="C211" s="230"/>
      <c r="D211" s="230"/>
      <c r="E211" s="230"/>
      <c r="F211" s="230"/>
      <c r="G211" s="230"/>
      <c r="H211" s="230"/>
      <c r="I211" s="230"/>
      <c r="J211" s="230"/>
      <c r="K211" s="230"/>
      <c r="L211" s="230"/>
      <c r="M211" s="230"/>
      <c r="N211" s="230"/>
      <c r="O211" s="230"/>
      <c r="P211" s="230"/>
      <c r="Q211" s="230"/>
      <c r="R211" s="230"/>
      <c r="S211" s="230"/>
      <c r="T211" s="230"/>
      <c r="U211" s="230"/>
      <c r="V211" s="230"/>
      <c r="W211" s="230"/>
      <c r="X211" s="230"/>
      <c r="Y211" s="230"/>
      <c r="Z211" s="230"/>
    </row>
    <row r="212" ht="13.5" customHeight="1" spans="1:26">
      <c r="A212" s="230"/>
      <c r="B212" s="266"/>
      <c r="C212" s="268" t="s">
        <v>470</v>
      </c>
      <c r="D212" s="268"/>
      <c r="E212" s="268"/>
      <c r="F212" s="269"/>
      <c r="G212" s="230"/>
      <c r="H212" s="230"/>
      <c r="I212" s="230"/>
      <c r="J212" s="230"/>
      <c r="K212" s="230"/>
      <c r="L212" s="230"/>
      <c r="M212" s="230"/>
      <c r="N212" s="230"/>
      <c r="O212" s="230"/>
      <c r="P212" s="230"/>
      <c r="Q212" s="230"/>
      <c r="R212" s="230"/>
      <c r="S212" s="230"/>
      <c r="T212" s="230"/>
      <c r="U212" s="230"/>
      <c r="V212" s="230"/>
      <c r="W212" s="230"/>
      <c r="X212" s="230"/>
      <c r="Y212" s="230"/>
      <c r="Z212" s="230"/>
    </row>
    <row r="213" ht="13.5" customHeight="1" spans="1:26">
      <c r="A213" s="230"/>
      <c r="B213" s="246"/>
      <c r="C213" s="252"/>
      <c r="D213" s="230"/>
      <c r="E213" s="230"/>
      <c r="F213" s="245"/>
      <c r="G213" s="230"/>
      <c r="H213" s="230"/>
      <c r="I213" s="230"/>
      <c r="J213" s="230"/>
      <c r="K213" s="230"/>
      <c r="L213" s="230"/>
      <c r="M213" s="230"/>
      <c r="N213" s="230"/>
      <c r="O213" s="230"/>
      <c r="P213" s="230"/>
      <c r="Q213" s="230"/>
      <c r="R213" s="230"/>
      <c r="S213" s="230"/>
      <c r="T213" s="230"/>
      <c r="U213" s="230"/>
      <c r="V213" s="230"/>
      <c r="W213" s="230"/>
      <c r="X213" s="230"/>
      <c r="Y213" s="230"/>
      <c r="Z213" s="230"/>
    </row>
    <row r="214" ht="21" customHeight="1" spans="1:26">
      <c r="A214" s="230"/>
      <c r="B214" s="246"/>
      <c r="C214" s="253" t="s">
        <v>304</v>
      </c>
      <c r="D214" s="254"/>
      <c r="E214" s="255"/>
      <c r="F214" s="245"/>
      <c r="G214" s="230"/>
      <c r="H214" s="230"/>
      <c r="I214" s="230"/>
      <c r="J214" s="230">
        <v>7</v>
      </c>
      <c r="K214" s="230">
        <v>18</v>
      </c>
      <c r="L214" s="230"/>
      <c r="M214" s="230"/>
      <c r="N214" s="230"/>
      <c r="O214" s="230"/>
      <c r="P214" s="230"/>
      <c r="Q214" s="230"/>
      <c r="R214" s="230"/>
      <c r="S214" s="230"/>
      <c r="T214" s="230"/>
      <c r="U214" s="230"/>
      <c r="V214" s="230"/>
      <c r="W214" s="230"/>
      <c r="X214" s="230"/>
      <c r="Y214" s="230"/>
      <c r="Z214" s="230"/>
    </row>
    <row r="215" ht="6" customHeight="1" spans="1:26">
      <c r="A215" s="230"/>
      <c r="B215" s="246"/>
      <c r="C215" s="252"/>
      <c r="D215" s="230"/>
      <c r="E215" s="230"/>
      <c r="F215" s="245"/>
      <c r="G215" s="230"/>
      <c r="H215" s="230"/>
      <c r="I215" s="230"/>
      <c r="J215" s="230"/>
      <c r="K215" s="230"/>
      <c r="L215" s="230"/>
      <c r="M215" s="230"/>
      <c r="N215" s="230"/>
      <c r="O215" s="230"/>
      <c r="P215" s="230"/>
      <c r="Q215" s="230"/>
      <c r="R215" s="230"/>
      <c r="S215" s="230"/>
      <c r="T215" s="230"/>
      <c r="U215" s="230"/>
      <c r="V215" s="230"/>
      <c r="W215" s="230"/>
      <c r="X215" s="230"/>
      <c r="Y215" s="230"/>
      <c r="Z215" s="230"/>
    </row>
    <row r="216" ht="13.5" customHeight="1" spans="1:26">
      <c r="A216" s="230"/>
      <c r="B216" s="256"/>
      <c r="C216" s="257" t="s">
        <v>305</v>
      </c>
      <c r="D216" s="750" t="s">
        <v>244</v>
      </c>
      <c r="E216" s="258" t="s">
        <v>243</v>
      </c>
      <c r="F216" s="245"/>
      <c r="G216" s="230"/>
      <c r="H216" s="230"/>
      <c r="I216" s="230"/>
      <c r="J216" s="230"/>
      <c r="K216" s="230"/>
      <c r="L216" s="230"/>
      <c r="M216" s="230"/>
      <c r="N216" s="230"/>
      <c r="O216" s="230"/>
      <c r="P216" s="230"/>
      <c r="Q216" s="230"/>
      <c r="R216" s="230"/>
      <c r="S216" s="230"/>
      <c r="T216" s="230"/>
      <c r="U216" s="230"/>
      <c r="V216" s="230"/>
      <c r="W216" s="230"/>
      <c r="X216" s="230"/>
      <c r="Y216" s="230"/>
      <c r="Z216" s="230"/>
    </row>
    <row r="217" ht="21" customHeight="1" spans="1:26">
      <c r="A217" s="230"/>
      <c r="B217" s="256"/>
      <c r="C217" s="259">
        <v>1</v>
      </c>
      <c r="D217" s="751" t="s">
        <v>306</v>
      </c>
      <c r="E217" s="261" t="s">
        <v>457</v>
      </c>
      <c r="F217" s="245"/>
      <c r="G217" s="230"/>
      <c r="H217" s="230"/>
      <c r="I217" s="230"/>
      <c r="J217" s="230"/>
      <c r="K217" s="230"/>
      <c r="L217" s="230"/>
      <c r="M217" s="230"/>
      <c r="N217" s="230"/>
      <c r="O217" s="230"/>
      <c r="P217" s="230"/>
      <c r="Q217" s="230"/>
      <c r="R217" s="230"/>
      <c r="S217" s="230"/>
      <c r="T217" s="230"/>
      <c r="U217" s="230"/>
      <c r="V217" s="230"/>
      <c r="W217" s="230"/>
      <c r="X217" s="230"/>
      <c r="Y217" s="230"/>
      <c r="Z217" s="230"/>
    </row>
    <row r="218" ht="21" customHeight="1" spans="1:26">
      <c r="A218" s="230"/>
      <c r="B218" s="256"/>
      <c r="C218" s="259">
        <v>4</v>
      </c>
      <c r="D218" s="751" t="s">
        <v>311</v>
      </c>
      <c r="E218" s="262"/>
      <c r="F218" s="245"/>
      <c r="G218" s="230"/>
      <c r="H218" s="230"/>
      <c r="I218" s="230"/>
      <c r="J218" s="230"/>
      <c r="K218" s="230"/>
      <c r="L218" s="230"/>
      <c r="M218" s="230"/>
      <c r="N218" s="230"/>
      <c r="O218" s="230"/>
      <c r="P218" s="230"/>
      <c r="Q218" s="230"/>
      <c r="R218" s="230"/>
      <c r="S218" s="230"/>
      <c r="T218" s="230"/>
      <c r="U218" s="230"/>
      <c r="V218" s="230"/>
      <c r="W218" s="230"/>
      <c r="X218" s="230"/>
      <c r="Y218" s="230"/>
      <c r="Z218" s="230"/>
    </row>
    <row r="219" ht="13.5" customHeight="1" spans="1:26">
      <c r="A219" s="230"/>
      <c r="B219" s="263"/>
      <c r="C219" s="264"/>
      <c r="D219" s="265"/>
      <c r="E219" s="264"/>
      <c r="F219" s="251"/>
      <c r="G219" s="230"/>
      <c r="H219" s="230"/>
      <c r="I219" s="230"/>
      <c r="J219" s="230"/>
      <c r="K219" s="230"/>
      <c r="L219" s="230"/>
      <c r="M219" s="230"/>
      <c r="N219" s="230"/>
      <c r="O219" s="230"/>
      <c r="P219" s="230"/>
      <c r="Q219" s="230"/>
      <c r="R219" s="230"/>
      <c r="S219" s="230"/>
      <c r="T219" s="230"/>
      <c r="U219" s="230"/>
      <c r="V219" s="230"/>
      <c r="W219" s="230"/>
      <c r="X219" s="230"/>
      <c r="Y219" s="230"/>
      <c r="Z219" s="230"/>
    </row>
    <row r="220" ht="13.5" customHeight="1" spans="1:26">
      <c r="A220" s="230"/>
      <c r="B220" s="230"/>
      <c r="C220" s="230"/>
      <c r="D220" s="230"/>
      <c r="E220" s="230"/>
      <c r="F220" s="230"/>
      <c r="G220" s="230"/>
      <c r="H220" s="230"/>
      <c r="I220" s="230"/>
      <c r="J220" s="230"/>
      <c r="K220" s="230"/>
      <c r="L220" s="230"/>
      <c r="M220" s="230"/>
      <c r="N220" s="230"/>
      <c r="O220" s="230"/>
      <c r="P220" s="230"/>
      <c r="Q220" s="230"/>
      <c r="R220" s="230"/>
      <c r="S220" s="230"/>
      <c r="T220" s="230"/>
      <c r="U220" s="230"/>
      <c r="V220" s="230"/>
      <c r="W220" s="230"/>
      <c r="X220" s="230"/>
      <c r="Y220" s="230"/>
      <c r="Z220" s="230"/>
    </row>
    <row r="221" ht="13.5" customHeight="1" spans="1:26">
      <c r="A221" s="230"/>
      <c r="B221" s="266"/>
      <c r="C221" s="268" t="s">
        <v>471</v>
      </c>
      <c r="D221" s="268"/>
      <c r="E221" s="268"/>
      <c r="F221" s="269"/>
      <c r="G221" s="230"/>
      <c r="H221" s="230"/>
      <c r="I221" s="230"/>
      <c r="J221" s="230"/>
      <c r="K221" s="230"/>
      <c r="L221" s="230"/>
      <c r="M221" s="230"/>
      <c r="N221" s="230"/>
      <c r="O221" s="230"/>
      <c r="P221" s="230"/>
      <c r="Q221" s="230"/>
      <c r="R221" s="230"/>
      <c r="S221" s="230"/>
      <c r="T221" s="230"/>
      <c r="U221" s="230"/>
      <c r="V221" s="230"/>
      <c r="W221" s="230"/>
      <c r="X221" s="230"/>
      <c r="Y221" s="230"/>
      <c r="Z221" s="230"/>
    </row>
    <row r="222" ht="13.5" customHeight="1" spans="1:26">
      <c r="A222" s="230"/>
      <c r="B222" s="246"/>
      <c r="C222" s="252"/>
      <c r="D222" s="230"/>
      <c r="E222" s="230"/>
      <c r="F222" s="245"/>
      <c r="G222" s="230"/>
      <c r="H222" s="230"/>
      <c r="I222" s="230"/>
      <c r="J222" s="230"/>
      <c r="K222" s="230"/>
      <c r="L222" s="230"/>
      <c r="M222" s="230"/>
      <c r="N222" s="230"/>
      <c r="O222" s="230"/>
      <c r="P222" s="230"/>
      <c r="Q222" s="230"/>
      <c r="R222" s="230"/>
      <c r="S222" s="230"/>
      <c r="T222" s="230"/>
      <c r="U222" s="230"/>
      <c r="V222" s="230"/>
      <c r="W222" s="230"/>
      <c r="X222" s="230"/>
      <c r="Y222" s="230"/>
      <c r="Z222" s="230"/>
    </row>
    <row r="223" ht="21" customHeight="1" spans="1:26">
      <c r="A223" s="230"/>
      <c r="B223" s="246"/>
      <c r="C223" s="253" t="s">
        <v>304</v>
      </c>
      <c r="D223" s="254"/>
      <c r="E223" s="255"/>
      <c r="F223" s="245"/>
      <c r="G223" s="230"/>
      <c r="H223" s="230"/>
      <c r="I223" s="230"/>
      <c r="J223" s="230">
        <v>8</v>
      </c>
      <c r="K223" s="230">
        <v>19</v>
      </c>
      <c r="L223" s="230"/>
      <c r="M223" s="230"/>
      <c r="N223" s="230"/>
      <c r="O223" s="230"/>
      <c r="P223" s="230"/>
      <c r="Q223" s="230"/>
      <c r="R223" s="230"/>
      <c r="S223" s="230"/>
      <c r="T223" s="230"/>
      <c r="U223" s="230"/>
      <c r="V223" s="230"/>
      <c r="W223" s="230"/>
      <c r="X223" s="230"/>
      <c r="Y223" s="230"/>
      <c r="Z223" s="230"/>
    </row>
    <row r="224" ht="6" customHeight="1" spans="1:26">
      <c r="A224" s="230"/>
      <c r="B224" s="246"/>
      <c r="C224" s="252"/>
      <c r="D224" s="230"/>
      <c r="E224" s="230"/>
      <c r="F224" s="245"/>
      <c r="G224" s="230"/>
      <c r="H224" s="230"/>
      <c r="I224" s="230"/>
      <c r="J224" s="230"/>
      <c r="K224" s="230"/>
      <c r="L224" s="230"/>
      <c r="M224" s="230"/>
      <c r="N224" s="230"/>
      <c r="O224" s="230"/>
      <c r="P224" s="230"/>
      <c r="Q224" s="230"/>
      <c r="R224" s="230"/>
      <c r="S224" s="230"/>
      <c r="T224" s="230"/>
      <c r="U224" s="230"/>
      <c r="V224" s="230"/>
      <c r="W224" s="230"/>
      <c r="X224" s="230"/>
      <c r="Y224" s="230"/>
      <c r="Z224" s="230"/>
    </row>
    <row r="225" ht="13.5" customHeight="1" spans="1:26">
      <c r="A225" s="230"/>
      <c r="B225" s="256"/>
      <c r="C225" s="257" t="s">
        <v>305</v>
      </c>
      <c r="D225" s="750" t="s">
        <v>244</v>
      </c>
      <c r="E225" s="258" t="s">
        <v>243</v>
      </c>
      <c r="F225" s="245"/>
      <c r="G225" s="230"/>
      <c r="H225" s="230"/>
      <c r="I225" s="230"/>
      <c r="J225" s="230"/>
      <c r="K225" s="230"/>
      <c r="L225" s="230"/>
      <c r="M225" s="230"/>
      <c r="N225" s="230"/>
      <c r="O225" s="230"/>
      <c r="P225" s="230"/>
      <c r="Q225" s="230"/>
      <c r="R225" s="230"/>
      <c r="S225" s="230"/>
      <c r="T225" s="230"/>
      <c r="U225" s="230"/>
      <c r="V225" s="230"/>
      <c r="W225" s="230"/>
      <c r="X225" s="230"/>
      <c r="Y225" s="230"/>
      <c r="Z225" s="230"/>
    </row>
    <row r="226" ht="21" customHeight="1" spans="1:26">
      <c r="A226" s="230"/>
      <c r="B226" s="256"/>
      <c r="C226" s="259">
        <v>1</v>
      </c>
      <c r="D226" s="751" t="s">
        <v>306</v>
      </c>
      <c r="E226" s="261" t="s">
        <v>457</v>
      </c>
      <c r="F226" s="245"/>
      <c r="G226" s="230"/>
      <c r="H226" s="230"/>
      <c r="I226" s="230"/>
      <c r="J226" s="230"/>
      <c r="K226" s="230"/>
      <c r="L226" s="230"/>
      <c r="M226" s="230"/>
      <c r="N226" s="230"/>
      <c r="O226" s="230"/>
      <c r="P226" s="230"/>
      <c r="Q226" s="230"/>
      <c r="R226" s="230"/>
      <c r="S226" s="230"/>
      <c r="T226" s="230"/>
      <c r="U226" s="230"/>
      <c r="V226" s="230"/>
      <c r="W226" s="230"/>
      <c r="X226" s="230"/>
      <c r="Y226" s="230"/>
      <c r="Z226" s="230"/>
    </row>
    <row r="227" ht="21" customHeight="1" spans="1:26">
      <c r="A227" s="230"/>
      <c r="B227" s="256"/>
      <c r="C227" s="259">
        <v>4</v>
      </c>
      <c r="D227" s="751" t="s">
        <v>311</v>
      </c>
      <c r="E227" s="262"/>
      <c r="F227" s="245"/>
      <c r="G227" s="230"/>
      <c r="H227" s="230"/>
      <c r="I227" s="230"/>
      <c r="J227" s="230"/>
      <c r="K227" s="230"/>
      <c r="L227" s="230"/>
      <c r="M227" s="230"/>
      <c r="N227" s="230"/>
      <c r="O227" s="230"/>
      <c r="P227" s="230"/>
      <c r="Q227" s="230"/>
      <c r="R227" s="230"/>
      <c r="S227" s="230"/>
      <c r="T227" s="230"/>
      <c r="U227" s="230"/>
      <c r="V227" s="230"/>
      <c r="W227" s="230"/>
      <c r="X227" s="230"/>
      <c r="Y227" s="230"/>
      <c r="Z227" s="230"/>
    </row>
    <row r="228" ht="13.5" customHeight="1" spans="1:26">
      <c r="A228" s="230"/>
      <c r="B228" s="263"/>
      <c r="C228" s="264"/>
      <c r="D228" s="265"/>
      <c r="E228" s="264"/>
      <c r="F228" s="251"/>
      <c r="G228" s="230"/>
      <c r="H228" s="230"/>
      <c r="I228" s="230"/>
      <c r="J228" s="230"/>
      <c r="K228" s="230"/>
      <c r="L228" s="230"/>
      <c r="M228" s="230"/>
      <c r="N228" s="230"/>
      <c r="O228" s="230"/>
      <c r="P228" s="230"/>
      <c r="Q228" s="230"/>
      <c r="R228" s="230"/>
      <c r="S228" s="230"/>
      <c r="T228" s="230"/>
      <c r="U228" s="230"/>
      <c r="V228" s="230"/>
      <c r="W228" s="230"/>
      <c r="X228" s="230"/>
      <c r="Y228" s="230"/>
      <c r="Z228" s="230"/>
    </row>
    <row r="229" ht="13.5" customHeight="1" spans="1:26">
      <c r="A229" s="230"/>
      <c r="B229" s="230"/>
      <c r="C229" s="230"/>
      <c r="D229" s="230"/>
      <c r="E229" s="230"/>
      <c r="F229" s="230"/>
      <c r="G229" s="230"/>
      <c r="H229" s="230"/>
      <c r="I229" s="230"/>
      <c r="J229" s="230"/>
      <c r="K229" s="230"/>
      <c r="L229" s="230"/>
      <c r="M229" s="230"/>
      <c r="N229" s="230"/>
      <c r="O229" s="230"/>
      <c r="P229" s="230"/>
      <c r="Q229" s="230"/>
      <c r="R229" s="230"/>
      <c r="S229" s="230"/>
      <c r="T229" s="230"/>
      <c r="U229" s="230"/>
      <c r="V229" s="230"/>
      <c r="W229" s="230"/>
      <c r="X229" s="230"/>
      <c r="Y229" s="230"/>
      <c r="Z229" s="230"/>
    </row>
    <row r="230" ht="13.5" customHeight="1" spans="1:26">
      <c r="A230" s="230"/>
      <c r="B230" s="266"/>
      <c r="C230" s="268" t="s">
        <v>472</v>
      </c>
      <c r="D230" s="268"/>
      <c r="E230" s="268"/>
      <c r="F230" s="269"/>
      <c r="G230" s="230"/>
      <c r="H230" s="230"/>
      <c r="I230" s="230"/>
      <c r="J230" s="230"/>
      <c r="K230" s="230"/>
      <c r="L230" s="230"/>
      <c r="M230" s="230"/>
      <c r="N230" s="230"/>
      <c r="O230" s="230"/>
      <c r="P230" s="230"/>
      <c r="Q230" s="230"/>
      <c r="R230" s="230"/>
      <c r="S230" s="230"/>
      <c r="T230" s="230"/>
      <c r="U230" s="230"/>
      <c r="V230" s="230"/>
      <c r="W230" s="230"/>
      <c r="X230" s="230"/>
      <c r="Y230" s="230"/>
      <c r="Z230" s="230"/>
    </row>
    <row r="231" ht="13.5" customHeight="1" spans="1:26">
      <c r="A231" s="230"/>
      <c r="B231" s="246"/>
      <c r="C231" s="252"/>
      <c r="D231" s="230"/>
      <c r="E231" s="230"/>
      <c r="F231" s="245"/>
      <c r="G231" s="230"/>
      <c r="H231" s="230"/>
      <c r="I231" s="230"/>
      <c r="J231" s="230"/>
      <c r="K231" s="230"/>
      <c r="L231" s="230"/>
      <c r="M231" s="230"/>
      <c r="N231" s="230"/>
      <c r="O231" s="230"/>
      <c r="P231" s="230"/>
      <c r="Q231" s="230"/>
      <c r="R231" s="230"/>
      <c r="S231" s="230"/>
      <c r="T231" s="230"/>
      <c r="U231" s="230"/>
      <c r="V231" s="230"/>
      <c r="W231" s="230"/>
      <c r="X231" s="230"/>
      <c r="Y231" s="230"/>
      <c r="Z231" s="230"/>
    </row>
    <row r="232" ht="21" customHeight="1" spans="1:26">
      <c r="A232" s="230"/>
      <c r="B232" s="246"/>
      <c r="C232" s="253" t="s">
        <v>304</v>
      </c>
      <c r="D232" s="254"/>
      <c r="E232" s="255"/>
      <c r="F232" s="245"/>
      <c r="G232" s="230"/>
      <c r="H232" s="230"/>
      <c r="I232" s="230"/>
      <c r="J232" s="230">
        <v>9</v>
      </c>
      <c r="K232" s="230">
        <v>20</v>
      </c>
      <c r="L232" s="230"/>
      <c r="M232" s="230"/>
      <c r="N232" s="230"/>
      <c r="O232" s="230"/>
      <c r="P232" s="230"/>
      <c r="Q232" s="230"/>
      <c r="R232" s="230"/>
      <c r="S232" s="230"/>
      <c r="T232" s="230"/>
      <c r="U232" s="230"/>
      <c r="V232" s="230"/>
      <c r="W232" s="230"/>
      <c r="X232" s="230"/>
      <c r="Y232" s="230"/>
      <c r="Z232" s="230"/>
    </row>
    <row r="233" ht="6" customHeight="1" spans="1:26">
      <c r="A233" s="230"/>
      <c r="B233" s="246"/>
      <c r="C233" s="252"/>
      <c r="D233" s="230"/>
      <c r="E233" s="230"/>
      <c r="F233" s="245"/>
      <c r="G233" s="230"/>
      <c r="H233" s="230"/>
      <c r="I233" s="230"/>
      <c r="J233" s="230"/>
      <c r="K233" s="230"/>
      <c r="L233" s="230"/>
      <c r="M233" s="230"/>
      <c r="N233" s="230"/>
      <c r="O233" s="230"/>
      <c r="P233" s="230"/>
      <c r="Q233" s="230"/>
      <c r="R233" s="230"/>
      <c r="S233" s="230"/>
      <c r="T233" s="230"/>
      <c r="U233" s="230"/>
      <c r="V233" s="230"/>
      <c r="W233" s="230"/>
      <c r="X233" s="230"/>
      <c r="Y233" s="230"/>
      <c r="Z233" s="230"/>
    </row>
    <row r="234" ht="13.5" customHeight="1" spans="1:26">
      <c r="A234" s="230"/>
      <c r="B234" s="256"/>
      <c r="C234" s="257" t="s">
        <v>305</v>
      </c>
      <c r="D234" s="750" t="s">
        <v>244</v>
      </c>
      <c r="E234" s="258" t="s">
        <v>243</v>
      </c>
      <c r="F234" s="245"/>
      <c r="G234" s="230"/>
      <c r="H234" s="230"/>
      <c r="I234" s="230"/>
      <c r="J234" s="230"/>
      <c r="K234" s="230"/>
      <c r="L234" s="230"/>
      <c r="M234" s="230"/>
      <c r="N234" s="230"/>
      <c r="O234" s="230"/>
      <c r="P234" s="230"/>
      <c r="Q234" s="230"/>
      <c r="R234" s="230"/>
      <c r="S234" s="230"/>
      <c r="T234" s="230"/>
      <c r="U234" s="230"/>
      <c r="V234" s="230"/>
      <c r="W234" s="230"/>
      <c r="X234" s="230"/>
      <c r="Y234" s="230"/>
      <c r="Z234" s="230"/>
    </row>
    <row r="235" ht="21" customHeight="1" spans="1:26">
      <c r="A235" s="230"/>
      <c r="B235" s="256"/>
      <c r="C235" s="259">
        <v>1</v>
      </c>
      <c r="D235" s="751" t="s">
        <v>306</v>
      </c>
      <c r="E235" s="261" t="s">
        <v>457</v>
      </c>
      <c r="F235" s="245"/>
      <c r="G235" s="230"/>
      <c r="H235" s="230"/>
      <c r="I235" s="230"/>
      <c r="J235" s="230"/>
      <c r="K235" s="230"/>
      <c r="L235" s="230"/>
      <c r="M235" s="230"/>
      <c r="N235" s="230"/>
      <c r="O235" s="230"/>
      <c r="P235" s="230"/>
      <c r="Q235" s="230"/>
      <c r="R235" s="230"/>
      <c r="S235" s="230"/>
      <c r="T235" s="230"/>
      <c r="U235" s="230"/>
      <c r="V235" s="230"/>
      <c r="W235" s="230"/>
      <c r="X235" s="230"/>
      <c r="Y235" s="230"/>
      <c r="Z235" s="230"/>
    </row>
    <row r="236" ht="21" customHeight="1" spans="1:26">
      <c r="A236" s="230"/>
      <c r="B236" s="256"/>
      <c r="C236" s="259">
        <v>4</v>
      </c>
      <c r="D236" s="751" t="s">
        <v>311</v>
      </c>
      <c r="E236" s="262"/>
      <c r="F236" s="245"/>
      <c r="G236" s="230"/>
      <c r="H236" s="230"/>
      <c r="I236" s="230"/>
      <c r="J236" s="230"/>
      <c r="K236" s="230"/>
      <c r="L236" s="230"/>
      <c r="M236" s="230"/>
      <c r="N236" s="230"/>
      <c r="O236" s="230"/>
      <c r="P236" s="230"/>
      <c r="Q236" s="230"/>
      <c r="R236" s="230"/>
      <c r="S236" s="230"/>
      <c r="T236" s="230"/>
      <c r="U236" s="230"/>
      <c r="V236" s="230"/>
      <c r="W236" s="230"/>
      <c r="X236" s="230"/>
      <c r="Y236" s="230"/>
      <c r="Z236" s="230"/>
    </row>
    <row r="237" ht="13.5" customHeight="1" spans="1:26">
      <c r="A237" s="230"/>
      <c r="B237" s="263"/>
      <c r="C237" s="264"/>
      <c r="D237" s="265"/>
      <c r="E237" s="264"/>
      <c r="F237" s="251"/>
      <c r="G237" s="230"/>
      <c r="H237" s="230"/>
      <c r="I237" s="230"/>
      <c r="J237" s="230"/>
      <c r="K237" s="230"/>
      <c r="L237" s="230"/>
      <c r="M237" s="230"/>
      <c r="N237" s="230"/>
      <c r="O237" s="230"/>
      <c r="P237" s="230"/>
      <c r="Q237" s="230"/>
      <c r="R237" s="230"/>
      <c r="S237" s="230"/>
      <c r="T237" s="230"/>
      <c r="U237" s="230"/>
      <c r="V237" s="230"/>
      <c r="W237" s="230"/>
      <c r="X237" s="230"/>
      <c r="Y237" s="230"/>
      <c r="Z237" s="230"/>
    </row>
    <row r="238" ht="13.5" customHeight="1"/>
    <row r="239" ht="13.5" customHeight="1"/>
    <row r="240" ht="13.5" customHeight="1" spans="1:26">
      <c r="A240" s="230"/>
      <c r="B240" s="266"/>
      <c r="C240" s="268" t="s">
        <v>473</v>
      </c>
      <c r="D240" s="268"/>
      <c r="E240" s="268"/>
      <c r="F240" s="269"/>
      <c r="G240" s="230"/>
      <c r="H240" s="230"/>
      <c r="I240" s="230"/>
      <c r="J240" s="230"/>
      <c r="K240" s="230"/>
      <c r="L240" s="230"/>
      <c r="M240" s="230"/>
      <c r="N240" s="230"/>
      <c r="O240" s="230"/>
      <c r="P240" s="230"/>
      <c r="Q240" s="230"/>
      <c r="R240" s="230"/>
      <c r="S240" s="230"/>
      <c r="T240" s="230"/>
      <c r="U240" s="230"/>
      <c r="V240" s="230"/>
      <c r="W240" s="230"/>
      <c r="X240" s="230"/>
      <c r="Y240" s="230"/>
      <c r="Z240" s="230"/>
    </row>
    <row r="241" ht="13.5" customHeight="1" spans="1:26">
      <c r="A241" s="230"/>
      <c r="B241" s="246"/>
      <c r="C241" s="252"/>
      <c r="D241" s="230"/>
      <c r="E241" s="230"/>
      <c r="F241" s="245"/>
      <c r="G241" s="230"/>
      <c r="H241" s="230"/>
      <c r="I241" s="230"/>
      <c r="J241" s="230"/>
      <c r="K241" s="230"/>
      <c r="L241" s="230"/>
      <c r="M241" s="230"/>
      <c r="N241" s="230"/>
      <c r="O241" s="230"/>
      <c r="P241" s="230"/>
      <c r="Q241" s="230"/>
      <c r="R241" s="230"/>
      <c r="S241" s="230"/>
      <c r="T241" s="230"/>
      <c r="U241" s="230"/>
      <c r="V241" s="230"/>
      <c r="W241" s="230"/>
      <c r="X241" s="230"/>
      <c r="Y241" s="230"/>
      <c r="Z241" s="230"/>
    </row>
    <row r="242" ht="21" customHeight="1" spans="1:26">
      <c r="A242" s="230"/>
      <c r="B242" s="246"/>
      <c r="C242" s="253" t="s">
        <v>304</v>
      </c>
      <c r="D242" s="254"/>
      <c r="E242" s="255"/>
      <c r="F242" s="245"/>
      <c r="G242" s="230"/>
      <c r="H242" s="230"/>
      <c r="I242" s="230"/>
      <c r="J242" s="230">
        <v>10</v>
      </c>
      <c r="K242" s="230">
        <v>21</v>
      </c>
      <c r="L242" s="230"/>
      <c r="M242" s="230"/>
      <c r="N242" s="230"/>
      <c r="O242" s="230"/>
      <c r="P242" s="230"/>
      <c r="Q242" s="230"/>
      <c r="R242" s="230"/>
      <c r="S242" s="230"/>
      <c r="T242" s="230"/>
      <c r="U242" s="230"/>
      <c r="V242" s="230"/>
      <c r="W242" s="230"/>
      <c r="X242" s="230"/>
      <c r="Y242" s="230"/>
      <c r="Z242" s="230"/>
    </row>
    <row r="243" ht="6" customHeight="1" spans="1:26">
      <c r="A243" s="230"/>
      <c r="B243" s="246"/>
      <c r="C243" s="252"/>
      <c r="D243" s="230"/>
      <c r="E243" s="230"/>
      <c r="F243" s="245"/>
      <c r="G243" s="230"/>
      <c r="H243" s="230"/>
      <c r="I243" s="230"/>
      <c r="J243" s="230"/>
      <c r="K243" s="230"/>
      <c r="L243" s="230"/>
      <c r="M243" s="230"/>
      <c r="N243" s="230"/>
      <c r="O243" s="230"/>
      <c r="P243" s="230"/>
      <c r="Q243" s="230"/>
      <c r="R243" s="230"/>
      <c r="S243" s="230"/>
      <c r="T243" s="230"/>
      <c r="U243" s="230"/>
      <c r="V243" s="230"/>
      <c r="W243" s="230"/>
      <c r="X243" s="230"/>
      <c r="Y243" s="230"/>
      <c r="Z243" s="230"/>
    </row>
    <row r="244" ht="13.5" customHeight="1" spans="1:26">
      <c r="A244" s="230"/>
      <c r="B244" s="256"/>
      <c r="C244" s="257" t="s">
        <v>305</v>
      </c>
      <c r="D244" s="750" t="s">
        <v>244</v>
      </c>
      <c r="E244" s="258" t="s">
        <v>243</v>
      </c>
      <c r="F244" s="245"/>
      <c r="G244" s="230"/>
      <c r="H244" s="230"/>
      <c r="I244" s="230"/>
      <c r="J244" s="230"/>
      <c r="K244" s="230"/>
      <c r="L244" s="230"/>
      <c r="M244" s="230"/>
      <c r="N244" s="230"/>
      <c r="O244" s="230"/>
      <c r="P244" s="230"/>
      <c r="Q244" s="230"/>
      <c r="R244" s="230"/>
      <c r="S244" s="230"/>
      <c r="T244" s="230"/>
      <c r="U244" s="230"/>
      <c r="V244" s="230"/>
      <c r="W244" s="230"/>
      <c r="X244" s="230"/>
      <c r="Y244" s="230"/>
      <c r="Z244" s="230"/>
    </row>
    <row r="245" ht="21" customHeight="1" spans="1:26">
      <c r="A245" s="230"/>
      <c r="B245" s="256"/>
      <c r="C245" s="259">
        <v>1</v>
      </c>
      <c r="D245" s="751" t="s">
        <v>306</v>
      </c>
      <c r="E245" s="261" t="s">
        <v>457</v>
      </c>
      <c r="F245" s="245"/>
      <c r="G245" s="230"/>
      <c r="H245" s="230"/>
      <c r="I245" s="230"/>
      <c r="J245" s="230"/>
      <c r="K245" s="230"/>
      <c r="L245" s="230"/>
      <c r="M245" s="230"/>
      <c r="N245" s="230"/>
      <c r="O245" s="230"/>
      <c r="P245" s="230"/>
      <c r="Q245" s="230"/>
      <c r="R245" s="230"/>
      <c r="S245" s="230"/>
      <c r="T245" s="230"/>
      <c r="U245" s="230"/>
      <c r="V245" s="230"/>
      <c r="W245" s="230"/>
      <c r="X245" s="230"/>
      <c r="Y245" s="230"/>
      <c r="Z245" s="230"/>
    </row>
    <row r="246" ht="21" customHeight="1" spans="1:26">
      <c r="A246" s="230"/>
      <c r="B246" s="256"/>
      <c r="C246" s="259">
        <v>4</v>
      </c>
      <c r="D246" s="751" t="s">
        <v>311</v>
      </c>
      <c r="E246" s="262"/>
      <c r="F246" s="245"/>
      <c r="G246" s="230"/>
      <c r="H246" s="230"/>
      <c r="I246" s="230"/>
      <c r="J246" s="230"/>
      <c r="K246" s="230"/>
      <c r="L246" s="230"/>
      <c r="M246" s="230"/>
      <c r="N246" s="230"/>
      <c r="O246" s="230"/>
      <c r="P246" s="230"/>
      <c r="Q246" s="230"/>
      <c r="R246" s="230"/>
      <c r="S246" s="230"/>
      <c r="T246" s="230"/>
      <c r="U246" s="230"/>
      <c r="V246" s="230"/>
      <c r="W246" s="230"/>
      <c r="X246" s="230"/>
      <c r="Y246" s="230"/>
      <c r="Z246" s="230"/>
    </row>
    <row r="247" ht="13.5" customHeight="1" spans="1:26">
      <c r="A247" s="230"/>
      <c r="B247" s="263"/>
      <c r="C247" s="264"/>
      <c r="D247" s="265"/>
      <c r="E247" s="264"/>
      <c r="F247" s="251"/>
      <c r="G247" s="230"/>
      <c r="H247" s="230"/>
      <c r="I247" s="230"/>
      <c r="J247" s="230"/>
      <c r="K247" s="230"/>
      <c r="L247" s="230"/>
      <c r="M247" s="230"/>
      <c r="N247" s="230"/>
      <c r="O247" s="230"/>
      <c r="P247" s="230"/>
      <c r="Q247" s="230"/>
      <c r="R247" s="230"/>
      <c r="S247" s="230"/>
      <c r="T247" s="230"/>
      <c r="U247" s="230"/>
      <c r="V247" s="230"/>
      <c r="W247" s="230"/>
      <c r="X247" s="230"/>
      <c r="Y247" s="230"/>
      <c r="Z247" s="230"/>
    </row>
    <row r="248" ht="13.5" customHeight="1"/>
    <row r="249" ht="13.5" customHeight="1"/>
    <row r="250" ht="13.5" customHeight="1" spans="1:26">
      <c r="A250" s="230"/>
      <c r="B250" s="308"/>
      <c r="C250" s="309" t="s">
        <v>474</v>
      </c>
      <c r="D250" s="309"/>
      <c r="E250" s="309"/>
      <c r="F250" s="314"/>
      <c r="G250" s="230"/>
      <c r="H250" s="230"/>
      <c r="I250" s="230"/>
      <c r="J250" s="230">
        <v>11</v>
      </c>
      <c r="K250" s="230">
        <v>22</v>
      </c>
      <c r="L250" s="230"/>
      <c r="M250" s="230"/>
      <c r="N250" s="230"/>
      <c r="O250" s="230"/>
      <c r="P250" s="230"/>
      <c r="Q250" s="230"/>
      <c r="R250" s="230"/>
      <c r="S250" s="230"/>
      <c r="T250" s="230"/>
      <c r="U250" s="230"/>
      <c r="V250" s="230"/>
      <c r="W250" s="230"/>
      <c r="X250" s="230"/>
      <c r="Y250" s="230"/>
      <c r="Z250" s="230"/>
    </row>
    <row r="251" ht="13.5" customHeight="1" spans="1:26">
      <c r="A251" s="230"/>
      <c r="B251" s="295"/>
      <c r="C251" s="296"/>
      <c r="D251" s="296"/>
      <c r="E251" s="296"/>
      <c r="F251" s="245"/>
      <c r="G251" s="230"/>
      <c r="H251" s="230"/>
      <c r="I251" s="230"/>
      <c r="J251" s="230"/>
      <c r="K251" s="230"/>
      <c r="L251" s="230"/>
      <c r="M251" s="230"/>
      <c r="N251" s="230"/>
      <c r="O251" s="230"/>
      <c r="P251" s="230"/>
      <c r="Q251" s="230"/>
      <c r="R251" s="230"/>
      <c r="S251" s="230"/>
      <c r="T251" s="230"/>
      <c r="U251" s="230"/>
      <c r="V251" s="230"/>
      <c r="W251" s="230"/>
      <c r="X251" s="230"/>
      <c r="Y251" s="230"/>
      <c r="Z251" s="230"/>
    </row>
    <row r="252" customHeight="1" spans="1:26">
      <c r="A252" s="230"/>
      <c r="B252" s="295"/>
      <c r="C252" s="297"/>
      <c r="D252" s="298"/>
      <c r="E252" s="299"/>
      <c r="F252" s="245"/>
      <c r="G252" s="230"/>
      <c r="H252" s="230"/>
      <c r="I252" s="230"/>
      <c r="J252" s="230"/>
      <c r="K252" s="230"/>
      <c r="L252" s="230"/>
      <c r="M252" s="230"/>
      <c r="N252" s="230"/>
      <c r="O252" s="230"/>
      <c r="P252" s="230"/>
      <c r="Q252" s="230"/>
      <c r="R252" s="230"/>
      <c r="S252" s="230"/>
      <c r="T252" s="230"/>
      <c r="U252" s="230"/>
      <c r="V252" s="230"/>
      <c r="W252" s="230"/>
      <c r="X252" s="230"/>
      <c r="Y252" s="230"/>
      <c r="Z252" s="230"/>
    </row>
    <row r="253" customHeight="1" spans="1:26">
      <c r="A253" s="230"/>
      <c r="B253" s="295"/>
      <c r="C253" s="383" t="s">
        <v>475</v>
      </c>
      <c r="D253" s="296"/>
      <c r="E253" s="319"/>
      <c r="F253" s="245"/>
      <c r="G253" s="230"/>
      <c r="H253" s="230"/>
      <c r="I253" s="230"/>
      <c r="J253" s="230"/>
      <c r="K253" s="230"/>
      <c r="L253" s="230"/>
      <c r="M253" s="230"/>
      <c r="N253" s="230"/>
      <c r="O253" s="230"/>
      <c r="P253" s="230"/>
      <c r="Q253" s="230"/>
      <c r="R253" s="230"/>
      <c r="S253" s="230"/>
      <c r="T253" s="230"/>
      <c r="U253" s="230"/>
      <c r="V253" s="230"/>
      <c r="W253" s="230"/>
      <c r="X253" s="230"/>
      <c r="Y253" s="230"/>
      <c r="Z253" s="230"/>
    </row>
    <row r="254" customHeight="1" spans="1:26">
      <c r="A254" s="230"/>
      <c r="B254" s="295"/>
      <c r="C254" s="383" t="s">
        <v>476</v>
      </c>
      <c r="D254" s="321"/>
      <c r="E254" s="322"/>
      <c r="F254" s="245"/>
      <c r="G254" s="230"/>
      <c r="H254" s="230"/>
      <c r="I254" s="230"/>
      <c r="J254" s="230"/>
      <c r="K254" s="230"/>
      <c r="L254" s="230"/>
      <c r="M254" s="230"/>
      <c r="N254" s="230"/>
      <c r="O254" s="230"/>
      <c r="P254" s="230"/>
      <c r="Q254" s="230"/>
      <c r="R254" s="230"/>
      <c r="S254" s="230"/>
      <c r="T254" s="230"/>
      <c r="U254" s="230"/>
      <c r="V254" s="230"/>
      <c r="W254" s="230"/>
      <c r="X254" s="230"/>
      <c r="Y254" s="230"/>
      <c r="Z254" s="230"/>
    </row>
    <row r="255" customHeight="1" spans="1:26">
      <c r="A255" s="230"/>
      <c r="B255" s="295"/>
      <c r="C255" s="383" t="s">
        <v>477</v>
      </c>
      <c r="D255" s="290"/>
      <c r="E255" s="291"/>
      <c r="F255" s="245"/>
      <c r="G255" s="230"/>
      <c r="H255" s="230"/>
      <c r="I255" s="230"/>
      <c r="J255" s="230"/>
      <c r="K255" s="230"/>
      <c r="L255" s="230"/>
      <c r="M255" s="230"/>
      <c r="N255" s="230"/>
      <c r="O255" s="230"/>
      <c r="P255" s="230"/>
      <c r="Q255" s="230"/>
      <c r="R255" s="230"/>
      <c r="S255" s="230"/>
      <c r="T255" s="230"/>
      <c r="U255" s="230"/>
      <c r="V255" s="230"/>
      <c r="W255" s="230"/>
      <c r="X255" s="230"/>
      <c r="Y255" s="230"/>
      <c r="Z255" s="230"/>
    </row>
    <row r="256" customHeight="1" spans="1:26">
      <c r="A256" s="230"/>
      <c r="B256" s="295"/>
      <c r="C256" s="320"/>
      <c r="D256" s="323"/>
      <c r="E256" s="324"/>
      <c r="F256" s="245"/>
      <c r="G256" s="230"/>
      <c r="H256" s="230"/>
      <c r="I256" s="230"/>
      <c r="J256" s="230"/>
      <c r="K256" s="230"/>
      <c r="L256" s="230"/>
      <c r="M256" s="230"/>
      <c r="N256" s="230"/>
      <c r="O256" s="230"/>
      <c r="P256" s="230"/>
      <c r="Q256" s="230"/>
      <c r="R256" s="230"/>
      <c r="S256" s="230"/>
      <c r="T256" s="230"/>
      <c r="U256" s="230"/>
      <c r="V256" s="230"/>
      <c r="W256" s="230"/>
      <c r="X256" s="230"/>
      <c r="Y256" s="230"/>
      <c r="Z256" s="230"/>
    </row>
    <row r="257" ht="13.5" customHeight="1" spans="1:26">
      <c r="A257" s="230"/>
      <c r="B257" s="246"/>
      <c r="C257" s="388"/>
      <c r="D257" s="281"/>
      <c r="E257" s="251"/>
      <c r="F257" s="245"/>
      <c r="G257" s="230"/>
      <c r="H257" s="230"/>
      <c r="I257" s="230"/>
      <c r="J257" s="230"/>
      <c r="K257" s="230"/>
      <c r="L257" s="230"/>
      <c r="M257" s="230"/>
      <c r="N257" s="230"/>
      <c r="O257" s="230"/>
      <c r="P257" s="230"/>
      <c r="Q257" s="230"/>
      <c r="R257" s="230"/>
      <c r="S257" s="230"/>
      <c r="T257" s="230"/>
      <c r="U257" s="230"/>
      <c r="V257" s="230"/>
      <c r="W257" s="230"/>
      <c r="X257" s="230"/>
      <c r="Y257" s="230"/>
      <c r="Z257" s="230"/>
    </row>
    <row r="258" ht="22.5" customHeight="1" spans="1:26">
      <c r="A258" s="230"/>
      <c r="B258" s="246"/>
      <c r="C258" s="305" t="s">
        <v>304</v>
      </c>
      <c r="D258" s="306"/>
      <c r="E258" s="306"/>
      <c r="F258" s="245"/>
      <c r="G258" s="230"/>
      <c r="H258" s="230"/>
      <c r="I258" s="230"/>
      <c r="J258" s="230"/>
      <c r="K258" s="230"/>
      <c r="L258" s="230"/>
      <c r="M258" s="230"/>
      <c r="N258" s="230"/>
      <c r="O258" s="230"/>
      <c r="P258" s="230"/>
      <c r="Q258" s="230"/>
      <c r="R258" s="230"/>
      <c r="S258" s="230"/>
      <c r="T258" s="230"/>
      <c r="U258" s="230"/>
      <c r="V258" s="230"/>
      <c r="W258" s="230"/>
      <c r="X258" s="230"/>
      <c r="Y258" s="230"/>
      <c r="Z258" s="230"/>
    </row>
    <row r="259" ht="13.5" customHeight="1" spans="1:26">
      <c r="A259" s="230"/>
      <c r="B259" s="246"/>
      <c r="C259" s="252"/>
      <c r="D259" s="230"/>
      <c r="E259" s="230"/>
      <c r="F259" s="245"/>
      <c r="G259" s="230"/>
      <c r="H259" s="230"/>
      <c r="I259" s="230"/>
      <c r="J259" s="230"/>
      <c r="K259" s="230"/>
      <c r="L259" s="230"/>
      <c r="M259" s="230"/>
      <c r="N259" s="230"/>
      <c r="O259" s="230"/>
      <c r="P259" s="230"/>
      <c r="Q259" s="230"/>
      <c r="R259" s="230"/>
      <c r="S259" s="230"/>
      <c r="T259" s="230"/>
      <c r="U259" s="230"/>
      <c r="V259" s="230"/>
      <c r="W259" s="230"/>
      <c r="X259" s="230"/>
      <c r="Y259" s="230"/>
      <c r="Z259" s="230"/>
    </row>
    <row r="260" ht="13.5" customHeight="1" spans="1:26">
      <c r="A260" s="230"/>
      <c r="B260" s="256"/>
      <c r="C260" s="257" t="s">
        <v>305</v>
      </c>
      <c r="D260" s="750" t="s">
        <v>244</v>
      </c>
      <c r="E260" s="258" t="s">
        <v>243</v>
      </c>
      <c r="F260" s="245"/>
      <c r="G260" s="230"/>
      <c r="H260" s="230"/>
      <c r="I260" s="230"/>
      <c r="J260" s="230"/>
      <c r="K260" s="230"/>
      <c r="L260" s="230"/>
      <c r="M260" s="230"/>
      <c r="N260" s="230"/>
      <c r="O260" s="230"/>
      <c r="P260" s="230"/>
      <c r="Q260" s="230"/>
      <c r="R260" s="230"/>
      <c r="S260" s="230"/>
      <c r="T260" s="230"/>
      <c r="U260" s="230"/>
      <c r="V260" s="230"/>
      <c r="W260" s="230"/>
      <c r="X260" s="230"/>
      <c r="Y260" s="230"/>
      <c r="Z260" s="230"/>
    </row>
    <row r="261" ht="21" customHeight="1" spans="1:26">
      <c r="A261" s="230"/>
      <c r="B261" s="256"/>
      <c r="C261" s="259">
        <v>1</v>
      </c>
      <c r="D261" s="758" t="s">
        <v>345</v>
      </c>
      <c r="E261" s="261" t="s">
        <v>457</v>
      </c>
      <c r="F261" s="245"/>
      <c r="G261" s="230"/>
      <c r="H261" s="230"/>
      <c r="I261" s="230"/>
      <c r="J261" s="230"/>
      <c r="K261" s="230"/>
      <c r="L261" s="230"/>
      <c r="M261" s="230"/>
      <c r="N261" s="230"/>
      <c r="O261" s="230"/>
      <c r="P261" s="230"/>
      <c r="Q261" s="230"/>
      <c r="R261" s="230"/>
      <c r="S261" s="230"/>
      <c r="T261" s="230"/>
      <c r="U261" s="230"/>
      <c r="V261" s="230"/>
      <c r="W261" s="230"/>
      <c r="X261" s="230"/>
      <c r="Y261" s="230"/>
      <c r="Z261" s="230"/>
    </row>
    <row r="262" ht="21" customHeight="1" spans="1:26">
      <c r="A262" s="230"/>
      <c r="B262" s="256"/>
      <c r="C262" s="259">
        <v>2</v>
      </c>
      <c r="D262" s="758" t="s">
        <v>478</v>
      </c>
      <c r="E262" s="272"/>
      <c r="F262" s="245"/>
      <c r="G262" s="230"/>
      <c r="H262" s="230"/>
      <c r="I262" s="230"/>
      <c r="J262" s="230"/>
      <c r="K262" s="230"/>
      <c r="L262" s="230"/>
      <c r="M262" s="230"/>
      <c r="N262" s="230"/>
      <c r="O262" s="230"/>
      <c r="P262" s="230"/>
      <c r="Q262" s="230"/>
      <c r="R262" s="230"/>
      <c r="S262" s="230"/>
      <c r="T262" s="230"/>
      <c r="U262" s="230"/>
      <c r="V262" s="230"/>
      <c r="W262" s="230"/>
      <c r="X262" s="230"/>
      <c r="Y262" s="230"/>
      <c r="Z262" s="230"/>
    </row>
    <row r="263" ht="33" customHeight="1" spans="1:26">
      <c r="A263" s="230"/>
      <c r="B263" s="256"/>
      <c r="C263" s="259">
        <v>3</v>
      </c>
      <c r="D263" s="315" t="s">
        <v>479</v>
      </c>
      <c r="E263" s="272"/>
      <c r="F263" s="245"/>
      <c r="G263" s="230"/>
      <c r="H263" s="230"/>
      <c r="I263" s="230"/>
      <c r="J263" s="230"/>
      <c r="K263" s="230"/>
      <c r="L263" s="230"/>
      <c r="M263" s="230"/>
      <c r="N263" s="230"/>
      <c r="O263" s="230"/>
      <c r="P263" s="230"/>
      <c r="Q263" s="230"/>
      <c r="R263" s="230"/>
      <c r="S263" s="230"/>
      <c r="T263" s="230"/>
      <c r="U263" s="230"/>
      <c r="V263" s="230"/>
      <c r="W263" s="230"/>
      <c r="X263" s="230"/>
      <c r="Y263" s="230"/>
      <c r="Z263" s="230"/>
    </row>
    <row r="264" ht="21" customHeight="1" spans="1:26">
      <c r="A264" s="230"/>
      <c r="B264" s="246"/>
      <c r="C264" s="259">
        <v>4</v>
      </c>
      <c r="D264" s="315" t="s">
        <v>480</v>
      </c>
      <c r="E264" s="262"/>
      <c r="F264" s="245"/>
      <c r="G264" s="230"/>
      <c r="H264" s="230"/>
      <c r="I264" s="230"/>
      <c r="J264" s="230"/>
      <c r="K264" s="230"/>
      <c r="L264" s="230"/>
      <c r="M264" s="230"/>
      <c r="N264" s="230"/>
      <c r="O264" s="230"/>
      <c r="P264" s="230"/>
      <c r="Q264" s="230"/>
      <c r="R264" s="230"/>
      <c r="S264" s="230"/>
      <c r="T264" s="230"/>
      <c r="U264" s="230"/>
      <c r="V264" s="230"/>
      <c r="W264" s="230"/>
      <c r="X264" s="230"/>
      <c r="Y264" s="230"/>
      <c r="Z264" s="230"/>
    </row>
    <row r="265" ht="13.5" customHeight="1" spans="1:26">
      <c r="A265" s="230"/>
      <c r="B265" s="263"/>
      <c r="C265" s="281"/>
      <c r="D265" s="281"/>
      <c r="E265" s="281"/>
      <c r="F265" s="251"/>
      <c r="G265" s="230"/>
      <c r="H265" s="230"/>
      <c r="I265" s="230"/>
      <c r="J265" s="230"/>
      <c r="K265" s="230"/>
      <c r="L265" s="230"/>
      <c r="M265" s="230"/>
      <c r="N265" s="230"/>
      <c r="O265" s="230"/>
      <c r="P265" s="230"/>
      <c r="Q265" s="230"/>
      <c r="R265" s="230"/>
      <c r="S265" s="230"/>
      <c r="T265" s="230"/>
      <c r="U265" s="230"/>
      <c r="V265" s="230"/>
      <c r="W265" s="230"/>
      <c r="X265" s="230"/>
      <c r="Y265" s="230"/>
      <c r="Z265" s="230"/>
    </row>
    <row r="266" ht="13.5" customHeight="1"/>
    <row r="267" ht="13.5" customHeight="1"/>
    <row r="268" ht="13.5" customHeight="1"/>
    <row r="269" ht="13.5" customHeight="1"/>
    <row r="270" ht="13.5" customHeight="1"/>
    <row r="271" ht="13.5" customHeight="1"/>
    <row r="272" ht="13.5" customHeight="1"/>
    <row r="273" ht="14"/>
    <row r="274" ht="14"/>
    <row r="275" ht="14"/>
    <row r="276" ht="14"/>
    <row r="277" ht="14"/>
    <row r="278" ht="14"/>
    <row r="279" ht="14"/>
    <row r="280" ht="14"/>
    <row r="281" ht="14"/>
    <row r="282" ht="14"/>
    <row r="283" ht="14"/>
    <row r="284" ht="14"/>
    <row r="285" ht="14"/>
    <row r="286" ht="14"/>
    <row r="287" ht="14"/>
    <row r="288" ht="14"/>
    <row r="289" ht="14"/>
    <row r="290" ht="14"/>
    <row r="291" ht="14"/>
    <row r="292" ht="14"/>
    <row r="293" ht="14"/>
    <row r="294" ht="14"/>
    <row r="295" ht="14"/>
    <row r="296" ht="14"/>
    <row r="297" ht="14"/>
    <row r="298" ht="14"/>
    <row r="299" ht="14"/>
    <row r="300" ht="14"/>
    <row r="301" ht="14"/>
    <row r="302" ht="14"/>
    <row r="303" ht="14"/>
    <row r="304" ht="14"/>
    <row r="305" ht="14"/>
    <row r="306" ht="14"/>
    <row r="307" ht="14"/>
    <row r="308" ht="14"/>
    <row r="309" ht="14"/>
    <row r="310" ht="14"/>
    <row r="311" ht="14"/>
    <row r="312" ht="14"/>
    <row r="313" ht="14"/>
    <row r="314" ht="14"/>
    <row r="315" ht="14"/>
    <row r="316" ht="14"/>
    <row r="317" ht="14"/>
    <row r="318" ht="14"/>
    <row r="319" ht="14"/>
    <row r="320" ht="14"/>
    <row r="321" ht="14"/>
    <row r="322" ht="14"/>
    <row r="323" ht="14"/>
    <row r="324" ht="14"/>
    <row r="325" ht="14"/>
    <row r="326" ht="14"/>
    <row r="327" ht="14"/>
    <row r="328" ht="14"/>
    <row r="329" ht="14"/>
    <row r="330" ht="14"/>
    <row r="331" ht="14"/>
    <row r="332" ht="14"/>
    <row r="333" ht="14"/>
    <row r="334" ht="14"/>
    <row r="335" ht="14"/>
    <row r="336" ht="14"/>
    <row r="337" ht="14"/>
    <row r="338" ht="14"/>
    <row r="339" ht="14"/>
    <row r="340" ht="14"/>
    <row r="341" ht="14"/>
    <row r="342" ht="14"/>
    <row r="343" ht="14"/>
    <row r="344" ht="14"/>
    <row r="345" ht="14"/>
    <row r="346" ht="14"/>
    <row r="347" ht="14"/>
    <row r="348" ht="14"/>
    <row r="349" ht="14"/>
    <row r="350" ht="14"/>
    <row r="351" ht="14"/>
    <row r="352" ht="14"/>
    <row r="353" ht="14"/>
    <row r="354" ht="14"/>
    <row r="355" ht="14"/>
    <row r="356" ht="14"/>
    <row r="357" ht="14"/>
    <row r="358" ht="14"/>
    <row r="359" ht="14"/>
    <row r="360" ht="14"/>
    <row r="361" ht="14"/>
    <row r="362" ht="14"/>
    <row r="363" ht="14"/>
    <row r="364" ht="14"/>
    <row r="365" ht="14"/>
    <row r="366" ht="14"/>
    <row r="367" ht="14"/>
    <row r="368" ht="14"/>
    <row r="369" ht="14"/>
    <row r="370" ht="14"/>
    <row r="371" ht="14"/>
    <row r="372" ht="14"/>
    <row r="373" ht="14"/>
    <row r="374" ht="14"/>
    <row r="375" ht="14"/>
    <row r="376" ht="14"/>
    <row r="377" ht="14"/>
    <row r="378" ht="14"/>
    <row r="379" ht="14"/>
    <row r="380" ht="14"/>
    <row r="381" ht="14"/>
    <row r="382" ht="14"/>
    <row r="383" ht="14"/>
    <row r="384" ht="14"/>
    <row r="385" ht="14"/>
    <row r="386" ht="14"/>
    <row r="387" ht="14"/>
    <row r="388" ht="14"/>
    <row r="389" ht="14"/>
    <row r="390" ht="14"/>
    <row r="391" ht="14"/>
    <row r="392" ht="14"/>
    <row r="393" ht="14"/>
    <row r="394" ht="14"/>
    <row r="395" ht="14"/>
    <row r="396" ht="14"/>
    <row r="397" ht="14"/>
    <row r="398" ht="14"/>
    <row r="399" ht="14"/>
    <row r="400" ht="14"/>
    <row r="401" ht="14"/>
    <row r="402" ht="14"/>
    <row r="403" ht="14"/>
    <row r="404" ht="14"/>
    <row r="405" ht="14"/>
    <row r="406" ht="14"/>
    <row r="407" ht="14"/>
    <row r="408" ht="14"/>
    <row r="409" ht="14"/>
    <row r="410" ht="14"/>
    <row r="411" ht="14"/>
    <row r="412" ht="14"/>
    <row r="413" ht="14"/>
    <row r="414" ht="14"/>
    <row r="415" ht="14"/>
    <row r="416" ht="14"/>
    <row r="417" ht="14"/>
    <row r="418" ht="14"/>
    <row r="419" ht="14"/>
    <row r="420" ht="14"/>
    <row r="421" ht="14"/>
    <row r="422" ht="14"/>
    <row r="423" ht="14"/>
    <row r="424" ht="14"/>
    <row r="425" ht="14"/>
    <row r="426" ht="14"/>
    <row r="427" ht="14"/>
    <row r="428" ht="14"/>
    <row r="429" ht="14"/>
    <row r="430" ht="14"/>
    <row r="431" ht="14"/>
    <row r="432" ht="14"/>
    <row r="433" ht="14"/>
    <row r="434" ht="14"/>
    <row r="435" ht="14"/>
    <row r="436" ht="14"/>
    <row r="437" ht="14"/>
    <row r="438" ht="14"/>
    <row r="439" ht="14"/>
    <row r="440" ht="14"/>
    <row r="441" ht="14"/>
    <row r="442" ht="14"/>
    <row r="443" ht="14"/>
    <row r="444" ht="14"/>
    <row r="445" ht="14"/>
    <row r="446" ht="14"/>
    <row r="447" ht="14"/>
    <row r="448" ht="14"/>
    <row r="449" ht="14"/>
    <row r="450" ht="14"/>
    <row r="451" ht="14"/>
    <row r="452" ht="14"/>
    <row r="453" ht="14"/>
    <row r="454" ht="14"/>
    <row r="455" ht="14"/>
    <row r="456" ht="14"/>
    <row r="457" ht="14"/>
    <row r="458" ht="14"/>
    <row r="459" ht="14"/>
    <row r="460" ht="14"/>
    <row r="461" ht="14"/>
    <row r="462" ht="14"/>
    <row r="463" ht="14"/>
    <row r="464" ht="14"/>
    <row r="465" ht="14"/>
    <row r="466" ht="14"/>
    <row r="467" ht="14"/>
    <row r="468" ht="14"/>
    <row r="469" ht="14"/>
    <row r="470" ht="14"/>
    <row r="471" ht="14"/>
    <row r="472" ht="14"/>
    <row r="473" ht="14"/>
    <row r="474" ht="14"/>
    <row r="475" ht="14"/>
    <row r="476" ht="14"/>
    <row r="477" ht="14"/>
    <row r="478" ht="14"/>
    <row r="479" ht="14"/>
    <row r="480" ht="14"/>
    <row r="481" ht="14"/>
    <row r="482" ht="14"/>
    <row r="483" ht="14"/>
    <row r="484" ht="14"/>
    <row r="485" ht="14"/>
    <row r="486" ht="14"/>
    <row r="487" ht="14"/>
    <row r="488" ht="14"/>
    <row r="489" ht="14"/>
    <row r="490" ht="14"/>
    <row r="491" ht="14"/>
    <row r="492" ht="14"/>
    <row r="493" ht="14"/>
    <row r="494" ht="14"/>
    <row r="495" ht="14"/>
    <row r="496" ht="14"/>
    <row r="497" ht="14"/>
    <row r="498" ht="14"/>
    <row r="499" ht="14"/>
    <row r="500" ht="14"/>
    <row r="501" ht="14"/>
    <row r="502" ht="14"/>
    <row r="503" ht="14"/>
    <row r="504" ht="14"/>
    <row r="505" ht="14"/>
    <row r="506" ht="14"/>
    <row r="507" ht="14"/>
    <row r="508" ht="14"/>
    <row r="509" ht="14"/>
    <row r="510" ht="14"/>
    <row r="511" ht="14"/>
    <row r="512" ht="14"/>
    <row r="513" ht="14"/>
    <row r="514" ht="14"/>
    <row r="515" ht="14"/>
    <row r="516" ht="14"/>
    <row r="517" ht="14"/>
    <row r="518" ht="14"/>
    <row r="519" ht="14"/>
    <row r="520" ht="14"/>
    <row r="521" ht="14"/>
    <row r="522" ht="14"/>
    <row r="523" ht="14"/>
    <row r="524" ht="14"/>
    <row r="525" ht="14"/>
    <row r="526" ht="14"/>
    <row r="527" ht="14"/>
    <row r="528" ht="14"/>
    <row r="529" ht="14"/>
    <row r="530" ht="14"/>
    <row r="531" ht="14"/>
    <row r="532" ht="14"/>
    <row r="533" ht="14"/>
    <row r="534" ht="14"/>
    <row r="535" ht="14"/>
    <row r="536" ht="14"/>
    <row r="537" ht="14"/>
    <row r="538" ht="14"/>
    <row r="539" ht="14"/>
    <row r="540" ht="14"/>
    <row r="541" ht="14"/>
    <row r="542" ht="14"/>
    <row r="543" ht="14"/>
    <row r="544" ht="14"/>
    <row r="545" ht="14"/>
    <row r="546" ht="14"/>
    <row r="547" ht="14"/>
    <row r="548" ht="14"/>
    <row r="549" ht="14"/>
    <row r="550" ht="14"/>
    <row r="551" ht="14"/>
    <row r="552" ht="14"/>
    <row r="553" ht="14"/>
    <row r="554" ht="14"/>
    <row r="555" ht="14"/>
    <row r="556" ht="14"/>
    <row r="557" ht="14"/>
    <row r="558" ht="14"/>
    <row r="559" ht="14"/>
    <row r="560" ht="14"/>
    <row r="561" ht="14"/>
    <row r="562" ht="14"/>
    <row r="563" ht="14"/>
    <row r="564" ht="14"/>
    <row r="565" ht="14"/>
    <row r="566" ht="14"/>
    <row r="567" ht="14"/>
    <row r="568" ht="14"/>
    <row r="569" ht="14"/>
    <row r="570" ht="14"/>
    <row r="571" ht="14"/>
    <row r="572" ht="14"/>
    <row r="573" ht="14"/>
    <row r="574" ht="14"/>
    <row r="575" ht="14"/>
    <row r="576" ht="14"/>
    <row r="577" ht="14"/>
    <row r="578" ht="14"/>
    <row r="579" ht="14"/>
    <row r="580" ht="14"/>
    <row r="581" ht="14"/>
    <row r="582" ht="14"/>
    <row r="583" ht="14"/>
    <row r="584" ht="14"/>
    <row r="585" ht="14"/>
    <row r="586" ht="14"/>
    <row r="587" ht="14"/>
    <row r="588" ht="14"/>
    <row r="589" ht="14"/>
    <row r="590" ht="14"/>
    <row r="591" ht="14"/>
    <row r="592" ht="14"/>
    <row r="593" ht="14"/>
    <row r="594" ht="14"/>
    <row r="595" ht="14"/>
    <row r="596" ht="14"/>
    <row r="597" ht="14"/>
    <row r="598" ht="14"/>
    <row r="599" ht="14"/>
    <row r="600" ht="14"/>
    <row r="601" ht="14"/>
    <row r="602" ht="14"/>
    <row r="603" ht="14"/>
    <row r="604" ht="14"/>
    <row r="605" ht="14"/>
    <row r="606" ht="14"/>
    <row r="607" ht="14"/>
    <row r="608" ht="14"/>
    <row r="609" ht="14"/>
    <row r="610" ht="14"/>
    <row r="611" ht="14"/>
    <row r="612" ht="14"/>
    <row r="613" ht="14"/>
    <row r="614" ht="14"/>
    <row r="615" ht="14"/>
    <row r="616" ht="14"/>
    <row r="617" ht="14"/>
    <row r="618" ht="14"/>
    <row r="619" ht="14"/>
    <row r="620" ht="14"/>
    <row r="621" ht="14"/>
    <row r="622" ht="14"/>
    <row r="623" ht="14"/>
    <row r="624" ht="14"/>
    <row r="625" ht="14"/>
    <row r="626" ht="14"/>
    <row r="627" ht="14"/>
    <row r="628" ht="14"/>
    <row r="629" ht="14"/>
    <row r="630" ht="14"/>
    <row r="631" ht="14"/>
    <row r="632" ht="14"/>
    <row r="633" ht="14"/>
    <row r="634" ht="14"/>
    <row r="635" ht="14"/>
    <row r="636" ht="14"/>
    <row r="637" ht="14"/>
    <row r="638" ht="14"/>
    <row r="639" ht="14"/>
    <row r="640" ht="14"/>
    <row r="641" ht="14"/>
    <row r="642" ht="14"/>
    <row r="643" ht="14"/>
    <row r="644" ht="14"/>
    <row r="645" ht="14"/>
    <row r="646" ht="14"/>
    <row r="647" ht="14"/>
    <row r="648" ht="14"/>
    <row r="649" ht="14"/>
    <row r="650" ht="14"/>
    <row r="651" ht="14"/>
    <row r="652" ht="14"/>
    <row r="653" ht="14"/>
    <row r="654" ht="14"/>
    <row r="655" ht="14"/>
    <row r="656" ht="14"/>
    <row r="657" ht="14"/>
    <row r="658" ht="14"/>
    <row r="659" ht="14"/>
    <row r="660" ht="14"/>
    <row r="661" ht="14"/>
    <row r="662" ht="14"/>
    <row r="663" ht="14"/>
    <row r="664" ht="14"/>
    <row r="665" ht="14"/>
    <row r="666" ht="14"/>
    <row r="667" ht="14"/>
    <row r="668" ht="14"/>
    <row r="669" ht="14"/>
    <row r="670" ht="14"/>
    <row r="671" ht="14"/>
    <row r="672" ht="14"/>
    <row r="673" ht="14"/>
    <row r="674" ht="14"/>
    <row r="675" ht="14"/>
    <row r="676" ht="14"/>
    <row r="677" ht="14"/>
    <row r="678" ht="14"/>
    <row r="679" ht="14"/>
    <row r="680" ht="14"/>
    <row r="681" ht="14"/>
    <row r="682" ht="14"/>
    <row r="683" ht="14"/>
    <row r="684" ht="14"/>
    <row r="685" ht="14"/>
    <row r="686" ht="14"/>
    <row r="687" ht="14"/>
    <row r="688" ht="14"/>
    <row r="689" ht="14"/>
    <row r="690" ht="14"/>
    <row r="691" ht="14"/>
    <row r="692" ht="14"/>
    <row r="693" ht="14"/>
    <row r="694" ht="14"/>
    <row r="695" ht="14"/>
    <row r="696" ht="14"/>
    <row r="697" ht="14"/>
    <row r="698" ht="14"/>
    <row r="699" ht="14"/>
    <row r="700" ht="14"/>
    <row r="701" ht="14"/>
    <row r="702" ht="14"/>
    <row r="703" ht="14"/>
    <row r="704" ht="14"/>
    <row r="705" ht="14"/>
    <row r="706" ht="14"/>
    <row r="707" ht="14"/>
    <row r="708" ht="14"/>
    <row r="709" ht="14"/>
    <row r="710" ht="14"/>
    <row r="711" ht="14"/>
    <row r="712" ht="14"/>
    <row r="713" ht="14"/>
    <row r="714" ht="14"/>
    <row r="715" ht="14"/>
    <row r="716" ht="14"/>
    <row r="717" ht="14"/>
    <row r="718" ht="14"/>
    <row r="719" ht="14"/>
    <row r="720" ht="14"/>
    <row r="721" ht="14"/>
    <row r="722" ht="14"/>
    <row r="723" ht="14"/>
    <row r="724" ht="14"/>
    <row r="725" ht="14"/>
    <row r="726" ht="14"/>
    <row r="727" ht="14"/>
    <row r="728" ht="14"/>
    <row r="729" ht="14"/>
    <row r="730" ht="14"/>
    <row r="731" ht="14"/>
    <row r="732" ht="14"/>
    <row r="733" ht="14"/>
    <row r="734" ht="14"/>
    <row r="735" ht="14"/>
    <row r="736" ht="14"/>
    <row r="737" ht="14"/>
    <row r="738" ht="14"/>
    <row r="739" ht="14"/>
    <row r="740" ht="14"/>
    <row r="741" ht="14"/>
    <row r="742" ht="14"/>
    <row r="743" ht="14"/>
    <row r="744" ht="14"/>
    <row r="745" ht="14"/>
    <row r="746" ht="14"/>
    <row r="747" ht="14"/>
    <row r="748" ht="14"/>
    <row r="749" ht="14"/>
    <row r="750" ht="14"/>
    <row r="751" ht="14"/>
    <row r="752" ht="14"/>
    <row r="753" ht="14"/>
    <row r="754" ht="14"/>
    <row r="755" ht="14"/>
    <row r="756" ht="14"/>
    <row r="757" ht="14"/>
    <row r="758" ht="14"/>
    <row r="759" ht="14"/>
    <row r="760" ht="14"/>
    <row r="761" ht="14"/>
    <row r="762" ht="14"/>
    <row r="763" ht="14"/>
    <row r="764" ht="14"/>
    <row r="765" ht="14"/>
    <row r="766" ht="14"/>
    <row r="767" ht="14"/>
    <row r="768" ht="14"/>
    <row r="769" ht="14"/>
    <row r="770" ht="14"/>
    <row r="771" ht="14"/>
    <row r="772" ht="14"/>
    <row r="773" ht="14"/>
    <row r="774" ht="14"/>
    <row r="775" ht="14"/>
    <row r="776" ht="14"/>
    <row r="777" ht="14"/>
    <row r="778" ht="14"/>
    <row r="779" ht="14"/>
    <row r="780" ht="14"/>
    <row r="781" ht="14"/>
    <row r="782" ht="14"/>
    <row r="783" ht="14"/>
    <row r="784" ht="14"/>
    <row r="785" ht="14"/>
    <row r="786" ht="14"/>
    <row r="787" ht="14"/>
    <row r="788" ht="14"/>
    <row r="789" ht="14"/>
    <row r="790" ht="14"/>
    <row r="791" ht="14"/>
    <row r="792" ht="14"/>
    <row r="793" ht="14"/>
    <row r="794" ht="14"/>
    <row r="795" ht="14"/>
    <row r="796" ht="14"/>
    <row r="797" ht="14"/>
    <row r="798" ht="14"/>
    <row r="799" ht="14"/>
    <row r="800" ht="14"/>
    <row r="801" ht="14"/>
    <row r="802" ht="14"/>
    <row r="803" ht="14"/>
    <row r="804" ht="14"/>
    <row r="805" ht="14"/>
    <row r="806" ht="14"/>
    <row r="807" ht="14"/>
    <row r="808" ht="14"/>
    <row r="809" ht="14"/>
    <row r="810" ht="14"/>
    <row r="811" ht="14"/>
    <row r="812" ht="14"/>
    <row r="813" ht="14"/>
    <row r="814" ht="14"/>
    <row r="815" ht="14"/>
    <row r="816" ht="14"/>
    <row r="817" ht="14"/>
    <row r="818" ht="14"/>
    <row r="819" ht="14"/>
    <row r="820" ht="14"/>
    <row r="821" ht="14"/>
    <row r="822" ht="14"/>
    <row r="823" ht="14"/>
    <row r="824" ht="14"/>
    <row r="825" ht="14"/>
    <row r="826" ht="14"/>
    <row r="827" ht="14"/>
    <row r="828" ht="14"/>
    <row r="829" ht="14"/>
    <row r="830" ht="14"/>
    <row r="831" ht="14"/>
    <row r="832" ht="14"/>
    <row r="833" ht="14"/>
    <row r="834" ht="14"/>
    <row r="835" ht="14"/>
    <row r="836" ht="14"/>
    <row r="837" ht="14"/>
    <row r="838" ht="14"/>
    <row r="839" ht="14"/>
    <row r="840" ht="14"/>
    <row r="841" ht="14"/>
    <row r="842" ht="14"/>
    <row r="843" ht="14"/>
    <row r="844" ht="14"/>
    <row r="845" ht="14"/>
    <row r="846" ht="14"/>
    <row r="847" ht="14"/>
    <row r="848" ht="14"/>
    <row r="849" ht="14"/>
    <row r="850" ht="14"/>
    <row r="851" ht="14"/>
    <row r="852" ht="14"/>
    <row r="853" ht="14"/>
    <row r="854" ht="14"/>
    <row r="855" ht="14"/>
    <row r="856" ht="14"/>
    <row r="857" ht="14"/>
    <row r="858" ht="14"/>
    <row r="859" ht="14"/>
    <row r="860" ht="14"/>
    <row r="861" ht="14"/>
    <row r="862" ht="14"/>
    <row r="863" ht="14"/>
    <row r="864" ht="14"/>
    <row r="865" ht="14"/>
    <row r="866" ht="14"/>
    <row r="867" ht="14"/>
    <row r="868" ht="14"/>
    <row r="869" ht="14"/>
    <row r="870" ht="14"/>
    <row r="871" ht="14"/>
    <row r="872" ht="14"/>
    <row r="873" ht="14"/>
    <row r="874" ht="14"/>
    <row r="875" ht="14"/>
    <row r="876" ht="14"/>
    <row r="877" ht="14"/>
    <row r="878" ht="14"/>
    <row r="879" ht="14"/>
    <row r="880" ht="14"/>
    <row r="881" ht="14"/>
    <row r="882" ht="14"/>
    <row r="883" ht="14"/>
    <row r="884" ht="14"/>
    <row r="885" ht="14"/>
    <row r="886" ht="14"/>
    <row r="887" ht="14"/>
    <row r="888" ht="14"/>
    <row r="889" ht="14"/>
    <row r="890" ht="14"/>
    <row r="891" ht="14"/>
    <row r="892" ht="14"/>
    <row r="893" ht="14"/>
    <row r="894" ht="14"/>
    <row r="895" ht="14"/>
    <row r="896" ht="14"/>
    <row r="897" ht="14"/>
    <row r="898" ht="14"/>
    <row r="899" ht="14"/>
    <row r="900" ht="14"/>
    <row r="901" ht="14"/>
    <row r="902" ht="14"/>
    <row r="903" ht="14"/>
    <row r="904" ht="14"/>
    <row r="905" ht="14"/>
    <row r="906" ht="14"/>
    <row r="907" ht="14"/>
    <row r="908" ht="14"/>
    <row r="909" ht="14"/>
    <row r="910" ht="14"/>
    <row r="911" ht="14"/>
    <row r="912" ht="14"/>
    <row r="913" ht="14"/>
    <row r="914" ht="14"/>
    <row r="915" ht="14"/>
    <row r="916" ht="14"/>
    <row r="917" ht="14"/>
    <row r="918" ht="14"/>
    <row r="919" ht="14"/>
    <row r="920" ht="14"/>
    <row r="921" ht="14"/>
    <row r="922" ht="14"/>
    <row r="923" ht="14"/>
    <row r="924" ht="14"/>
    <row r="925" ht="14"/>
    <row r="926" ht="14"/>
    <row r="927" ht="14"/>
    <row r="928" ht="14"/>
    <row r="929" ht="14"/>
    <row r="930" ht="14"/>
    <row r="931" ht="14"/>
    <row r="932" ht="14"/>
    <row r="933" ht="14"/>
    <row r="934" ht="14"/>
    <row r="935" ht="14"/>
    <row r="936" ht="14"/>
    <row r="937" ht="14"/>
    <row r="938" ht="14"/>
    <row r="939" ht="14"/>
    <row r="940" ht="14"/>
    <row r="941" ht="14"/>
    <row r="942" ht="14"/>
    <row r="943" ht="14"/>
    <row r="944" ht="14"/>
    <row r="945" ht="14"/>
    <row r="946" ht="14"/>
    <row r="947" ht="14"/>
    <row r="948" ht="14"/>
    <row r="949" ht="14"/>
    <row r="950" ht="14"/>
    <row r="951" ht="14"/>
    <row r="952" ht="14"/>
    <row r="953" ht="14"/>
    <row r="954" ht="14"/>
    <row r="955" ht="14"/>
    <row r="956" ht="14"/>
    <row r="957" ht="14"/>
    <row r="958" ht="14"/>
    <row r="959" ht="14"/>
    <row r="960" ht="14"/>
    <row r="961" ht="14"/>
    <row r="962" ht="14"/>
    <row r="963" ht="14"/>
    <row r="964" ht="14"/>
    <row r="965" ht="14"/>
    <row r="966" ht="14"/>
    <row r="967" ht="14"/>
    <row r="968" ht="14"/>
    <row r="969" ht="14"/>
    <row r="970" ht="14"/>
    <row r="971" ht="14"/>
    <row r="972" ht="14"/>
    <row r="973" ht="14"/>
    <row r="974" ht="14"/>
    <row r="975" ht="14"/>
    <row r="976" ht="14"/>
    <row r="977" ht="14"/>
    <row r="978" ht="14"/>
  </sheetData>
  <mergeCells count="34">
    <mergeCell ref="B6:F6"/>
    <mergeCell ref="B7:F7"/>
    <mergeCell ref="B8:F8"/>
    <mergeCell ref="B9:F9"/>
    <mergeCell ref="B11:F11"/>
    <mergeCell ref="B30:F30"/>
    <mergeCell ref="B55:F55"/>
    <mergeCell ref="C60:E60"/>
    <mergeCell ref="C70:E70"/>
    <mergeCell ref="C80:E80"/>
    <mergeCell ref="C90:E90"/>
    <mergeCell ref="B100:F100"/>
    <mergeCell ref="C133:E133"/>
    <mergeCell ref="B142:F142"/>
    <mergeCell ref="E24:E27"/>
    <mergeCell ref="E65:E66"/>
    <mergeCell ref="E75:E76"/>
    <mergeCell ref="E85:E86"/>
    <mergeCell ref="E95:E96"/>
    <mergeCell ref="E110:E111"/>
    <mergeCell ref="E119:E120"/>
    <mergeCell ref="E128:E129"/>
    <mergeCell ref="E138:E139"/>
    <mergeCell ref="E148:E151"/>
    <mergeCell ref="E159:E162"/>
    <mergeCell ref="E177:E180"/>
    <mergeCell ref="E190:E191"/>
    <mergeCell ref="E199:E200"/>
    <mergeCell ref="E208:E209"/>
    <mergeCell ref="E217:E218"/>
    <mergeCell ref="E226:E227"/>
    <mergeCell ref="E235:E236"/>
    <mergeCell ref="E245:E246"/>
    <mergeCell ref="E261:E264"/>
  </mergeCells>
  <pageMargins left="0.7" right="0.7" top="0.75" bottom="0.75" header="0.3" footer="0.3"/>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sheetPr>
  <dimension ref="C1:O998"/>
  <sheetViews>
    <sheetView showGridLines="0" showRowColHeaders="0" zoomScale="90" zoomScaleNormal="90" workbookViewId="0">
      <selection activeCell="A1" sqref="A1"/>
    </sheetView>
  </sheetViews>
  <sheetFormatPr defaultColWidth="14.4545454545455" defaultRowHeight="15" customHeight="1"/>
  <cols>
    <col min="1" max="1" width="34" style="348" customWidth="1"/>
    <col min="2" max="2" width="3" style="348" customWidth="1"/>
    <col min="3" max="3" width="2.45454545454545" style="55" customWidth="1"/>
    <col min="4" max="4" width="8.72727272727273" style="55" customWidth="1"/>
    <col min="5" max="5" width="32.0909090909091" style="55" customWidth="1"/>
    <col min="6" max="6" width="10.7272727272727" style="55" customWidth="1"/>
    <col min="7" max="7" width="7.72727272727273" style="55" customWidth="1"/>
    <col min="8" max="8" width="10.7272727272727" style="55" customWidth="1"/>
    <col min="9" max="9" width="7.72727272727273" style="55" customWidth="1"/>
    <col min="10" max="10" width="10.7272727272727" style="55" customWidth="1"/>
    <col min="11" max="11" width="7.72727272727273" style="55" customWidth="1"/>
    <col min="12" max="13" width="8.72727272727273" style="55" customWidth="1"/>
    <col min="14" max="14" width="16.6363636363636" style="55" customWidth="1"/>
    <col min="15" max="27" width="8.72727272727273" style="55" customWidth="1"/>
    <col min="28" max="16384" width="14.4545454545455" style="55"/>
  </cols>
  <sheetData>
    <row r="1" ht="10.5" customHeight="1"/>
    <row r="2" ht="14.25" customHeight="1" spans="3:4">
      <c r="C2" s="56" t="s">
        <v>481</v>
      </c>
      <c r="D2" s="57"/>
    </row>
    <row r="3" ht="14.25" customHeight="1"/>
    <row r="4" ht="14.25" customHeight="1"/>
    <row r="5" ht="3.75" customHeight="1"/>
    <row r="6" ht="16.5" customHeight="1" spans="3:15">
      <c r="C6" s="58" t="s">
        <v>1</v>
      </c>
      <c r="D6" s="58"/>
      <c r="E6" s="58"/>
      <c r="F6" s="58"/>
      <c r="G6" s="58"/>
      <c r="H6" s="58"/>
      <c r="I6" s="58"/>
      <c r="J6" s="58"/>
      <c r="K6" s="58"/>
      <c r="L6" s="58"/>
      <c r="M6" s="58"/>
      <c r="N6" s="58"/>
      <c r="O6" s="58"/>
    </row>
    <row r="7" ht="16.5" customHeight="1" spans="3:15">
      <c r="C7" s="58" t="s">
        <v>143</v>
      </c>
      <c r="D7" s="58"/>
      <c r="E7" s="58"/>
      <c r="F7" s="58"/>
      <c r="G7" s="58"/>
      <c r="H7" s="58"/>
      <c r="I7" s="58"/>
      <c r="J7" s="58"/>
      <c r="K7" s="58"/>
      <c r="L7" s="58"/>
      <c r="M7" s="58"/>
      <c r="N7" s="58"/>
      <c r="O7" s="58"/>
    </row>
    <row r="8" ht="16.5" customHeight="1" spans="3:15">
      <c r="C8" s="58" t="s">
        <v>48</v>
      </c>
      <c r="D8" s="58"/>
      <c r="E8" s="58"/>
      <c r="F8" s="58"/>
      <c r="G8" s="58"/>
      <c r="H8" s="58"/>
      <c r="I8" s="58"/>
      <c r="J8" s="58"/>
      <c r="K8" s="58"/>
      <c r="L8" s="58"/>
      <c r="M8" s="58"/>
      <c r="N8" s="58"/>
      <c r="O8" s="58"/>
    </row>
    <row r="9" ht="10.5" customHeight="1" spans="3:15">
      <c r="C9" s="59"/>
      <c r="D9" s="59"/>
      <c r="E9" s="59"/>
      <c r="F9" s="59"/>
      <c r="G9" s="59"/>
      <c r="H9" s="59"/>
      <c r="I9" s="59"/>
      <c r="J9" s="59"/>
      <c r="K9" s="59"/>
      <c r="L9" s="59"/>
      <c r="M9" s="59"/>
      <c r="N9" s="59"/>
      <c r="O9" s="59"/>
    </row>
    <row r="10" ht="21" customHeight="1" spans="3:15">
      <c r="C10" s="60"/>
      <c r="D10" s="61" t="s">
        <v>482</v>
      </c>
      <c r="E10" s="62"/>
      <c r="F10" s="62"/>
      <c r="G10" s="62"/>
      <c r="H10" s="62"/>
      <c r="I10" s="62"/>
      <c r="J10" s="62"/>
      <c r="K10" s="62"/>
      <c r="L10" s="62"/>
      <c r="M10" s="62"/>
      <c r="N10" s="62"/>
      <c r="O10" s="81"/>
    </row>
    <row r="11" ht="14.25" customHeight="1" spans="3:15">
      <c r="C11" s="63"/>
      <c r="D11" s="64"/>
      <c r="E11" s="65"/>
      <c r="F11" s="65"/>
      <c r="G11" s="65"/>
      <c r="H11" s="65"/>
      <c r="I11" s="65"/>
      <c r="J11" s="65"/>
      <c r="K11" s="65"/>
      <c r="L11" s="65"/>
      <c r="M11" s="65"/>
      <c r="N11" s="65"/>
      <c r="O11" s="82"/>
    </row>
    <row r="12" ht="18" customHeight="1" spans="3:15">
      <c r="C12" s="10"/>
      <c r="D12" s="66" t="s">
        <v>10</v>
      </c>
      <c r="E12" s="749" t="s">
        <v>483</v>
      </c>
      <c r="F12" s="755" t="s">
        <v>286</v>
      </c>
      <c r="G12" s="67"/>
      <c r="H12" s="67"/>
      <c r="I12" s="67"/>
      <c r="J12" s="67"/>
      <c r="K12" s="69"/>
      <c r="L12" s="13" t="s">
        <v>260</v>
      </c>
      <c r="M12" s="13" t="s">
        <v>261</v>
      </c>
      <c r="N12" s="13" t="s">
        <v>243</v>
      </c>
      <c r="O12" s="83"/>
    </row>
    <row r="13" ht="17.25" customHeight="1" spans="3:15">
      <c r="C13" s="10"/>
      <c r="D13" s="68"/>
      <c r="E13" s="68"/>
      <c r="F13" s="14">
        <v>1</v>
      </c>
      <c r="G13" s="69"/>
      <c r="H13" s="19">
        <v>2</v>
      </c>
      <c r="I13" s="69"/>
      <c r="J13" s="19">
        <v>3</v>
      </c>
      <c r="K13" s="69"/>
      <c r="L13" s="68"/>
      <c r="M13" s="68"/>
      <c r="N13" s="68"/>
      <c r="O13" s="83"/>
    </row>
    <row r="14" ht="17.25" customHeight="1" spans="3:15">
      <c r="C14" s="10"/>
      <c r="D14" s="70"/>
      <c r="E14" s="70"/>
      <c r="F14" s="71" t="s">
        <v>244</v>
      </c>
      <c r="G14" s="71" t="s">
        <v>245</v>
      </c>
      <c r="H14" s="72" t="s">
        <v>244</v>
      </c>
      <c r="I14" s="72" t="s">
        <v>245</v>
      </c>
      <c r="J14" s="72" t="s">
        <v>244</v>
      </c>
      <c r="K14" s="72" t="s">
        <v>245</v>
      </c>
      <c r="L14" s="70"/>
      <c r="M14" s="70"/>
      <c r="N14" s="70"/>
      <c r="O14" s="83"/>
    </row>
    <row r="15" ht="14" spans="3:15">
      <c r="C15" s="63"/>
      <c r="D15" s="26">
        <v>1</v>
      </c>
      <c r="E15" s="73" t="s">
        <v>484</v>
      </c>
      <c r="F15" s="25"/>
      <c r="G15" s="26" t="str">
        <f>IF(F15="Tidak Ada","1",IF(F15="Ada","4",""))</f>
        <v/>
      </c>
      <c r="H15" s="25"/>
      <c r="I15" s="26" t="str">
        <f>IF(H15="Tidak Ada","1",IF(H15="Ada","4",""))</f>
        <v/>
      </c>
      <c r="J15" s="25"/>
      <c r="K15" s="26" t="str">
        <f>IF(J15="Tidak Ada","1",IF(J15="Ada","4",""))</f>
        <v/>
      </c>
      <c r="L15" s="26" t="str">
        <f>IFERROR(SUM(G15+I15+K15),"")</f>
        <v/>
      </c>
      <c r="M15" s="84" t="str">
        <f>IFERROR(SUM(L15/3),"")</f>
        <v/>
      </c>
      <c r="N15" s="85" t="s">
        <v>485</v>
      </c>
      <c r="O15" s="86"/>
    </row>
    <row r="16" ht="14" spans="3:15">
      <c r="C16" s="63"/>
      <c r="D16" s="26">
        <v>2</v>
      </c>
      <c r="E16" s="73" t="s">
        <v>486</v>
      </c>
      <c r="F16" s="25"/>
      <c r="G16" s="26" t="str">
        <f t="shared" ref="G16:I23" si="0">IF(F16="Tidak Ada","1",IF(F16="Ada","4",""))</f>
        <v/>
      </c>
      <c r="H16" s="25"/>
      <c r="I16" s="26" t="str">
        <f t="shared" si="0"/>
        <v/>
      </c>
      <c r="J16" s="25"/>
      <c r="K16" s="26" t="str">
        <f t="shared" ref="K16" si="1">IF(J16="Tidak Ada","1",IF(J16="Ada","4",""))</f>
        <v/>
      </c>
      <c r="L16" s="26" t="str">
        <f t="shared" ref="L16:L23" si="2">IFERROR(SUM(G16+I16+K16),"")</f>
        <v/>
      </c>
      <c r="M16" s="84" t="str">
        <f t="shared" ref="M16:M23" si="3">IFERROR(SUM(L16/3),"")</f>
        <v/>
      </c>
      <c r="N16" s="87"/>
      <c r="O16" s="86"/>
    </row>
    <row r="17" ht="14" spans="3:15">
      <c r="C17" s="63"/>
      <c r="D17" s="26">
        <v>3</v>
      </c>
      <c r="E17" s="73" t="s">
        <v>487</v>
      </c>
      <c r="F17" s="25"/>
      <c r="G17" s="26" t="str">
        <f t="shared" si="0"/>
        <v/>
      </c>
      <c r="H17" s="25"/>
      <c r="I17" s="26" t="str">
        <f t="shared" si="0"/>
        <v/>
      </c>
      <c r="J17" s="25"/>
      <c r="K17" s="26" t="str">
        <f t="shared" ref="K17" si="4">IF(J17="Tidak Ada","1",IF(J17="Ada","4",""))</f>
        <v/>
      </c>
      <c r="L17" s="26" t="str">
        <f t="shared" si="2"/>
        <v/>
      </c>
      <c r="M17" s="84" t="str">
        <f t="shared" si="3"/>
        <v/>
      </c>
      <c r="N17" s="87"/>
      <c r="O17" s="86"/>
    </row>
    <row r="18" ht="14" spans="3:15">
      <c r="C18" s="63"/>
      <c r="D18" s="26">
        <v>4</v>
      </c>
      <c r="E18" s="73" t="s">
        <v>488</v>
      </c>
      <c r="F18" s="25"/>
      <c r="G18" s="26" t="str">
        <f t="shared" si="0"/>
        <v/>
      </c>
      <c r="H18" s="25"/>
      <c r="I18" s="26" t="str">
        <f t="shared" si="0"/>
        <v/>
      </c>
      <c r="J18" s="25"/>
      <c r="K18" s="26" t="str">
        <f t="shared" ref="K18" si="5">IF(J18="Tidak Ada","1",IF(J18="Ada","4",""))</f>
        <v/>
      </c>
      <c r="L18" s="26" t="str">
        <f t="shared" si="2"/>
        <v/>
      </c>
      <c r="M18" s="84" t="str">
        <f t="shared" si="3"/>
        <v/>
      </c>
      <c r="N18" s="87"/>
      <c r="O18" s="86"/>
    </row>
    <row r="19" ht="14" spans="3:15">
      <c r="C19" s="63"/>
      <c r="D19" s="26">
        <v>5</v>
      </c>
      <c r="E19" s="73" t="s">
        <v>489</v>
      </c>
      <c r="F19" s="25"/>
      <c r="G19" s="26" t="str">
        <f t="shared" si="0"/>
        <v/>
      </c>
      <c r="H19" s="25"/>
      <c r="I19" s="26" t="str">
        <f t="shared" si="0"/>
        <v/>
      </c>
      <c r="J19" s="25"/>
      <c r="K19" s="26" t="str">
        <f t="shared" ref="K19" si="6">IF(J19="Tidak Ada","1",IF(J19="Ada","4",""))</f>
        <v/>
      </c>
      <c r="L19" s="26" t="str">
        <f t="shared" si="2"/>
        <v/>
      </c>
      <c r="M19" s="84" t="str">
        <f t="shared" si="3"/>
        <v/>
      </c>
      <c r="N19" s="87"/>
      <c r="O19" s="86"/>
    </row>
    <row r="20" ht="14" spans="3:15">
      <c r="C20" s="63"/>
      <c r="D20" s="26">
        <v>6</v>
      </c>
      <c r="E20" s="73" t="s">
        <v>490</v>
      </c>
      <c r="F20" s="25"/>
      <c r="G20" s="26" t="str">
        <f t="shared" si="0"/>
        <v/>
      </c>
      <c r="H20" s="25"/>
      <c r="I20" s="26" t="str">
        <f t="shared" si="0"/>
        <v/>
      </c>
      <c r="J20" s="25"/>
      <c r="K20" s="26" t="str">
        <f t="shared" ref="K20" si="7">IF(J20="Tidak Ada","1",IF(J20="Ada","4",""))</f>
        <v/>
      </c>
      <c r="L20" s="26" t="str">
        <f t="shared" si="2"/>
        <v/>
      </c>
      <c r="M20" s="84" t="str">
        <f t="shared" si="3"/>
        <v/>
      </c>
      <c r="N20" s="87"/>
      <c r="O20" s="86"/>
    </row>
    <row r="21" ht="14" spans="3:15">
      <c r="C21" s="63"/>
      <c r="D21" s="26">
        <v>7</v>
      </c>
      <c r="E21" s="74" t="s">
        <v>491</v>
      </c>
      <c r="F21" s="25"/>
      <c r="G21" s="26" t="str">
        <f t="shared" si="0"/>
        <v/>
      </c>
      <c r="H21" s="25"/>
      <c r="I21" s="26" t="str">
        <f t="shared" si="0"/>
        <v/>
      </c>
      <c r="J21" s="25"/>
      <c r="K21" s="26" t="str">
        <f t="shared" ref="K21" si="8">IF(J21="Tidak Ada","1",IF(J21="Ada","4",""))</f>
        <v/>
      </c>
      <c r="L21" s="26" t="str">
        <f t="shared" si="2"/>
        <v/>
      </c>
      <c r="M21" s="84" t="str">
        <f t="shared" si="3"/>
        <v/>
      </c>
      <c r="N21" s="87"/>
      <c r="O21" s="86"/>
    </row>
    <row r="22" ht="14" spans="3:15">
      <c r="C22" s="63"/>
      <c r="D22" s="26">
        <v>8</v>
      </c>
      <c r="E22" s="74" t="s">
        <v>492</v>
      </c>
      <c r="F22" s="25"/>
      <c r="G22" s="26" t="str">
        <f t="shared" si="0"/>
        <v/>
      </c>
      <c r="H22" s="25"/>
      <c r="I22" s="26" t="str">
        <f t="shared" si="0"/>
        <v/>
      </c>
      <c r="J22" s="25"/>
      <c r="K22" s="26" t="str">
        <f t="shared" ref="K22" si="9">IF(J22="Tidak Ada","1",IF(J22="Ada","4",""))</f>
        <v/>
      </c>
      <c r="L22" s="26" t="str">
        <f t="shared" si="2"/>
        <v/>
      </c>
      <c r="M22" s="84" t="str">
        <f t="shared" si="3"/>
        <v/>
      </c>
      <c r="N22" s="87"/>
      <c r="O22" s="86"/>
    </row>
    <row r="23" ht="14" spans="3:15">
      <c r="C23" s="63"/>
      <c r="D23" s="26">
        <v>9</v>
      </c>
      <c r="E23" s="74" t="s">
        <v>493</v>
      </c>
      <c r="F23" s="25"/>
      <c r="G23" s="26" t="str">
        <f t="shared" si="0"/>
        <v/>
      </c>
      <c r="H23" s="25"/>
      <c r="I23" s="26" t="str">
        <f t="shared" si="0"/>
        <v/>
      </c>
      <c r="J23" s="25"/>
      <c r="K23" s="26" t="str">
        <f t="shared" ref="K23" si="10">IF(J23="Tidak Ada","1",IF(J23="Ada","4",""))</f>
        <v/>
      </c>
      <c r="L23" s="26" t="str">
        <f t="shared" si="2"/>
        <v/>
      </c>
      <c r="M23" s="84" t="str">
        <f t="shared" si="3"/>
        <v/>
      </c>
      <c r="N23" s="87"/>
      <c r="O23" s="86"/>
    </row>
    <row r="24" ht="14" spans="3:15">
      <c r="C24" s="63"/>
      <c r="D24" s="75" t="s">
        <v>494</v>
      </c>
      <c r="E24" s="76"/>
      <c r="F24" s="76"/>
      <c r="G24" s="76"/>
      <c r="H24" s="76"/>
      <c r="I24" s="76"/>
      <c r="J24" s="76"/>
      <c r="K24" s="76"/>
      <c r="L24" s="88"/>
      <c r="M24" s="89">
        <f>SUM(M15:M21)</f>
        <v>0</v>
      </c>
      <c r="N24" s="90"/>
      <c r="O24" s="86"/>
    </row>
    <row r="25" ht="10.5" customHeight="1" spans="3:15">
      <c r="C25" s="77"/>
      <c r="D25" s="78"/>
      <c r="E25" s="78"/>
      <c r="F25" s="78"/>
      <c r="G25" s="78"/>
      <c r="H25" s="78"/>
      <c r="I25" s="78"/>
      <c r="J25" s="78"/>
      <c r="K25" s="78"/>
      <c r="L25" s="78"/>
      <c r="M25" s="78"/>
      <c r="N25" s="78"/>
      <c r="O25" s="91"/>
    </row>
    <row r="26" ht="7.5" customHeight="1"/>
    <row r="27" ht="21" customHeight="1" spans="3:15">
      <c r="C27" s="60"/>
      <c r="D27" s="61" t="s">
        <v>495</v>
      </c>
      <c r="E27" s="62"/>
      <c r="F27" s="62"/>
      <c r="G27" s="62"/>
      <c r="H27" s="62"/>
      <c r="I27" s="62"/>
      <c r="J27" s="62"/>
      <c r="K27" s="62"/>
      <c r="L27" s="62"/>
      <c r="M27" s="62"/>
      <c r="N27" s="62"/>
      <c r="O27" s="81"/>
    </row>
    <row r="28" ht="6.75" customHeight="1" spans="3:15">
      <c r="C28" s="63"/>
      <c r="D28" s="64"/>
      <c r="E28" s="65"/>
      <c r="F28" s="65"/>
      <c r="G28" s="65"/>
      <c r="H28" s="65"/>
      <c r="I28" s="65"/>
      <c r="J28" s="65"/>
      <c r="K28" s="65"/>
      <c r="L28" s="65"/>
      <c r="M28" s="65"/>
      <c r="N28" s="65"/>
      <c r="O28" s="82"/>
    </row>
    <row r="29" ht="18" customHeight="1" spans="3:15">
      <c r="C29" s="10"/>
      <c r="D29" s="66" t="s">
        <v>10</v>
      </c>
      <c r="E29" s="749" t="s">
        <v>483</v>
      </c>
      <c r="F29" s="755" t="s">
        <v>286</v>
      </c>
      <c r="G29" s="67"/>
      <c r="H29" s="67"/>
      <c r="I29" s="67"/>
      <c r="J29" s="67"/>
      <c r="K29" s="69"/>
      <c r="L29" s="13" t="s">
        <v>260</v>
      </c>
      <c r="M29" s="13" t="s">
        <v>261</v>
      </c>
      <c r="N29" s="13" t="s">
        <v>243</v>
      </c>
      <c r="O29" s="83"/>
    </row>
    <row r="30" ht="17.25" customHeight="1" spans="3:15">
      <c r="C30" s="10"/>
      <c r="D30" s="68"/>
      <c r="E30" s="68"/>
      <c r="F30" s="14">
        <v>1</v>
      </c>
      <c r="G30" s="69"/>
      <c r="H30" s="19">
        <v>2</v>
      </c>
      <c r="I30" s="69"/>
      <c r="J30" s="19">
        <v>3</v>
      </c>
      <c r="K30" s="69"/>
      <c r="L30" s="68"/>
      <c r="M30" s="68"/>
      <c r="N30" s="68"/>
      <c r="O30" s="83"/>
    </row>
    <row r="31" ht="14.25" customHeight="1" spans="3:15">
      <c r="C31" s="10"/>
      <c r="D31" s="70"/>
      <c r="E31" s="70"/>
      <c r="F31" s="71" t="s">
        <v>244</v>
      </c>
      <c r="G31" s="71" t="s">
        <v>245</v>
      </c>
      <c r="H31" s="72" t="s">
        <v>244</v>
      </c>
      <c r="I31" s="72" t="s">
        <v>245</v>
      </c>
      <c r="J31" s="72" t="s">
        <v>244</v>
      </c>
      <c r="K31" s="72" t="s">
        <v>245</v>
      </c>
      <c r="L31" s="70"/>
      <c r="M31" s="70"/>
      <c r="N31" s="70"/>
      <c r="O31" s="83"/>
    </row>
    <row r="32" ht="14" spans="3:15">
      <c r="C32" s="63"/>
      <c r="D32" s="26">
        <v>1</v>
      </c>
      <c r="E32" s="74" t="s">
        <v>496</v>
      </c>
      <c r="F32" s="25"/>
      <c r="G32" s="26" t="str">
        <f t="shared" ref="G32" si="11">IF(F32="Tidak Ada","1",IF(F32="Ada","4",""))</f>
        <v/>
      </c>
      <c r="H32" s="25"/>
      <c r="I32" s="26" t="str">
        <f t="shared" ref="I32" si="12">IF(H32="Tidak Ada","1",IF(H32="Ada","4",""))</f>
        <v/>
      </c>
      <c r="J32" s="25"/>
      <c r="K32" s="26" t="str">
        <f t="shared" ref="K32" si="13">IF(J32="Tidak Ada","1",IF(J32="Ada","4",""))</f>
        <v/>
      </c>
      <c r="L32" s="26" t="str">
        <f t="shared" ref="L32:L34" si="14">IFERROR(SUM(G32+I32+K32),"")</f>
        <v/>
      </c>
      <c r="M32" s="84" t="str">
        <f t="shared" ref="M32:M34" si="15">IFERROR(SUM(L32/3),"")</f>
        <v/>
      </c>
      <c r="N32" s="85" t="s">
        <v>485</v>
      </c>
      <c r="O32" s="86"/>
    </row>
    <row r="33" ht="14" spans="3:15">
      <c r="C33" s="63"/>
      <c r="D33" s="26">
        <v>2</v>
      </c>
      <c r="E33" s="74" t="s">
        <v>497</v>
      </c>
      <c r="F33" s="25"/>
      <c r="G33" s="26" t="str">
        <f t="shared" ref="G33" si="16">IF(F33="Tidak Ada","1",IF(F33="Ada","4",""))</f>
        <v/>
      </c>
      <c r="H33" s="25"/>
      <c r="I33" s="26" t="str">
        <f t="shared" ref="I33" si="17">IF(H33="Tidak Ada","1",IF(H33="Ada","4",""))</f>
        <v/>
      </c>
      <c r="J33" s="25"/>
      <c r="K33" s="26" t="str">
        <f t="shared" ref="K33" si="18">IF(J33="Tidak Ada","1",IF(J33="Ada","4",""))</f>
        <v/>
      </c>
      <c r="L33" s="26" t="str">
        <f t="shared" si="14"/>
        <v/>
      </c>
      <c r="M33" s="84" t="str">
        <f t="shared" si="15"/>
        <v/>
      </c>
      <c r="N33" s="87"/>
      <c r="O33" s="86"/>
    </row>
    <row r="34" ht="14" spans="3:15">
      <c r="C34" s="63"/>
      <c r="D34" s="26">
        <v>3</v>
      </c>
      <c r="E34" s="74" t="s">
        <v>498</v>
      </c>
      <c r="F34" s="25"/>
      <c r="G34" s="26" t="str">
        <f t="shared" ref="G34" si="19">IF(F34="Tidak Ada","1",IF(F34="Ada","4",""))</f>
        <v/>
      </c>
      <c r="H34" s="25"/>
      <c r="I34" s="26" t="str">
        <f t="shared" ref="I34" si="20">IF(H34="Tidak Ada","1",IF(H34="Ada","4",""))</f>
        <v/>
      </c>
      <c r="J34" s="25"/>
      <c r="K34" s="26" t="str">
        <f t="shared" ref="K34" si="21">IF(J34="Tidak Ada","1",IF(J34="Ada","4",""))</f>
        <v/>
      </c>
      <c r="L34" s="26" t="str">
        <f t="shared" si="14"/>
        <v/>
      </c>
      <c r="M34" s="84" t="str">
        <f t="shared" si="15"/>
        <v/>
      </c>
      <c r="N34" s="87"/>
      <c r="O34" s="86"/>
    </row>
    <row r="35" ht="14" spans="3:15">
      <c r="C35" s="63"/>
      <c r="D35" s="79"/>
      <c r="E35" s="80"/>
      <c r="F35" s="80"/>
      <c r="G35" s="80"/>
      <c r="H35" s="76" t="s">
        <v>494</v>
      </c>
      <c r="I35" s="67"/>
      <c r="J35" s="67"/>
      <c r="K35" s="67"/>
      <c r="L35" s="69"/>
      <c r="M35" s="89">
        <f>SUM(M32:M34)</f>
        <v>0</v>
      </c>
      <c r="N35" s="90"/>
      <c r="O35" s="86"/>
    </row>
    <row r="36" ht="10.5" customHeight="1" spans="3:15">
      <c r="C36" s="77"/>
      <c r="D36" s="78"/>
      <c r="E36" s="78"/>
      <c r="F36" s="78"/>
      <c r="G36" s="78"/>
      <c r="H36" s="78"/>
      <c r="I36" s="78"/>
      <c r="J36" s="78"/>
      <c r="K36" s="78"/>
      <c r="L36" s="78"/>
      <c r="M36" s="78"/>
      <c r="N36" s="78"/>
      <c r="O36" s="91"/>
    </row>
    <row r="37" ht="14.25" customHeight="1"/>
    <row r="38" ht="21" customHeight="1" spans="3:15">
      <c r="C38" s="60"/>
      <c r="D38" s="61" t="s">
        <v>499</v>
      </c>
      <c r="E38" s="62"/>
      <c r="F38" s="62"/>
      <c r="G38" s="62"/>
      <c r="H38" s="62"/>
      <c r="I38" s="62"/>
      <c r="J38" s="62"/>
      <c r="K38" s="62"/>
      <c r="L38" s="62"/>
      <c r="M38" s="62"/>
      <c r="N38" s="62"/>
      <c r="O38" s="81"/>
    </row>
    <row r="39" ht="6.75" customHeight="1" spans="3:15">
      <c r="C39" s="63"/>
      <c r="D39" s="64"/>
      <c r="E39" s="65"/>
      <c r="F39" s="65"/>
      <c r="G39" s="65"/>
      <c r="H39" s="65"/>
      <c r="I39" s="65"/>
      <c r="J39" s="65"/>
      <c r="K39" s="65"/>
      <c r="L39" s="65"/>
      <c r="M39" s="65"/>
      <c r="N39" s="65"/>
      <c r="O39" s="82"/>
    </row>
    <row r="40" ht="18" customHeight="1" spans="3:15">
      <c r="C40" s="10"/>
      <c r="D40" s="66" t="s">
        <v>10</v>
      </c>
      <c r="E40" s="749" t="s">
        <v>483</v>
      </c>
      <c r="F40" s="755" t="s">
        <v>286</v>
      </c>
      <c r="G40" s="67"/>
      <c r="H40" s="67"/>
      <c r="I40" s="67"/>
      <c r="J40" s="67"/>
      <c r="K40" s="69"/>
      <c r="L40" s="13" t="s">
        <v>260</v>
      </c>
      <c r="M40" s="13" t="s">
        <v>261</v>
      </c>
      <c r="N40" s="13" t="s">
        <v>243</v>
      </c>
      <c r="O40" s="83"/>
    </row>
    <row r="41" ht="17.25" customHeight="1" spans="3:15">
      <c r="C41" s="10"/>
      <c r="D41" s="68"/>
      <c r="E41" s="68"/>
      <c r="F41" s="14">
        <v>1</v>
      </c>
      <c r="G41" s="69"/>
      <c r="H41" s="19">
        <v>2</v>
      </c>
      <c r="I41" s="69"/>
      <c r="J41" s="19">
        <v>3</v>
      </c>
      <c r="K41" s="69"/>
      <c r="L41" s="68"/>
      <c r="M41" s="68"/>
      <c r="N41" s="68"/>
      <c r="O41" s="83"/>
    </row>
    <row r="42" ht="14.25" customHeight="1" spans="3:15">
      <c r="C42" s="10"/>
      <c r="D42" s="70"/>
      <c r="E42" s="70"/>
      <c r="F42" s="71" t="s">
        <v>244</v>
      </c>
      <c r="G42" s="71" t="s">
        <v>245</v>
      </c>
      <c r="H42" s="72" t="s">
        <v>244</v>
      </c>
      <c r="I42" s="72" t="s">
        <v>245</v>
      </c>
      <c r="J42" s="72" t="s">
        <v>244</v>
      </c>
      <c r="K42" s="72" t="s">
        <v>245</v>
      </c>
      <c r="L42" s="70"/>
      <c r="M42" s="70"/>
      <c r="N42" s="70"/>
      <c r="O42" s="83"/>
    </row>
    <row r="43" ht="14" spans="3:15">
      <c r="C43" s="63"/>
      <c r="D43" s="26">
        <v>1</v>
      </c>
      <c r="E43" s="73" t="s">
        <v>500</v>
      </c>
      <c r="F43" s="25"/>
      <c r="G43" s="26" t="str">
        <f>IF(F43="Tidak Ada","1",IF(F43="Bergabung dengan unit yang lain","2",IF(F43="Ada cukup layak","3",IF(F43="Ada layak dengan SK","4",""))))</f>
        <v/>
      </c>
      <c r="H43" s="25"/>
      <c r="I43" s="26" t="str">
        <f>IF(H43="Tidak Ada","1",IF(H43="Bergabung dengan unit yang lain","2",IF(H43="Ada cukup layak","3",IF(H43="Ada layak dengan SK","4",""))))</f>
        <v/>
      </c>
      <c r="J43" s="25"/>
      <c r="K43" s="26" t="str">
        <f>IF(J43="Tidak Ada","1",IF(J43="Bergabung dengan unit yang lain","2",IF(J43="Ada cukup layak","3",IF(J43="Ada layak dengan SK","4",""))))</f>
        <v/>
      </c>
      <c r="L43" s="26" t="str">
        <f t="shared" ref="L43:L46" si="22">IFERROR(SUM(G43+I43+K43),"")</f>
        <v/>
      </c>
      <c r="M43" s="84" t="str">
        <f t="shared" ref="M43:M46" si="23">IFERROR(SUM(L43/3),"")</f>
        <v/>
      </c>
      <c r="N43" s="50" t="s">
        <v>485</v>
      </c>
      <c r="O43" s="86"/>
    </row>
    <row r="44" ht="14" spans="3:15">
      <c r="C44" s="63"/>
      <c r="D44" s="26">
        <v>2</v>
      </c>
      <c r="E44" s="73" t="s">
        <v>501</v>
      </c>
      <c r="F44" s="25"/>
      <c r="G44" s="26" t="str">
        <f t="shared" ref="G44:I46" si="24">IF(F44="Tidak Ada","1",IF(F44="Ada","4",""))</f>
        <v/>
      </c>
      <c r="H44" s="25"/>
      <c r="I44" s="26" t="str">
        <f t="shared" si="24"/>
        <v/>
      </c>
      <c r="J44" s="25"/>
      <c r="K44" s="26" t="str">
        <f t="shared" ref="K44" si="25">IF(J44="Tidak Ada","1",IF(J44="Ada","4",""))</f>
        <v/>
      </c>
      <c r="L44" s="26" t="str">
        <f t="shared" si="22"/>
        <v/>
      </c>
      <c r="M44" s="84" t="str">
        <f t="shared" si="23"/>
        <v/>
      </c>
      <c r="N44" s="68"/>
      <c r="O44" s="86"/>
    </row>
    <row r="45" ht="14" spans="3:15">
      <c r="C45" s="63"/>
      <c r="D45" s="26">
        <v>3</v>
      </c>
      <c r="E45" s="73" t="s">
        <v>502</v>
      </c>
      <c r="F45" s="25"/>
      <c r="G45" s="26" t="str">
        <f t="shared" si="24"/>
        <v/>
      </c>
      <c r="H45" s="25"/>
      <c r="I45" s="26" t="str">
        <f t="shared" si="24"/>
        <v/>
      </c>
      <c r="J45" s="25"/>
      <c r="K45" s="26" t="str">
        <f t="shared" ref="K45" si="26">IF(J45="Tidak Ada","1",IF(J45="Ada","4",""))</f>
        <v/>
      </c>
      <c r="L45" s="26" t="str">
        <f t="shared" si="22"/>
        <v/>
      </c>
      <c r="M45" s="84" t="str">
        <f t="shared" si="23"/>
        <v/>
      </c>
      <c r="N45" s="68"/>
      <c r="O45" s="86"/>
    </row>
    <row r="46" ht="30.5" customHeight="1" spans="3:15">
      <c r="C46" s="63"/>
      <c r="D46" s="26">
        <v>4</v>
      </c>
      <c r="E46" s="74" t="s">
        <v>503</v>
      </c>
      <c r="F46" s="25"/>
      <c r="G46" s="26" t="str">
        <f t="shared" si="24"/>
        <v/>
      </c>
      <c r="H46" s="25"/>
      <c r="I46" s="26" t="str">
        <f t="shared" si="24"/>
        <v/>
      </c>
      <c r="J46" s="25"/>
      <c r="K46" s="26" t="str">
        <f t="shared" ref="K46" si="27">IF(J46="Tidak Ada","1",IF(J46="Ada","4",""))</f>
        <v/>
      </c>
      <c r="L46" s="26" t="str">
        <f t="shared" si="22"/>
        <v/>
      </c>
      <c r="M46" s="84" t="str">
        <f t="shared" si="23"/>
        <v/>
      </c>
      <c r="N46" s="70"/>
      <c r="O46" s="86"/>
    </row>
    <row r="47" ht="14" spans="3:15">
      <c r="C47" s="63"/>
      <c r="D47" s="79"/>
      <c r="E47" s="80"/>
      <c r="F47" s="80"/>
      <c r="G47" s="80"/>
      <c r="H47" s="76" t="s">
        <v>494</v>
      </c>
      <c r="I47" s="67"/>
      <c r="J47" s="67"/>
      <c r="K47" s="67"/>
      <c r="L47" s="69"/>
      <c r="M47" s="92">
        <f>SUM(M43:M46)</f>
        <v>0</v>
      </c>
      <c r="N47" s="93"/>
      <c r="O47" s="86"/>
    </row>
    <row r="48" ht="10.5" customHeight="1" spans="3:15">
      <c r="C48" s="77"/>
      <c r="D48" s="78"/>
      <c r="E48" s="78"/>
      <c r="F48" s="78"/>
      <c r="G48" s="78"/>
      <c r="H48" s="78"/>
      <c r="I48" s="78"/>
      <c r="J48" s="78"/>
      <c r="K48" s="78"/>
      <c r="L48" s="78"/>
      <c r="M48" s="78"/>
      <c r="N48" s="78"/>
      <c r="O48" s="91"/>
    </row>
    <row r="49" ht="14.25" customHeight="1"/>
    <row r="50" ht="14.25" customHeight="1" spans="10:10">
      <c r="J50" s="94"/>
    </row>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sheetProtection password="CED0" sheet="1" objects="1" scenarios="1"/>
  <mergeCells count="39">
    <mergeCell ref="C2:D2"/>
    <mergeCell ref="C6:O6"/>
    <mergeCell ref="C7:O7"/>
    <mergeCell ref="C8:O8"/>
    <mergeCell ref="C9:O9"/>
    <mergeCell ref="F12:K12"/>
    <mergeCell ref="F13:G13"/>
    <mergeCell ref="H13:I13"/>
    <mergeCell ref="J13:K13"/>
    <mergeCell ref="D24:L24"/>
    <mergeCell ref="F29:K29"/>
    <mergeCell ref="F30:G30"/>
    <mergeCell ref="H30:I30"/>
    <mergeCell ref="J30:K30"/>
    <mergeCell ref="H35:L35"/>
    <mergeCell ref="F40:K40"/>
    <mergeCell ref="F41:G41"/>
    <mergeCell ref="H41:I41"/>
    <mergeCell ref="J41:K41"/>
    <mergeCell ref="H47:L47"/>
    <mergeCell ref="J50:N50"/>
    <mergeCell ref="D12:D14"/>
    <mergeCell ref="D29:D31"/>
    <mergeCell ref="D40:D42"/>
    <mergeCell ref="E12:E14"/>
    <mergeCell ref="E29:E31"/>
    <mergeCell ref="E40:E42"/>
    <mergeCell ref="L12:L14"/>
    <mergeCell ref="L29:L31"/>
    <mergeCell ref="L40:L42"/>
    <mergeCell ref="M12:M14"/>
    <mergeCell ref="M29:M31"/>
    <mergeCell ref="M40:M42"/>
    <mergeCell ref="N12:N14"/>
    <mergeCell ref="N15:N24"/>
    <mergeCell ref="N29:N31"/>
    <mergeCell ref="N32:N35"/>
    <mergeCell ref="N40:N42"/>
    <mergeCell ref="N43:N46"/>
  </mergeCells>
  <conditionalFormatting sqref="F15:F23;H15:H23;J15:J23;F32:F34;H32:H34;J32:J34;F43:F46;H43:H46;J43:J46">
    <cfRule type="containsBlanks" dxfId="0" priority="1">
      <formula>LEN(TRIM(F15))=0</formula>
    </cfRule>
  </conditionalFormatting>
  <dataValidations count="3">
    <dataValidation type="list" allowBlank="1" showInputMessage="1" showErrorMessage="1" sqref="F43 H43 J43">
      <formula1>'3'!$D$151:$D$154</formula1>
    </dataValidation>
    <dataValidation type="list" allowBlank="1" showInputMessage="1" showErrorMessage="1" sqref="F15:F23 H15:H23 J15:J23">
      <formula1>'3'!$D$26:$D$27</formula1>
    </dataValidation>
    <dataValidation type="list" allowBlank="1" showInputMessage="1" showErrorMessage="1" sqref="F32:F34 F44:F46 H32:H34 H44:H46 J32:J34 J44:J46">
      <formula1>'3'!$D$121:$D$122</formula1>
    </dataValidation>
  </dataValidations>
  <pageMargins left="0.393700787401575" right="0.393700787401575" top="0.78740157480315" bottom="0.393700787401575" header="0.511811023622047" footer="0.511811023622047"/>
  <pageSetup paperSize="9" orientation="landscape"/>
  <headerFooter/>
  <rowBreaks count="1" manualBreakCount="1">
    <brk id="36" max="14" man="1"/>
  </rowBreaks>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Z775"/>
  <sheetViews>
    <sheetView topLeftCell="A145" workbookViewId="0">
      <selection activeCell="A145" sqref="$A1:$XFD1048576"/>
    </sheetView>
  </sheetViews>
  <sheetFormatPr defaultColWidth="12.5454545454545" defaultRowHeight="15" customHeight="1"/>
  <cols>
    <col min="1" max="1" width="2.72727272727273" style="229" customWidth="1"/>
    <col min="2" max="2" width="5.81818181818182" style="229" customWidth="1"/>
    <col min="3" max="3" width="5.72727272727273" style="229" customWidth="1"/>
    <col min="4" max="4" width="31.4545454545455" style="229" customWidth="1"/>
    <col min="5" max="5" width="45.0909090909091" style="229" customWidth="1"/>
    <col min="6" max="6" width="8.54545454545454" style="229" customWidth="1"/>
    <col min="7" max="7" width="4.72727272727273" style="229" customWidth="1"/>
    <col min="8" max="11" width="9.09090909090909" style="229" customWidth="1"/>
    <col min="12" max="24" width="9" style="229" customWidth="1"/>
    <col min="25" max="16384" width="12.5454545454545" style="229"/>
  </cols>
  <sheetData>
    <row r="1" ht="14.25" customHeight="1" spans="1:24">
      <c r="A1" s="230"/>
      <c r="B1" s="230"/>
      <c r="C1" s="230"/>
      <c r="D1" s="230"/>
      <c r="E1" s="230"/>
      <c r="F1" s="230"/>
      <c r="G1" s="230"/>
      <c r="H1" s="230"/>
      <c r="I1" s="230"/>
      <c r="J1" s="230"/>
      <c r="K1" s="230"/>
      <c r="L1" s="230"/>
      <c r="M1" s="230"/>
      <c r="N1" s="230"/>
      <c r="O1" s="230"/>
      <c r="P1" s="230"/>
      <c r="Q1" s="230"/>
      <c r="R1" s="230"/>
      <c r="S1" s="230"/>
      <c r="T1" s="230"/>
      <c r="U1" s="230"/>
      <c r="V1" s="230"/>
      <c r="W1" s="230"/>
      <c r="X1" s="230"/>
    </row>
    <row r="2" ht="14.25" customHeight="1" spans="1:24">
      <c r="A2" s="230"/>
      <c r="B2" s="349" t="s">
        <v>171</v>
      </c>
      <c r="C2" s="238"/>
      <c r="D2" s="271"/>
      <c r="E2" s="277"/>
      <c r="F2" s="230"/>
      <c r="G2" s="230"/>
      <c r="H2" s="230"/>
      <c r="I2" s="230"/>
      <c r="J2" s="230"/>
      <c r="K2" s="230"/>
      <c r="L2" s="230"/>
      <c r="M2" s="230"/>
      <c r="N2" s="230"/>
      <c r="O2" s="230"/>
      <c r="P2" s="230"/>
      <c r="Q2" s="230"/>
      <c r="R2" s="230"/>
      <c r="S2" s="230"/>
      <c r="T2" s="230"/>
      <c r="U2" s="230"/>
      <c r="V2" s="230"/>
      <c r="W2" s="230"/>
      <c r="X2" s="230"/>
    </row>
    <row r="3" ht="14.25" customHeight="1" spans="1:24">
      <c r="A3" s="230"/>
      <c r="B3" s="230"/>
      <c r="C3" s="230"/>
      <c r="D3" s="230"/>
      <c r="E3" s="230"/>
      <c r="F3" s="230"/>
      <c r="G3" s="230"/>
      <c r="H3" s="230"/>
      <c r="I3" s="230"/>
      <c r="J3" s="230"/>
      <c r="K3" s="230"/>
      <c r="L3" s="230"/>
      <c r="M3" s="230"/>
      <c r="N3" s="230"/>
      <c r="O3" s="230"/>
      <c r="P3" s="230"/>
      <c r="Q3" s="230"/>
      <c r="R3" s="230"/>
      <c r="S3" s="230"/>
      <c r="T3" s="230"/>
      <c r="U3" s="230"/>
      <c r="V3" s="230"/>
      <c r="W3" s="230"/>
      <c r="X3" s="230"/>
    </row>
    <row r="4" ht="14.25" customHeight="1" spans="1:24">
      <c r="A4" s="230"/>
      <c r="B4" s="230"/>
      <c r="C4" s="230"/>
      <c r="D4" s="230"/>
      <c r="E4" s="230"/>
      <c r="F4" s="230"/>
      <c r="G4" s="230"/>
      <c r="H4" s="230"/>
      <c r="I4" s="230"/>
      <c r="J4" s="230"/>
      <c r="K4" s="230"/>
      <c r="L4" s="230"/>
      <c r="M4" s="230"/>
      <c r="N4" s="230"/>
      <c r="O4" s="230"/>
      <c r="P4" s="230"/>
      <c r="Q4" s="230"/>
      <c r="R4" s="230"/>
      <c r="S4" s="230"/>
      <c r="T4" s="230"/>
      <c r="U4" s="230"/>
      <c r="V4" s="230"/>
      <c r="W4" s="230"/>
      <c r="X4" s="230"/>
    </row>
    <row r="5" ht="14.25" customHeight="1" spans="1:24">
      <c r="A5" s="230"/>
      <c r="B5" s="230"/>
      <c r="C5" s="230"/>
      <c r="D5" s="230"/>
      <c r="E5" s="230"/>
      <c r="F5" s="230"/>
      <c r="G5" s="230"/>
      <c r="H5" s="230"/>
      <c r="I5" s="230"/>
      <c r="J5" s="230"/>
      <c r="K5" s="230"/>
      <c r="L5" s="230"/>
      <c r="M5" s="230"/>
      <c r="N5" s="230"/>
      <c r="O5" s="230"/>
      <c r="P5" s="230"/>
      <c r="Q5" s="230"/>
      <c r="R5" s="230"/>
      <c r="S5" s="230"/>
      <c r="T5" s="230"/>
      <c r="U5" s="230"/>
      <c r="V5" s="230"/>
      <c r="W5" s="230"/>
      <c r="X5" s="230"/>
    </row>
    <row r="6" ht="8.25" customHeight="1" spans="1:24">
      <c r="A6" s="230"/>
      <c r="B6" s="230"/>
      <c r="C6" s="230"/>
      <c r="D6" s="230"/>
      <c r="E6" s="230"/>
      <c r="F6" s="230"/>
      <c r="G6" s="230"/>
      <c r="H6" s="230"/>
      <c r="I6" s="230"/>
      <c r="J6" s="230"/>
      <c r="K6" s="230"/>
      <c r="L6" s="230"/>
      <c r="M6" s="230"/>
      <c r="N6" s="230"/>
      <c r="O6" s="230"/>
      <c r="P6" s="230"/>
      <c r="Q6" s="230"/>
      <c r="R6" s="230"/>
      <c r="S6" s="230"/>
      <c r="T6" s="230"/>
      <c r="U6" s="230"/>
      <c r="V6" s="230"/>
      <c r="W6" s="230"/>
      <c r="X6" s="230"/>
    </row>
    <row r="7" ht="14.25" customHeight="1" spans="1:24">
      <c r="A7" s="230"/>
      <c r="B7" s="234" t="s">
        <v>1</v>
      </c>
      <c r="G7" s="230"/>
      <c r="H7" s="230"/>
      <c r="I7" s="230"/>
      <c r="J7" s="230"/>
      <c r="K7" s="230"/>
      <c r="L7" s="230"/>
      <c r="M7" s="230"/>
      <c r="N7" s="230"/>
      <c r="O7" s="230"/>
      <c r="P7" s="230"/>
      <c r="Q7" s="230"/>
      <c r="R7" s="230"/>
      <c r="S7" s="230"/>
      <c r="T7" s="230"/>
      <c r="U7" s="230"/>
      <c r="V7" s="230"/>
      <c r="W7" s="230"/>
      <c r="X7" s="230"/>
    </row>
    <row r="8" ht="16.5" customHeight="1" spans="1:24">
      <c r="A8" s="230"/>
      <c r="B8" s="234" t="s">
        <v>504</v>
      </c>
      <c r="G8" s="230"/>
      <c r="H8" s="230"/>
      <c r="I8" s="230"/>
      <c r="J8" s="230"/>
      <c r="K8" s="230"/>
      <c r="L8" s="230"/>
      <c r="M8" s="230"/>
      <c r="N8" s="230"/>
      <c r="O8" s="230"/>
      <c r="P8" s="230"/>
      <c r="Q8" s="230"/>
      <c r="R8" s="230"/>
      <c r="S8" s="230"/>
      <c r="T8" s="230"/>
      <c r="U8" s="230"/>
      <c r="V8" s="230"/>
      <c r="W8" s="230"/>
      <c r="X8" s="230"/>
    </row>
    <row r="9" ht="21.75" customHeight="1" spans="1:24">
      <c r="A9" s="230"/>
      <c r="B9" s="350" t="s">
        <v>6</v>
      </c>
      <c r="C9" s="351"/>
      <c r="D9" s="351"/>
      <c r="E9" s="351"/>
      <c r="F9" s="351"/>
      <c r="G9" s="351"/>
      <c r="H9" s="230"/>
      <c r="I9" s="230"/>
      <c r="J9" s="230"/>
      <c r="K9" s="230"/>
      <c r="L9" s="230"/>
      <c r="M9" s="230"/>
      <c r="N9" s="230"/>
      <c r="O9" s="230"/>
      <c r="P9" s="230"/>
      <c r="Q9" s="230"/>
      <c r="R9" s="230"/>
      <c r="S9" s="230"/>
      <c r="T9" s="230"/>
      <c r="U9" s="230"/>
      <c r="V9" s="230"/>
      <c r="W9" s="230"/>
      <c r="X9" s="230"/>
    </row>
    <row r="10" ht="18.75" customHeight="1" spans="1:24">
      <c r="A10" s="230"/>
      <c r="B10" s="234"/>
      <c r="C10" s="234"/>
      <c r="D10" s="234"/>
      <c r="E10" s="234"/>
      <c r="F10" s="234"/>
      <c r="G10" s="230"/>
      <c r="H10" s="230"/>
      <c r="I10" s="230"/>
      <c r="J10" s="230"/>
      <c r="K10" s="230"/>
      <c r="L10" s="230"/>
      <c r="M10" s="230"/>
      <c r="N10" s="230"/>
      <c r="O10" s="230"/>
      <c r="P10" s="230"/>
      <c r="Q10" s="230"/>
      <c r="R10" s="230"/>
      <c r="S10" s="230"/>
      <c r="T10" s="230"/>
      <c r="U10" s="230"/>
      <c r="V10" s="230"/>
      <c r="W10" s="230"/>
      <c r="X10" s="230"/>
    </row>
    <row r="11" ht="24" customHeight="1" spans="1:26">
      <c r="A11" s="230"/>
      <c r="B11" s="352" t="s">
        <v>505</v>
      </c>
      <c r="C11" s="326"/>
      <c r="D11" s="326"/>
      <c r="E11" s="326"/>
      <c r="F11" s="327"/>
      <c r="G11" s="230"/>
      <c r="H11" s="230"/>
      <c r="I11" s="230"/>
      <c r="J11" s="230"/>
      <c r="K11" s="230"/>
      <c r="L11" s="230"/>
      <c r="M11" s="230"/>
      <c r="N11" s="230"/>
      <c r="O11" s="230"/>
      <c r="P11" s="230"/>
      <c r="Q11" s="230"/>
      <c r="R11" s="230"/>
      <c r="S11" s="230"/>
      <c r="T11" s="230"/>
      <c r="U11" s="230"/>
      <c r="V11" s="230"/>
      <c r="W11" s="230"/>
      <c r="X11" s="230"/>
      <c r="Y11" s="230"/>
      <c r="Z11" s="230"/>
    </row>
    <row r="12" ht="15.75" customHeight="1" spans="1:26">
      <c r="A12" s="230"/>
      <c r="B12" s="328"/>
      <c r="C12" s="329"/>
      <c r="D12" s="329"/>
      <c r="E12" s="329"/>
      <c r="F12" s="330"/>
      <c r="G12" s="230"/>
      <c r="H12" s="230"/>
      <c r="I12" s="230"/>
      <c r="J12" s="230"/>
      <c r="K12" s="230"/>
      <c r="L12" s="230"/>
      <c r="M12" s="230"/>
      <c r="N12" s="230"/>
      <c r="O12" s="230"/>
      <c r="P12" s="230"/>
      <c r="Q12" s="230"/>
      <c r="R12" s="230"/>
      <c r="S12" s="230"/>
      <c r="T12" s="230"/>
      <c r="U12" s="230"/>
      <c r="V12" s="230"/>
      <c r="W12" s="230"/>
      <c r="X12" s="230"/>
      <c r="Y12" s="230"/>
      <c r="Z12" s="230"/>
    </row>
    <row r="13" ht="14.25" customHeight="1" spans="1:26">
      <c r="A13" s="230"/>
      <c r="B13" s="246"/>
      <c r="C13" s="247" t="s">
        <v>506</v>
      </c>
      <c r="D13" s="234"/>
      <c r="E13" s="234"/>
      <c r="F13" s="245"/>
      <c r="G13" s="230"/>
      <c r="H13" s="230"/>
      <c r="I13" s="230"/>
      <c r="J13" s="230"/>
      <c r="K13" s="230"/>
      <c r="L13" s="230"/>
      <c r="M13" s="230"/>
      <c r="N13" s="230"/>
      <c r="O13" s="230"/>
      <c r="P13" s="230"/>
      <c r="Q13" s="230"/>
      <c r="R13" s="230"/>
      <c r="S13" s="230"/>
      <c r="T13" s="230"/>
      <c r="U13" s="230"/>
      <c r="V13" s="230"/>
      <c r="W13" s="230"/>
      <c r="X13" s="230"/>
      <c r="Y13" s="230"/>
      <c r="Z13" s="230"/>
    </row>
    <row r="14" ht="14.25" customHeight="1" spans="1:26">
      <c r="A14" s="230"/>
      <c r="B14" s="248"/>
      <c r="C14" s="247" t="s">
        <v>507</v>
      </c>
      <c r="D14" s="234"/>
      <c r="E14" s="234"/>
      <c r="F14" s="245"/>
      <c r="G14" s="230"/>
      <c r="H14" s="230"/>
      <c r="I14" s="230"/>
      <c r="J14" s="230"/>
      <c r="K14" s="230"/>
      <c r="L14" s="230"/>
      <c r="M14" s="230"/>
      <c r="N14" s="230"/>
      <c r="O14" s="230"/>
      <c r="P14" s="230"/>
      <c r="Q14" s="230"/>
      <c r="R14" s="230"/>
      <c r="S14" s="230"/>
      <c r="T14" s="230"/>
      <c r="U14" s="230"/>
      <c r="V14" s="230"/>
      <c r="W14" s="230"/>
      <c r="X14" s="230"/>
      <c r="Y14" s="230"/>
      <c r="Z14" s="230"/>
    </row>
    <row r="15" ht="14.25" customHeight="1" spans="1:26">
      <c r="A15" s="230"/>
      <c r="B15" s="248"/>
      <c r="C15" s="247" t="s">
        <v>508</v>
      </c>
      <c r="D15" s="234"/>
      <c r="E15" s="234"/>
      <c r="F15" s="245"/>
      <c r="G15" s="230"/>
      <c r="H15" s="230"/>
      <c r="I15" s="230"/>
      <c r="J15" s="230"/>
      <c r="K15" s="230"/>
      <c r="L15" s="230"/>
      <c r="M15" s="230"/>
      <c r="N15" s="230"/>
      <c r="O15" s="230"/>
      <c r="P15" s="230"/>
      <c r="Q15" s="230"/>
      <c r="R15" s="230"/>
      <c r="S15" s="230"/>
      <c r="T15" s="230"/>
      <c r="U15" s="230"/>
      <c r="V15" s="230"/>
      <c r="W15" s="230"/>
      <c r="X15" s="230"/>
      <c r="Y15" s="230"/>
      <c r="Z15" s="230"/>
    </row>
    <row r="16" ht="12.75" customHeight="1" spans="1:26">
      <c r="A16" s="230"/>
      <c r="B16" s="249"/>
      <c r="C16" s="250"/>
      <c r="D16" s="250"/>
      <c r="E16" s="250"/>
      <c r="F16" s="251"/>
      <c r="G16" s="230"/>
      <c r="H16" s="230"/>
      <c r="I16" s="230"/>
      <c r="J16" s="230"/>
      <c r="K16" s="230"/>
      <c r="L16" s="230"/>
      <c r="M16" s="230"/>
      <c r="N16" s="230"/>
      <c r="O16" s="230"/>
      <c r="P16" s="230"/>
      <c r="Q16" s="230"/>
      <c r="R16" s="230"/>
      <c r="S16" s="230"/>
      <c r="T16" s="230"/>
      <c r="U16" s="230"/>
      <c r="V16" s="230"/>
      <c r="W16" s="230"/>
      <c r="X16" s="230"/>
      <c r="Y16" s="230"/>
      <c r="Z16" s="230"/>
    </row>
    <row r="17" ht="12.75" customHeight="1" spans="1:26">
      <c r="A17" s="230"/>
      <c r="B17" s="234"/>
      <c r="C17" s="234"/>
      <c r="D17" s="234"/>
      <c r="E17" s="234"/>
      <c r="F17" s="230"/>
      <c r="G17" s="230"/>
      <c r="H17" s="230"/>
      <c r="I17" s="230"/>
      <c r="J17" s="230"/>
      <c r="K17" s="230"/>
      <c r="L17" s="230"/>
      <c r="M17" s="230"/>
      <c r="N17" s="230"/>
      <c r="O17" s="230"/>
      <c r="P17" s="230"/>
      <c r="Q17" s="230"/>
      <c r="R17" s="230"/>
      <c r="S17" s="230"/>
      <c r="T17" s="230"/>
      <c r="U17" s="230"/>
      <c r="V17" s="230"/>
      <c r="W17" s="230"/>
      <c r="X17" s="230"/>
      <c r="Y17" s="230"/>
      <c r="Z17" s="230"/>
    </row>
    <row r="18" ht="12.75" customHeight="1" spans="1:26">
      <c r="A18" s="230"/>
      <c r="B18" s="234"/>
      <c r="C18" s="234"/>
      <c r="D18" s="234"/>
      <c r="E18" s="234"/>
      <c r="F18" s="230"/>
      <c r="G18" s="230"/>
      <c r="H18" s="230"/>
      <c r="I18" s="230"/>
      <c r="J18" s="230"/>
      <c r="K18" s="230"/>
      <c r="L18" s="230"/>
      <c r="M18" s="230"/>
      <c r="N18" s="230"/>
      <c r="O18" s="230"/>
      <c r="P18" s="230"/>
      <c r="Q18" s="230"/>
      <c r="R18" s="230"/>
      <c r="S18" s="230"/>
      <c r="T18" s="230"/>
      <c r="U18" s="230"/>
      <c r="V18" s="230"/>
      <c r="W18" s="230"/>
      <c r="X18" s="230"/>
      <c r="Y18" s="230"/>
      <c r="Z18" s="230"/>
    </row>
    <row r="19" ht="21" customHeight="1" spans="1:26">
      <c r="A19" s="230"/>
      <c r="B19" s="353" t="s">
        <v>482</v>
      </c>
      <c r="C19" s="343"/>
      <c r="D19" s="343"/>
      <c r="E19" s="343"/>
      <c r="F19" s="344"/>
      <c r="G19" s="230"/>
      <c r="H19" s="230"/>
      <c r="I19" s="230"/>
      <c r="J19" s="230"/>
      <c r="K19" s="230">
        <v>1</v>
      </c>
      <c r="L19" s="230">
        <v>1</v>
      </c>
      <c r="M19" s="230"/>
      <c r="N19" s="230"/>
      <c r="O19" s="230"/>
      <c r="P19" s="230"/>
      <c r="Q19" s="230"/>
      <c r="R19" s="230"/>
      <c r="S19" s="230"/>
      <c r="T19" s="230"/>
      <c r="U19" s="230"/>
      <c r="V19" s="230"/>
      <c r="W19" s="230"/>
      <c r="X19" s="230"/>
      <c r="Y19" s="230"/>
      <c r="Z19" s="230"/>
    </row>
    <row r="20" ht="12.75" customHeight="1" spans="1:26">
      <c r="A20" s="230"/>
      <c r="B20" s="234"/>
      <c r="C20" s="234"/>
      <c r="D20" s="234"/>
      <c r="E20" s="234"/>
      <c r="F20" s="230"/>
      <c r="G20" s="230"/>
      <c r="H20" s="230"/>
      <c r="I20" s="230"/>
      <c r="J20" s="230"/>
      <c r="K20" s="230"/>
      <c r="L20" s="230"/>
      <c r="M20" s="230"/>
      <c r="N20" s="230"/>
      <c r="O20" s="230"/>
      <c r="P20" s="230"/>
      <c r="Q20" s="230"/>
      <c r="R20" s="230"/>
      <c r="S20" s="230"/>
      <c r="T20" s="230"/>
      <c r="U20" s="230"/>
      <c r="V20" s="230"/>
      <c r="W20" s="230"/>
      <c r="X20" s="230"/>
      <c r="Y20" s="230"/>
      <c r="Z20" s="230"/>
    </row>
    <row r="21" ht="14.25" customHeight="1" spans="1:26">
      <c r="A21" s="230"/>
      <c r="B21" s="266"/>
      <c r="C21" s="268" t="s">
        <v>509</v>
      </c>
      <c r="D21" s="268"/>
      <c r="E21" s="268"/>
      <c r="F21" s="333"/>
      <c r="G21" s="230"/>
      <c r="H21" s="230"/>
      <c r="I21" s="230"/>
      <c r="J21" s="230"/>
      <c r="K21" s="230"/>
      <c r="L21" s="230"/>
      <c r="M21" s="230"/>
      <c r="N21" s="230"/>
      <c r="O21" s="230"/>
      <c r="P21" s="230"/>
      <c r="Q21" s="230"/>
      <c r="R21" s="230"/>
      <c r="S21" s="230"/>
      <c r="T21" s="230"/>
      <c r="U21" s="230"/>
      <c r="V21" s="230"/>
      <c r="W21" s="230"/>
      <c r="X21" s="230"/>
      <c r="Y21" s="230"/>
      <c r="Z21" s="230"/>
    </row>
    <row r="22" ht="14.25" customHeight="1" spans="1:26">
      <c r="A22" s="230"/>
      <c r="B22" s="246"/>
      <c r="C22" s="252"/>
      <c r="D22" s="230"/>
      <c r="E22" s="230"/>
      <c r="F22" s="245"/>
      <c r="G22" s="230"/>
      <c r="H22" s="230"/>
      <c r="I22" s="230"/>
      <c r="J22" s="230"/>
      <c r="K22" s="230"/>
      <c r="L22" s="230"/>
      <c r="M22" s="230"/>
      <c r="N22" s="230"/>
      <c r="O22" s="230"/>
      <c r="P22" s="230"/>
      <c r="Q22" s="230"/>
      <c r="R22" s="230"/>
      <c r="S22" s="230"/>
      <c r="T22" s="230"/>
      <c r="U22" s="230"/>
      <c r="V22" s="230"/>
      <c r="W22" s="230"/>
      <c r="X22" s="230"/>
      <c r="Y22" s="230"/>
      <c r="Z22" s="230"/>
    </row>
    <row r="23" ht="21" customHeight="1" spans="1:26">
      <c r="A23" s="230"/>
      <c r="B23" s="246"/>
      <c r="C23" s="253" t="s">
        <v>304</v>
      </c>
      <c r="D23" s="254"/>
      <c r="E23" s="255"/>
      <c r="F23" s="245"/>
      <c r="G23" s="230"/>
      <c r="H23" s="230"/>
      <c r="I23" s="230"/>
      <c r="J23" s="230"/>
      <c r="K23" s="230"/>
      <c r="L23" s="230"/>
      <c r="M23" s="230"/>
      <c r="N23" s="230"/>
      <c r="O23" s="230"/>
      <c r="P23" s="230"/>
      <c r="Q23" s="230"/>
      <c r="R23" s="230"/>
      <c r="S23" s="230"/>
      <c r="T23" s="230"/>
      <c r="U23" s="230"/>
      <c r="V23" s="230"/>
      <c r="W23" s="230"/>
      <c r="X23" s="230"/>
      <c r="Y23" s="230"/>
      <c r="Z23" s="230"/>
    </row>
    <row r="24" ht="6.75" customHeight="1" spans="1:26">
      <c r="A24" s="230"/>
      <c r="B24" s="246"/>
      <c r="C24" s="252"/>
      <c r="D24" s="230"/>
      <c r="E24" s="230"/>
      <c r="F24" s="245"/>
      <c r="G24" s="230"/>
      <c r="H24" s="230"/>
      <c r="I24" s="230"/>
      <c r="J24" s="230"/>
      <c r="K24" s="230"/>
      <c r="L24" s="230"/>
      <c r="M24" s="230"/>
      <c r="N24" s="230"/>
      <c r="O24" s="230"/>
      <c r="P24" s="230"/>
      <c r="Q24" s="230"/>
      <c r="R24" s="230"/>
      <c r="S24" s="230"/>
      <c r="T24" s="230"/>
      <c r="U24" s="230"/>
      <c r="V24" s="230"/>
      <c r="W24" s="230"/>
      <c r="X24" s="230"/>
      <c r="Y24" s="230"/>
      <c r="Z24" s="230"/>
    </row>
    <row r="25" ht="14.25" customHeight="1" spans="1:26">
      <c r="A25" s="230"/>
      <c r="B25" s="256"/>
      <c r="C25" s="257" t="s">
        <v>305</v>
      </c>
      <c r="D25" s="750" t="s">
        <v>244</v>
      </c>
      <c r="E25" s="258" t="s">
        <v>243</v>
      </c>
      <c r="F25" s="245"/>
      <c r="G25" s="230"/>
      <c r="H25" s="230"/>
      <c r="I25" s="230"/>
      <c r="J25" s="230"/>
      <c r="K25" s="230"/>
      <c r="L25" s="230"/>
      <c r="M25" s="230"/>
      <c r="N25" s="230"/>
      <c r="O25" s="230"/>
      <c r="P25" s="230"/>
      <c r="Q25" s="230"/>
      <c r="R25" s="230"/>
      <c r="S25" s="230"/>
      <c r="T25" s="230"/>
      <c r="U25" s="230"/>
      <c r="V25" s="230"/>
      <c r="W25" s="230"/>
      <c r="X25" s="230"/>
      <c r="Y25" s="230"/>
      <c r="Z25" s="230"/>
    </row>
    <row r="26" ht="21" customHeight="1" spans="1:26">
      <c r="A26" s="230"/>
      <c r="B26" s="256"/>
      <c r="C26" s="259">
        <v>1</v>
      </c>
      <c r="D26" s="752" t="s">
        <v>345</v>
      </c>
      <c r="E26" s="354"/>
      <c r="F26" s="245"/>
      <c r="G26" s="230"/>
      <c r="H26" s="230"/>
      <c r="I26" s="230"/>
      <c r="J26" s="230"/>
      <c r="K26" s="230"/>
      <c r="L26" s="230"/>
      <c r="M26" s="230"/>
      <c r="N26" s="230"/>
      <c r="O26" s="230"/>
      <c r="P26" s="230"/>
      <c r="Q26" s="230"/>
      <c r="R26" s="230"/>
      <c r="S26" s="230"/>
      <c r="T26" s="230"/>
      <c r="U26" s="230"/>
      <c r="V26" s="230"/>
      <c r="W26" s="230"/>
      <c r="X26" s="230"/>
      <c r="Y26" s="230"/>
      <c r="Z26" s="230"/>
    </row>
    <row r="27" ht="21" customHeight="1" spans="1:26">
      <c r="A27" s="230"/>
      <c r="B27" s="256"/>
      <c r="C27" s="259">
        <v>4</v>
      </c>
      <c r="D27" s="752" t="s">
        <v>311</v>
      </c>
      <c r="E27" s="354" t="s">
        <v>510</v>
      </c>
      <c r="F27" s="245"/>
      <c r="G27" s="230"/>
      <c r="H27" s="230"/>
      <c r="I27" s="230"/>
      <c r="J27" s="230"/>
      <c r="K27" s="230"/>
      <c r="L27" s="230"/>
      <c r="M27" s="230"/>
      <c r="N27" s="230"/>
      <c r="O27" s="230"/>
      <c r="P27" s="230"/>
      <c r="Q27" s="230"/>
      <c r="R27" s="230"/>
      <c r="S27" s="230"/>
      <c r="T27" s="230"/>
      <c r="U27" s="230"/>
      <c r="V27" s="230"/>
      <c r="W27" s="230"/>
      <c r="X27" s="230"/>
      <c r="Y27" s="230"/>
      <c r="Z27" s="230"/>
    </row>
    <row r="28" ht="14.25" customHeight="1" spans="1:26">
      <c r="A28" s="230"/>
      <c r="B28" s="263"/>
      <c r="C28" s="281"/>
      <c r="D28" s="281"/>
      <c r="E28" s="281"/>
      <c r="F28" s="251"/>
      <c r="G28" s="230"/>
      <c r="H28" s="230"/>
      <c r="I28" s="230"/>
      <c r="J28" s="230"/>
      <c r="K28" s="230"/>
      <c r="L28" s="230"/>
      <c r="M28" s="230"/>
      <c r="N28" s="230"/>
      <c r="O28" s="230"/>
      <c r="P28" s="230"/>
      <c r="Q28" s="230"/>
      <c r="R28" s="230"/>
      <c r="S28" s="230"/>
      <c r="T28" s="230"/>
      <c r="U28" s="230"/>
      <c r="V28" s="230"/>
      <c r="W28" s="230"/>
      <c r="X28" s="230"/>
      <c r="Y28" s="230"/>
      <c r="Z28" s="230"/>
    </row>
    <row r="29" ht="14.25" customHeight="1" spans="1:26">
      <c r="A29" s="230"/>
      <c r="B29" s="230"/>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row>
    <row r="30" ht="14.25" customHeight="1" spans="1:26">
      <c r="A30" s="230"/>
      <c r="B30" s="266"/>
      <c r="C30" s="268" t="s">
        <v>511</v>
      </c>
      <c r="D30" s="268"/>
      <c r="E30" s="268"/>
      <c r="F30" s="268"/>
      <c r="G30" s="230"/>
      <c r="H30" s="230"/>
      <c r="I30" s="230"/>
      <c r="J30" s="230"/>
      <c r="K30" s="230">
        <v>2</v>
      </c>
      <c r="L30" s="230">
        <v>2</v>
      </c>
      <c r="M30" s="230"/>
      <c r="N30" s="230"/>
      <c r="O30" s="230"/>
      <c r="P30" s="230"/>
      <c r="Q30" s="230"/>
      <c r="R30" s="230"/>
      <c r="S30" s="230"/>
      <c r="T30" s="230"/>
      <c r="U30" s="230"/>
      <c r="V30" s="230"/>
      <c r="W30" s="230"/>
      <c r="X30" s="230"/>
      <c r="Y30" s="230"/>
      <c r="Z30" s="230"/>
    </row>
    <row r="31" ht="14.25" customHeight="1" spans="1:26">
      <c r="A31" s="230"/>
      <c r="B31" s="246"/>
      <c r="C31" s="252"/>
      <c r="D31" s="230"/>
      <c r="E31" s="230"/>
      <c r="F31" s="245"/>
      <c r="G31" s="230"/>
      <c r="H31" s="230"/>
      <c r="I31" s="230"/>
      <c r="J31" s="230"/>
      <c r="K31" s="230"/>
      <c r="L31" s="230"/>
      <c r="M31" s="230"/>
      <c r="N31" s="230"/>
      <c r="O31" s="230"/>
      <c r="P31" s="230"/>
      <c r="Q31" s="230"/>
      <c r="R31" s="230"/>
      <c r="S31" s="230"/>
      <c r="T31" s="230"/>
      <c r="U31" s="230"/>
      <c r="V31" s="230"/>
      <c r="W31" s="230"/>
      <c r="X31" s="230"/>
      <c r="Y31" s="230"/>
      <c r="Z31" s="230"/>
    </row>
    <row r="32" ht="21" customHeight="1" spans="1:26">
      <c r="A32" s="230"/>
      <c r="B32" s="246"/>
      <c r="C32" s="253" t="s">
        <v>304</v>
      </c>
      <c r="D32" s="254"/>
      <c r="E32" s="255"/>
      <c r="F32" s="245"/>
      <c r="G32" s="230"/>
      <c r="H32" s="230"/>
      <c r="I32" s="230"/>
      <c r="J32" s="230"/>
      <c r="K32" s="230"/>
      <c r="L32" s="230"/>
      <c r="M32" s="230"/>
      <c r="N32" s="230"/>
      <c r="O32" s="230"/>
      <c r="P32" s="230"/>
      <c r="Q32" s="230"/>
      <c r="R32" s="230"/>
      <c r="S32" s="230"/>
      <c r="T32" s="230"/>
      <c r="U32" s="230"/>
      <c r="V32" s="230"/>
      <c r="W32" s="230"/>
      <c r="X32" s="230"/>
      <c r="Y32" s="230"/>
      <c r="Z32" s="230"/>
    </row>
    <row r="33" ht="6.75" customHeight="1" spans="1:26">
      <c r="A33" s="230"/>
      <c r="B33" s="246"/>
      <c r="C33" s="252"/>
      <c r="D33" s="230"/>
      <c r="E33" s="230"/>
      <c r="F33" s="245"/>
      <c r="G33" s="230"/>
      <c r="H33" s="230"/>
      <c r="I33" s="230"/>
      <c r="J33" s="230"/>
      <c r="K33" s="230"/>
      <c r="L33" s="230"/>
      <c r="M33" s="230"/>
      <c r="N33" s="230"/>
      <c r="O33" s="230"/>
      <c r="P33" s="230"/>
      <c r="Q33" s="230"/>
      <c r="R33" s="230"/>
      <c r="S33" s="230"/>
      <c r="T33" s="230"/>
      <c r="U33" s="230"/>
      <c r="V33" s="230"/>
      <c r="W33" s="230"/>
      <c r="X33" s="230"/>
      <c r="Y33" s="230"/>
      <c r="Z33" s="230"/>
    </row>
    <row r="34" ht="14.25" customHeight="1" spans="1:26">
      <c r="A34" s="230"/>
      <c r="B34" s="256"/>
      <c r="C34" s="257" t="s">
        <v>305</v>
      </c>
      <c r="D34" s="750" t="s">
        <v>244</v>
      </c>
      <c r="E34" s="258" t="s">
        <v>243</v>
      </c>
      <c r="F34" s="245"/>
      <c r="G34" s="230"/>
      <c r="H34" s="230"/>
      <c r="I34" s="230"/>
      <c r="J34" s="230"/>
      <c r="K34" s="230"/>
      <c r="L34" s="230"/>
      <c r="M34" s="230"/>
      <c r="N34" s="230"/>
      <c r="O34" s="230"/>
      <c r="P34" s="230"/>
      <c r="Q34" s="230"/>
      <c r="R34" s="230"/>
      <c r="S34" s="230"/>
      <c r="T34" s="230"/>
      <c r="U34" s="230"/>
      <c r="V34" s="230"/>
      <c r="W34" s="230"/>
      <c r="X34" s="230"/>
      <c r="Y34" s="230"/>
      <c r="Z34" s="230"/>
    </row>
    <row r="35" ht="21" customHeight="1" spans="1:26">
      <c r="A35" s="230"/>
      <c r="B35" s="256"/>
      <c r="C35" s="259">
        <v>1</v>
      </c>
      <c r="D35" s="752" t="s">
        <v>345</v>
      </c>
      <c r="E35" s="354"/>
      <c r="F35" s="245"/>
      <c r="G35" s="230"/>
      <c r="H35" s="230"/>
      <c r="I35" s="230"/>
      <c r="J35" s="230"/>
      <c r="K35" s="230"/>
      <c r="L35" s="230"/>
      <c r="M35" s="230"/>
      <c r="N35" s="230"/>
      <c r="O35" s="230"/>
      <c r="P35" s="230"/>
      <c r="Q35" s="230"/>
      <c r="R35" s="230"/>
      <c r="S35" s="230"/>
      <c r="T35" s="230"/>
      <c r="U35" s="230"/>
      <c r="V35" s="230"/>
      <c r="W35" s="230"/>
      <c r="X35" s="230"/>
      <c r="Y35" s="230"/>
      <c r="Z35" s="230"/>
    </row>
    <row r="36" ht="21" customHeight="1" spans="1:26">
      <c r="A36" s="230"/>
      <c r="B36" s="256"/>
      <c r="C36" s="259">
        <v>4</v>
      </c>
      <c r="D36" s="752" t="s">
        <v>311</v>
      </c>
      <c r="E36" s="354" t="s">
        <v>510</v>
      </c>
      <c r="F36" s="245"/>
      <c r="G36" s="230"/>
      <c r="H36" s="230"/>
      <c r="I36" s="230"/>
      <c r="J36" s="230"/>
      <c r="K36" s="230"/>
      <c r="L36" s="230"/>
      <c r="M36" s="230"/>
      <c r="N36" s="230"/>
      <c r="O36" s="230"/>
      <c r="P36" s="230"/>
      <c r="Q36" s="230"/>
      <c r="R36" s="230"/>
      <c r="S36" s="230"/>
      <c r="T36" s="230"/>
      <c r="U36" s="230"/>
      <c r="V36" s="230"/>
      <c r="W36" s="230"/>
      <c r="X36" s="230"/>
      <c r="Y36" s="230"/>
      <c r="Z36" s="230"/>
    </row>
    <row r="37" ht="14.25" customHeight="1" spans="1:26">
      <c r="A37" s="230"/>
      <c r="B37" s="263"/>
      <c r="C37" s="281"/>
      <c r="D37" s="281"/>
      <c r="E37" s="281"/>
      <c r="F37" s="251"/>
      <c r="G37" s="230"/>
      <c r="H37" s="230"/>
      <c r="I37" s="230"/>
      <c r="J37" s="230"/>
      <c r="K37" s="230"/>
      <c r="L37" s="230"/>
      <c r="M37" s="230"/>
      <c r="N37" s="230"/>
      <c r="O37" s="230"/>
      <c r="P37" s="230"/>
      <c r="Q37" s="230"/>
      <c r="R37" s="230"/>
      <c r="S37" s="230"/>
      <c r="T37" s="230"/>
      <c r="U37" s="230"/>
      <c r="V37" s="230"/>
      <c r="W37" s="230"/>
      <c r="X37" s="230"/>
      <c r="Y37" s="230"/>
      <c r="Z37" s="230"/>
    </row>
    <row r="38" ht="14.25" customHeight="1" spans="1:26">
      <c r="A38" s="230"/>
      <c r="B38" s="230"/>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230"/>
    </row>
    <row r="39" ht="14.25" customHeight="1" spans="1:26">
      <c r="A39" s="230"/>
      <c r="B39" s="266"/>
      <c r="C39" s="268" t="s">
        <v>512</v>
      </c>
      <c r="D39" s="268"/>
      <c r="E39" s="268"/>
      <c r="F39" s="268"/>
      <c r="G39" s="230"/>
      <c r="H39" s="230"/>
      <c r="I39" s="230"/>
      <c r="J39" s="230"/>
      <c r="K39" s="230">
        <v>3</v>
      </c>
      <c r="L39" s="230">
        <v>3</v>
      </c>
      <c r="M39" s="230"/>
      <c r="N39" s="230"/>
      <c r="O39" s="230"/>
      <c r="P39" s="230"/>
      <c r="Q39" s="230"/>
      <c r="R39" s="230"/>
      <c r="S39" s="230"/>
      <c r="T39" s="230"/>
      <c r="U39" s="230"/>
      <c r="V39" s="230"/>
      <c r="W39" s="230"/>
      <c r="X39" s="230"/>
      <c r="Y39" s="230"/>
      <c r="Z39" s="230"/>
    </row>
    <row r="40" ht="14.25" customHeight="1" spans="1:26">
      <c r="A40" s="230"/>
      <c r="B40" s="246"/>
      <c r="C40" s="252"/>
      <c r="D40" s="230"/>
      <c r="E40" s="230"/>
      <c r="F40" s="245"/>
      <c r="G40" s="230"/>
      <c r="H40" s="230"/>
      <c r="I40" s="230"/>
      <c r="J40" s="230"/>
      <c r="K40" s="230"/>
      <c r="L40" s="230"/>
      <c r="M40" s="230"/>
      <c r="N40" s="230"/>
      <c r="O40" s="230"/>
      <c r="P40" s="230"/>
      <c r="Q40" s="230"/>
      <c r="R40" s="230"/>
      <c r="S40" s="230"/>
      <c r="T40" s="230"/>
      <c r="U40" s="230"/>
      <c r="V40" s="230"/>
      <c r="W40" s="230"/>
      <c r="X40" s="230"/>
      <c r="Y40" s="230"/>
      <c r="Z40" s="230"/>
    </row>
    <row r="41" ht="21" customHeight="1" spans="1:26">
      <c r="A41" s="230"/>
      <c r="B41" s="246"/>
      <c r="C41" s="253" t="s">
        <v>304</v>
      </c>
      <c r="D41" s="254"/>
      <c r="E41" s="255"/>
      <c r="F41" s="245"/>
      <c r="G41" s="230"/>
      <c r="H41" s="230"/>
      <c r="I41" s="230"/>
      <c r="J41" s="230"/>
      <c r="K41" s="230"/>
      <c r="L41" s="230"/>
      <c r="M41" s="230"/>
      <c r="N41" s="230"/>
      <c r="O41" s="230"/>
      <c r="P41" s="230"/>
      <c r="Q41" s="230"/>
      <c r="R41" s="230"/>
      <c r="S41" s="230"/>
      <c r="T41" s="230"/>
      <c r="U41" s="230"/>
      <c r="V41" s="230"/>
      <c r="W41" s="230"/>
      <c r="X41" s="230"/>
      <c r="Y41" s="230"/>
      <c r="Z41" s="230"/>
    </row>
    <row r="42" ht="6.75" customHeight="1" spans="1:26">
      <c r="A42" s="230"/>
      <c r="B42" s="246"/>
      <c r="C42" s="252"/>
      <c r="D42" s="230"/>
      <c r="E42" s="230"/>
      <c r="F42" s="245"/>
      <c r="G42" s="230"/>
      <c r="H42" s="230"/>
      <c r="I42" s="230"/>
      <c r="J42" s="230"/>
      <c r="K42" s="230"/>
      <c r="L42" s="230"/>
      <c r="M42" s="230"/>
      <c r="N42" s="230"/>
      <c r="O42" s="230"/>
      <c r="P42" s="230"/>
      <c r="Q42" s="230"/>
      <c r="R42" s="230"/>
      <c r="S42" s="230"/>
      <c r="T42" s="230"/>
      <c r="U42" s="230"/>
      <c r="V42" s="230"/>
      <c r="W42" s="230"/>
      <c r="X42" s="230"/>
      <c r="Y42" s="230"/>
      <c r="Z42" s="230"/>
    </row>
    <row r="43" ht="14.25" customHeight="1" spans="1:26">
      <c r="A43" s="230"/>
      <c r="B43" s="256"/>
      <c r="C43" s="257" t="s">
        <v>305</v>
      </c>
      <c r="D43" s="750" t="s">
        <v>244</v>
      </c>
      <c r="E43" s="258" t="s">
        <v>243</v>
      </c>
      <c r="F43" s="245"/>
      <c r="G43" s="230"/>
      <c r="H43" s="230"/>
      <c r="I43" s="230"/>
      <c r="J43" s="230"/>
      <c r="K43" s="230"/>
      <c r="L43" s="230"/>
      <c r="M43" s="230"/>
      <c r="N43" s="230"/>
      <c r="O43" s="230"/>
      <c r="P43" s="230"/>
      <c r="Q43" s="230"/>
      <c r="R43" s="230"/>
      <c r="S43" s="230"/>
      <c r="T43" s="230"/>
      <c r="U43" s="230"/>
      <c r="V43" s="230"/>
      <c r="W43" s="230"/>
      <c r="X43" s="230"/>
      <c r="Y43" s="230"/>
      <c r="Z43" s="230"/>
    </row>
    <row r="44" ht="21" customHeight="1" spans="1:26">
      <c r="A44" s="230"/>
      <c r="B44" s="256"/>
      <c r="C44" s="259">
        <v>1</v>
      </c>
      <c r="D44" s="752" t="s">
        <v>345</v>
      </c>
      <c r="E44" s="354"/>
      <c r="F44" s="245"/>
      <c r="G44" s="230"/>
      <c r="H44" s="230"/>
      <c r="I44" s="230"/>
      <c r="J44" s="230"/>
      <c r="K44" s="230"/>
      <c r="L44" s="230"/>
      <c r="M44" s="230"/>
      <c r="N44" s="230"/>
      <c r="O44" s="230"/>
      <c r="P44" s="230"/>
      <c r="Q44" s="230"/>
      <c r="R44" s="230"/>
      <c r="S44" s="230"/>
      <c r="T44" s="230"/>
      <c r="U44" s="230"/>
      <c r="V44" s="230"/>
      <c r="W44" s="230"/>
      <c r="X44" s="230"/>
      <c r="Y44" s="230"/>
      <c r="Z44" s="230"/>
    </row>
    <row r="45" ht="21" customHeight="1" spans="1:26">
      <c r="A45" s="230"/>
      <c r="B45" s="256"/>
      <c r="C45" s="259">
        <v>4</v>
      </c>
      <c r="D45" s="752" t="s">
        <v>311</v>
      </c>
      <c r="E45" s="354" t="s">
        <v>510</v>
      </c>
      <c r="F45" s="245"/>
      <c r="G45" s="230"/>
      <c r="H45" s="230"/>
      <c r="I45" s="230"/>
      <c r="J45" s="230"/>
      <c r="K45" s="230"/>
      <c r="L45" s="230"/>
      <c r="M45" s="230"/>
      <c r="N45" s="230"/>
      <c r="O45" s="230"/>
      <c r="P45" s="230"/>
      <c r="Q45" s="230"/>
      <c r="R45" s="230"/>
      <c r="S45" s="230"/>
      <c r="T45" s="230"/>
      <c r="U45" s="230"/>
      <c r="V45" s="230"/>
      <c r="W45" s="230"/>
      <c r="X45" s="230"/>
      <c r="Y45" s="230"/>
      <c r="Z45" s="230"/>
    </row>
    <row r="46" ht="14.25" customHeight="1" spans="1:26">
      <c r="A46" s="230"/>
      <c r="B46" s="263"/>
      <c r="C46" s="281"/>
      <c r="D46" s="281"/>
      <c r="E46" s="281"/>
      <c r="F46" s="251"/>
      <c r="G46" s="230"/>
      <c r="H46" s="230"/>
      <c r="I46" s="230"/>
      <c r="J46" s="230"/>
      <c r="K46" s="230"/>
      <c r="L46" s="230"/>
      <c r="M46" s="230"/>
      <c r="N46" s="230"/>
      <c r="O46" s="230"/>
      <c r="P46" s="230"/>
      <c r="Q46" s="230"/>
      <c r="R46" s="230"/>
      <c r="S46" s="230"/>
      <c r="T46" s="230"/>
      <c r="U46" s="230"/>
      <c r="V46" s="230"/>
      <c r="W46" s="230"/>
      <c r="X46" s="230"/>
      <c r="Y46" s="230"/>
      <c r="Z46" s="230"/>
    </row>
    <row r="47" ht="14.25" customHeight="1" spans="1:26">
      <c r="A47" s="230"/>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row>
    <row r="48" ht="14.25" customHeight="1" spans="1:26">
      <c r="A48" s="230"/>
      <c r="B48" s="230"/>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row>
    <row r="49" ht="14.25" customHeight="1" spans="1:26">
      <c r="A49" s="230"/>
      <c r="B49" s="266"/>
      <c r="C49" s="268" t="s">
        <v>513</v>
      </c>
      <c r="D49" s="268"/>
      <c r="E49" s="268"/>
      <c r="F49" s="268"/>
      <c r="G49" s="230"/>
      <c r="H49" s="230"/>
      <c r="I49" s="230"/>
      <c r="J49" s="230"/>
      <c r="K49" s="230">
        <v>4</v>
      </c>
      <c r="L49" s="230">
        <v>4</v>
      </c>
      <c r="M49" s="230"/>
      <c r="N49" s="230"/>
      <c r="O49" s="230"/>
      <c r="P49" s="230"/>
      <c r="Q49" s="230"/>
      <c r="R49" s="230"/>
      <c r="S49" s="230"/>
      <c r="T49" s="230"/>
      <c r="U49" s="230"/>
      <c r="V49" s="230"/>
      <c r="W49" s="230"/>
      <c r="X49" s="230"/>
      <c r="Y49" s="230"/>
      <c r="Z49" s="230"/>
    </row>
    <row r="50" ht="14.25" customHeight="1" spans="1:26">
      <c r="A50" s="230"/>
      <c r="B50" s="246"/>
      <c r="C50" s="252"/>
      <c r="D50" s="230"/>
      <c r="E50" s="230"/>
      <c r="F50" s="245"/>
      <c r="G50" s="230"/>
      <c r="H50" s="230"/>
      <c r="I50" s="230"/>
      <c r="J50" s="230"/>
      <c r="K50" s="230"/>
      <c r="L50" s="230"/>
      <c r="M50" s="230"/>
      <c r="N50" s="230"/>
      <c r="O50" s="230"/>
      <c r="P50" s="230"/>
      <c r="Q50" s="230"/>
      <c r="R50" s="230"/>
      <c r="S50" s="230"/>
      <c r="T50" s="230"/>
      <c r="U50" s="230"/>
      <c r="V50" s="230"/>
      <c r="W50" s="230"/>
      <c r="X50" s="230"/>
      <c r="Y50" s="230"/>
      <c r="Z50" s="230"/>
    </row>
    <row r="51" ht="21" customHeight="1" spans="1:26">
      <c r="A51" s="230"/>
      <c r="B51" s="246"/>
      <c r="C51" s="253" t="s">
        <v>304</v>
      </c>
      <c r="D51" s="254"/>
      <c r="E51" s="255"/>
      <c r="F51" s="245"/>
      <c r="G51" s="230"/>
      <c r="H51" s="230"/>
      <c r="I51" s="230"/>
      <c r="J51" s="230"/>
      <c r="K51" s="230"/>
      <c r="L51" s="230"/>
      <c r="M51" s="230"/>
      <c r="N51" s="230"/>
      <c r="O51" s="230"/>
      <c r="P51" s="230"/>
      <c r="Q51" s="230"/>
      <c r="R51" s="230"/>
      <c r="S51" s="230"/>
      <c r="T51" s="230"/>
      <c r="U51" s="230"/>
      <c r="V51" s="230"/>
      <c r="W51" s="230"/>
      <c r="X51" s="230"/>
      <c r="Y51" s="230"/>
      <c r="Z51" s="230"/>
    </row>
    <row r="52" ht="6.75" customHeight="1" spans="1:26">
      <c r="A52" s="230"/>
      <c r="B52" s="246"/>
      <c r="C52" s="252"/>
      <c r="D52" s="230"/>
      <c r="E52" s="230"/>
      <c r="F52" s="245"/>
      <c r="G52" s="230"/>
      <c r="H52" s="230"/>
      <c r="I52" s="230"/>
      <c r="J52" s="230"/>
      <c r="K52" s="230"/>
      <c r="L52" s="230"/>
      <c r="M52" s="230"/>
      <c r="N52" s="230"/>
      <c r="O52" s="230"/>
      <c r="P52" s="230"/>
      <c r="Q52" s="230"/>
      <c r="R52" s="230"/>
      <c r="S52" s="230"/>
      <c r="T52" s="230"/>
      <c r="U52" s="230"/>
      <c r="V52" s="230"/>
      <c r="W52" s="230"/>
      <c r="X52" s="230"/>
      <c r="Y52" s="230"/>
      <c r="Z52" s="230"/>
    </row>
    <row r="53" ht="14.25" customHeight="1" spans="1:26">
      <c r="A53" s="230"/>
      <c r="B53" s="256"/>
      <c r="C53" s="257" t="s">
        <v>305</v>
      </c>
      <c r="D53" s="750" t="s">
        <v>244</v>
      </c>
      <c r="E53" s="258" t="s">
        <v>243</v>
      </c>
      <c r="F53" s="245"/>
      <c r="G53" s="230"/>
      <c r="H53" s="230"/>
      <c r="I53" s="230"/>
      <c r="J53" s="230"/>
      <c r="K53" s="230"/>
      <c r="L53" s="230"/>
      <c r="M53" s="230"/>
      <c r="N53" s="230"/>
      <c r="O53" s="230"/>
      <c r="P53" s="230"/>
      <c r="Q53" s="230"/>
      <c r="R53" s="230"/>
      <c r="S53" s="230"/>
      <c r="T53" s="230"/>
      <c r="U53" s="230"/>
      <c r="V53" s="230"/>
      <c r="W53" s="230"/>
      <c r="X53" s="230"/>
      <c r="Y53" s="230"/>
      <c r="Z53" s="230"/>
    </row>
    <row r="54" ht="21" customHeight="1" spans="1:26">
      <c r="A54" s="230"/>
      <c r="B54" s="256"/>
      <c r="C54" s="259">
        <v>1</v>
      </c>
      <c r="D54" s="752" t="s">
        <v>345</v>
      </c>
      <c r="E54" s="354"/>
      <c r="F54" s="245"/>
      <c r="G54" s="230"/>
      <c r="H54" s="230"/>
      <c r="I54" s="230"/>
      <c r="J54" s="230"/>
      <c r="K54" s="230"/>
      <c r="L54" s="230"/>
      <c r="M54" s="230"/>
      <c r="N54" s="230"/>
      <c r="O54" s="230"/>
      <c r="P54" s="230"/>
      <c r="Q54" s="230"/>
      <c r="R54" s="230"/>
      <c r="S54" s="230"/>
      <c r="T54" s="230"/>
      <c r="U54" s="230"/>
      <c r="V54" s="230"/>
      <c r="W54" s="230"/>
      <c r="X54" s="230"/>
      <c r="Y54" s="230"/>
      <c r="Z54" s="230"/>
    </row>
    <row r="55" ht="21" customHeight="1" spans="1:26">
      <c r="A55" s="230"/>
      <c r="B55" s="256"/>
      <c r="C55" s="259">
        <v>4</v>
      </c>
      <c r="D55" s="752" t="s">
        <v>311</v>
      </c>
      <c r="E55" s="354" t="s">
        <v>510</v>
      </c>
      <c r="F55" s="245"/>
      <c r="G55" s="230"/>
      <c r="H55" s="230"/>
      <c r="I55" s="230"/>
      <c r="J55" s="230"/>
      <c r="K55" s="230"/>
      <c r="L55" s="230"/>
      <c r="M55" s="230"/>
      <c r="N55" s="230"/>
      <c r="O55" s="230"/>
      <c r="P55" s="230"/>
      <c r="Q55" s="230"/>
      <c r="R55" s="230"/>
      <c r="S55" s="230"/>
      <c r="T55" s="230"/>
      <c r="U55" s="230"/>
      <c r="V55" s="230"/>
      <c r="W55" s="230"/>
      <c r="X55" s="230"/>
      <c r="Y55" s="230"/>
      <c r="Z55" s="230"/>
    </row>
    <row r="56" ht="14.25" customHeight="1" spans="1:26">
      <c r="A56" s="230"/>
      <c r="B56" s="263"/>
      <c r="C56" s="281"/>
      <c r="D56" s="281"/>
      <c r="E56" s="281"/>
      <c r="F56" s="251"/>
      <c r="G56" s="230"/>
      <c r="H56" s="230"/>
      <c r="I56" s="230"/>
      <c r="J56" s="230"/>
      <c r="K56" s="230"/>
      <c r="L56" s="230"/>
      <c r="M56" s="230"/>
      <c r="N56" s="230"/>
      <c r="O56" s="230"/>
      <c r="P56" s="230"/>
      <c r="Q56" s="230"/>
      <c r="R56" s="230"/>
      <c r="S56" s="230"/>
      <c r="T56" s="230"/>
      <c r="U56" s="230"/>
      <c r="V56" s="230"/>
      <c r="W56" s="230"/>
      <c r="X56" s="230"/>
      <c r="Y56" s="230"/>
      <c r="Z56" s="230"/>
    </row>
    <row r="57" ht="14.25" customHeight="1" spans="1:26">
      <c r="A57" s="230"/>
      <c r="B57" s="230"/>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row>
    <row r="58" ht="14.25" customHeight="1" spans="1:26">
      <c r="A58" s="230"/>
      <c r="B58" s="266"/>
      <c r="C58" s="268" t="s">
        <v>514</v>
      </c>
      <c r="D58" s="268"/>
      <c r="E58" s="268"/>
      <c r="F58" s="268"/>
      <c r="G58" s="230"/>
      <c r="H58" s="230"/>
      <c r="I58" s="230"/>
      <c r="J58" s="230"/>
      <c r="K58" s="230">
        <v>5</v>
      </c>
      <c r="L58" s="230">
        <v>5</v>
      </c>
      <c r="M58" s="230"/>
      <c r="N58" s="230"/>
      <c r="O58" s="230"/>
      <c r="P58" s="230"/>
      <c r="Q58" s="230"/>
      <c r="R58" s="230"/>
      <c r="S58" s="230"/>
      <c r="T58" s="230"/>
      <c r="U58" s="230"/>
      <c r="V58" s="230"/>
      <c r="W58" s="230"/>
      <c r="X58" s="230"/>
      <c r="Y58" s="230"/>
      <c r="Z58" s="230"/>
    </row>
    <row r="59" ht="14.25" customHeight="1" spans="1:26">
      <c r="A59" s="230"/>
      <c r="B59" s="246"/>
      <c r="C59" s="252"/>
      <c r="D59" s="230"/>
      <c r="E59" s="230"/>
      <c r="F59" s="245"/>
      <c r="G59" s="230"/>
      <c r="H59" s="230"/>
      <c r="I59" s="230"/>
      <c r="J59" s="230"/>
      <c r="K59" s="230"/>
      <c r="L59" s="230"/>
      <c r="M59" s="230"/>
      <c r="N59" s="230"/>
      <c r="O59" s="230"/>
      <c r="P59" s="230"/>
      <c r="Q59" s="230"/>
      <c r="R59" s="230"/>
      <c r="S59" s="230"/>
      <c r="T59" s="230"/>
      <c r="U59" s="230"/>
      <c r="V59" s="230"/>
      <c r="W59" s="230"/>
      <c r="X59" s="230"/>
      <c r="Y59" s="230"/>
      <c r="Z59" s="230"/>
    </row>
    <row r="60" ht="21" customHeight="1" spans="1:26">
      <c r="A60" s="230"/>
      <c r="B60" s="246"/>
      <c r="C60" s="253" t="s">
        <v>304</v>
      </c>
      <c r="D60" s="254"/>
      <c r="E60" s="255"/>
      <c r="F60" s="245"/>
      <c r="G60" s="230"/>
      <c r="H60" s="230"/>
      <c r="I60" s="230"/>
      <c r="J60" s="230"/>
      <c r="K60" s="230"/>
      <c r="L60" s="230"/>
      <c r="M60" s="230"/>
      <c r="N60" s="230"/>
      <c r="O60" s="230"/>
      <c r="P60" s="230"/>
      <c r="Q60" s="230"/>
      <c r="R60" s="230"/>
      <c r="S60" s="230"/>
      <c r="T60" s="230"/>
      <c r="U60" s="230"/>
      <c r="V60" s="230"/>
      <c r="W60" s="230"/>
      <c r="X60" s="230"/>
      <c r="Y60" s="230"/>
      <c r="Z60" s="230"/>
    </row>
    <row r="61" ht="6.75" customHeight="1" spans="1:26">
      <c r="A61" s="230"/>
      <c r="B61" s="246"/>
      <c r="C61" s="252"/>
      <c r="D61" s="230"/>
      <c r="E61" s="230"/>
      <c r="F61" s="245"/>
      <c r="G61" s="230"/>
      <c r="H61" s="230"/>
      <c r="I61" s="230"/>
      <c r="J61" s="230"/>
      <c r="K61" s="230"/>
      <c r="L61" s="230"/>
      <c r="M61" s="230"/>
      <c r="N61" s="230"/>
      <c r="O61" s="230"/>
      <c r="P61" s="230"/>
      <c r="Q61" s="230"/>
      <c r="R61" s="230"/>
      <c r="S61" s="230"/>
      <c r="T61" s="230"/>
      <c r="U61" s="230"/>
      <c r="V61" s="230"/>
      <c r="W61" s="230"/>
      <c r="X61" s="230"/>
      <c r="Y61" s="230"/>
      <c r="Z61" s="230"/>
    </row>
    <row r="62" ht="14.25" customHeight="1" spans="1:26">
      <c r="A62" s="230"/>
      <c r="B62" s="256"/>
      <c r="C62" s="257" t="s">
        <v>305</v>
      </c>
      <c r="D62" s="750" t="s">
        <v>244</v>
      </c>
      <c r="E62" s="258" t="s">
        <v>243</v>
      </c>
      <c r="F62" s="245"/>
      <c r="G62" s="230"/>
      <c r="H62" s="230"/>
      <c r="I62" s="230"/>
      <c r="J62" s="230"/>
      <c r="K62" s="230"/>
      <c r="L62" s="230"/>
      <c r="M62" s="230"/>
      <c r="N62" s="230"/>
      <c r="O62" s="230"/>
      <c r="P62" s="230"/>
      <c r="Q62" s="230"/>
      <c r="R62" s="230"/>
      <c r="S62" s="230"/>
      <c r="T62" s="230"/>
      <c r="U62" s="230"/>
      <c r="V62" s="230"/>
      <c r="W62" s="230"/>
      <c r="X62" s="230"/>
      <c r="Y62" s="230"/>
      <c r="Z62" s="230"/>
    </row>
    <row r="63" ht="21" customHeight="1" spans="1:26">
      <c r="A63" s="230"/>
      <c r="B63" s="256"/>
      <c r="C63" s="259">
        <v>1</v>
      </c>
      <c r="D63" s="752" t="s">
        <v>345</v>
      </c>
      <c r="E63" s="354"/>
      <c r="F63" s="245"/>
      <c r="G63" s="230"/>
      <c r="H63" s="230"/>
      <c r="I63" s="230"/>
      <c r="J63" s="230"/>
      <c r="K63" s="230"/>
      <c r="L63" s="230"/>
      <c r="M63" s="230"/>
      <c r="N63" s="230"/>
      <c r="O63" s="230"/>
      <c r="P63" s="230"/>
      <c r="Q63" s="230"/>
      <c r="R63" s="230"/>
      <c r="S63" s="230"/>
      <c r="T63" s="230"/>
      <c r="U63" s="230"/>
      <c r="V63" s="230"/>
      <c r="W63" s="230"/>
      <c r="X63" s="230"/>
      <c r="Y63" s="230"/>
      <c r="Z63" s="230"/>
    </row>
    <row r="64" ht="21" customHeight="1" spans="1:26">
      <c r="A64" s="230"/>
      <c r="B64" s="256"/>
      <c r="C64" s="259">
        <v>4</v>
      </c>
      <c r="D64" s="752" t="s">
        <v>311</v>
      </c>
      <c r="E64" s="354" t="s">
        <v>510</v>
      </c>
      <c r="F64" s="245"/>
      <c r="G64" s="230"/>
      <c r="H64" s="230"/>
      <c r="I64" s="230"/>
      <c r="J64" s="230"/>
      <c r="K64" s="230"/>
      <c r="L64" s="230"/>
      <c r="M64" s="230"/>
      <c r="N64" s="230"/>
      <c r="O64" s="230"/>
      <c r="P64" s="230"/>
      <c r="Q64" s="230"/>
      <c r="R64" s="230"/>
      <c r="S64" s="230"/>
      <c r="T64" s="230"/>
      <c r="U64" s="230"/>
      <c r="V64" s="230"/>
      <c r="W64" s="230"/>
      <c r="X64" s="230"/>
      <c r="Y64" s="230"/>
      <c r="Z64" s="230"/>
    </row>
    <row r="65" ht="14.25" customHeight="1" spans="1:26">
      <c r="A65" s="230"/>
      <c r="B65" s="263"/>
      <c r="C65" s="281"/>
      <c r="D65" s="281"/>
      <c r="E65" s="281"/>
      <c r="F65" s="251"/>
      <c r="G65" s="230"/>
      <c r="H65" s="230"/>
      <c r="I65" s="230"/>
      <c r="J65" s="230"/>
      <c r="K65" s="230"/>
      <c r="L65" s="230"/>
      <c r="M65" s="230"/>
      <c r="N65" s="230"/>
      <c r="O65" s="230"/>
      <c r="P65" s="230"/>
      <c r="Q65" s="230"/>
      <c r="R65" s="230"/>
      <c r="S65" s="230"/>
      <c r="T65" s="230"/>
      <c r="U65" s="230"/>
      <c r="V65" s="230"/>
      <c r="W65" s="230"/>
      <c r="X65" s="230"/>
      <c r="Y65" s="230"/>
      <c r="Z65" s="230"/>
    </row>
    <row r="66" ht="14.25" customHeight="1" spans="1:26">
      <c r="A66" s="230"/>
      <c r="B66" s="230"/>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row>
    <row r="67" ht="14.25" customHeight="1" spans="1:26">
      <c r="A67" s="230"/>
      <c r="B67" s="266"/>
      <c r="C67" s="268" t="s">
        <v>515</v>
      </c>
      <c r="D67" s="268"/>
      <c r="E67" s="268"/>
      <c r="F67" s="333"/>
      <c r="G67" s="230"/>
      <c r="H67" s="230"/>
      <c r="I67" s="230"/>
      <c r="J67" s="230"/>
      <c r="K67" s="230">
        <v>6</v>
      </c>
      <c r="L67" s="230">
        <v>6</v>
      </c>
      <c r="M67" s="230"/>
      <c r="N67" s="230"/>
      <c r="O67" s="230"/>
      <c r="P67" s="230"/>
      <c r="Q67" s="230"/>
      <c r="R67" s="230"/>
      <c r="S67" s="230"/>
      <c r="T67" s="230"/>
      <c r="U67" s="230"/>
      <c r="V67" s="230"/>
      <c r="W67" s="230"/>
      <c r="X67" s="230"/>
      <c r="Y67" s="230"/>
      <c r="Z67" s="230"/>
    </row>
    <row r="68" ht="14.25" customHeight="1" spans="1:26">
      <c r="A68" s="230"/>
      <c r="B68" s="246"/>
      <c r="C68" s="252"/>
      <c r="D68" s="230"/>
      <c r="E68" s="230"/>
      <c r="F68" s="245"/>
      <c r="G68" s="230"/>
      <c r="H68" s="230"/>
      <c r="I68" s="230"/>
      <c r="J68" s="230"/>
      <c r="K68" s="230"/>
      <c r="L68" s="230"/>
      <c r="M68" s="230"/>
      <c r="N68" s="230"/>
      <c r="O68" s="230"/>
      <c r="P68" s="230"/>
      <c r="Q68" s="230"/>
      <c r="R68" s="230"/>
      <c r="S68" s="230"/>
      <c r="T68" s="230"/>
      <c r="U68" s="230"/>
      <c r="V68" s="230"/>
      <c r="W68" s="230"/>
      <c r="X68" s="230"/>
      <c r="Y68" s="230"/>
      <c r="Z68" s="230"/>
    </row>
    <row r="69" ht="21" customHeight="1" spans="1:26">
      <c r="A69" s="230"/>
      <c r="B69" s="246"/>
      <c r="C69" s="253" t="s">
        <v>304</v>
      </c>
      <c r="D69" s="254"/>
      <c r="E69" s="255"/>
      <c r="F69" s="245"/>
      <c r="G69" s="230"/>
      <c r="H69" s="230"/>
      <c r="I69" s="230"/>
      <c r="J69" s="230"/>
      <c r="K69" s="230"/>
      <c r="L69" s="230"/>
      <c r="M69" s="230"/>
      <c r="N69" s="230"/>
      <c r="O69" s="230"/>
      <c r="P69" s="230"/>
      <c r="Q69" s="230"/>
      <c r="R69" s="230"/>
      <c r="S69" s="230"/>
      <c r="T69" s="230"/>
      <c r="U69" s="230"/>
      <c r="V69" s="230"/>
      <c r="W69" s="230"/>
      <c r="X69" s="230"/>
      <c r="Y69" s="230"/>
      <c r="Z69" s="230"/>
    </row>
    <row r="70" ht="6.75" customHeight="1" spans="1:26">
      <c r="A70" s="230"/>
      <c r="B70" s="246"/>
      <c r="C70" s="252"/>
      <c r="D70" s="230"/>
      <c r="E70" s="230"/>
      <c r="F70" s="245"/>
      <c r="G70" s="230"/>
      <c r="H70" s="230"/>
      <c r="I70" s="230"/>
      <c r="J70" s="230"/>
      <c r="K70" s="230"/>
      <c r="L70" s="230"/>
      <c r="M70" s="230"/>
      <c r="N70" s="230"/>
      <c r="O70" s="230"/>
      <c r="P70" s="230"/>
      <c r="Q70" s="230"/>
      <c r="R70" s="230"/>
      <c r="S70" s="230"/>
      <c r="T70" s="230"/>
      <c r="U70" s="230"/>
      <c r="V70" s="230"/>
      <c r="W70" s="230"/>
      <c r="X70" s="230"/>
      <c r="Y70" s="230"/>
      <c r="Z70" s="230"/>
    </row>
    <row r="71" ht="14.25" customHeight="1" spans="1:26">
      <c r="A71" s="230"/>
      <c r="B71" s="256"/>
      <c r="C71" s="257" t="s">
        <v>305</v>
      </c>
      <c r="D71" s="750" t="s">
        <v>244</v>
      </c>
      <c r="E71" s="258" t="s">
        <v>243</v>
      </c>
      <c r="F71" s="245"/>
      <c r="G71" s="230"/>
      <c r="H71" s="230"/>
      <c r="I71" s="230"/>
      <c r="J71" s="230"/>
      <c r="K71" s="230"/>
      <c r="L71" s="230"/>
      <c r="M71" s="230"/>
      <c r="N71" s="230"/>
      <c r="O71" s="230"/>
      <c r="P71" s="230"/>
      <c r="Q71" s="230"/>
      <c r="R71" s="230"/>
      <c r="S71" s="230"/>
      <c r="T71" s="230"/>
      <c r="U71" s="230"/>
      <c r="V71" s="230"/>
      <c r="W71" s="230"/>
      <c r="X71" s="230"/>
      <c r="Y71" s="230"/>
      <c r="Z71" s="230"/>
    </row>
    <row r="72" ht="21" customHeight="1" spans="1:26">
      <c r="A72" s="230"/>
      <c r="B72" s="256"/>
      <c r="C72" s="259">
        <v>1</v>
      </c>
      <c r="D72" s="752" t="s">
        <v>345</v>
      </c>
      <c r="E72" s="354"/>
      <c r="F72" s="245"/>
      <c r="G72" s="230"/>
      <c r="H72" s="230"/>
      <c r="I72" s="230"/>
      <c r="J72" s="230"/>
      <c r="K72" s="230"/>
      <c r="L72" s="230"/>
      <c r="M72" s="230"/>
      <c r="N72" s="230"/>
      <c r="O72" s="230"/>
      <c r="P72" s="230"/>
      <c r="Q72" s="230"/>
      <c r="R72" s="230"/>
      <c r="S72" s="230"/>
      <c r="T72" s="230"/>
      <c r="U72" s="230"/>
      <c r="V72" s="230"/>
      <c r="W72" s="230"/>
      <c r="X72" s="230"/>
      <c r="Y72" s="230"/>
      <c r="Z72" s="230"/>
    </row>
    <row r="73" ht="21" customHeight="1" spans="1:26">
      <c r="A73" s="230"/>
      <c r="B73" s="256"/>
      <c r="C73" s="259">
        <v>4</v>
      </c>
      <c r="D73" s="752" t="s">
        <v>311</v>
      </c>
      <c r="E73" s="354" t="s">
        <v>510</v>
      </c>
      <c r="F73" s="245"/>
      <c r="G73" s="230"/>
      <c r="H73" s="230"/>
      <c r="I73" s="230"/>
      <c r="J73" s="230"/>
      <c r="K73" s="230"/>
      <c r="L73" s="230"/>
      <c r="M73" s="230"/>
      <c r="N73" s="230"/>
      <c r="O73" s="230"/>
      <c r="P73" s="230"/>
      <c r="Q73" s="230"/>
      <c r="R73" s="230"/>
      <c r="S73" s="230"/>
      <c r="T73" s="230"/>
      <c r="U73" s="230"/>
      <c r="V73" s="230"/>
      <c r="W73" s="230"/>
      <c r="X73" s="230"/>
      <c r="Y73" s="230"/>
      <c r="Z73" s="230"/>
    </row>
    <row r="74" ht="14.25" customHeight="1" spans="1:26">
      <c r="A74" s="230"/>
      <c r="B74" s="263"/>
      <c r="C74" s="281"/>
      <c r="D74" s="281"/>
      <c r="E74" s="281"/>
      <c r="F74" s="251"/>
      <c r="G74" s="230"/>
      <c r="H74" s="230"/>
      <c r="I74" s="230"/>
      <c r="J74" s="230"/>
      <c r="K74" s="230"/>
      <c r="L74" s="230"/>
      <c r="M74" s="230"/>
      <c r="N74" s="230"/>
      <c r="O74" s="230"/>
      <c r="P74" s="230"/>
      <c r="Q74" s="230"/>
      <c r="R74" s="230"/>
      <c r="S74" s="230"/>
      <c r="T74" s="230"/>
      <c r="U74" s="230"/>
      <c r="V74" s="230"/>
      <c r="W74" s="230"/>
      <c r="X74" s="230"/>
      <c r="Y74" s="230"/>
      <c r="Z74" s="230"/>
    </row>
    <row r="75" ht="14.25" customHeight="1" spans="1:26">
      <c r="A75" s="230"/>
      <c r="B75" s="230"/>
      <c r="C75" s="230"/>
      <c r="D75" s="230"/>
      <c r="E75" s="230"/>
      <c r="F75" s="230"/>
      <c r="G75" s="230"/>
      <c r="H75" s="230"/>
      <c r="I75" s="230"/>
      <c r="J75" s="230"/>
      <c r="K75" s="230"/>
      <c r="L75" s="230"/>
      <c r="M75" s="230"/>
      <c r="N75" s="230"/>
      <c r="O75" s="230"/>
      <c r="P75" s="230"/>
      <c r="Q75" s="230"/>
      <c r="R75" s="230"/>
      <c r="S75" s="230"/>
      <c r="T75" s="230"/>
      <c r="U75" s="230"/>
      <c r="V75" s="230"/>
      <c r="W75" s="230"/>
      <c r="X75" s="230"/>
      <c r="Y75" s="230"/>
      <c r="Z75" s="230"/>
    </row>
    <row r="76" ht="14.25" customHeight="1" spans="1:26">
      <c r="A76" s="230"/>
      <c r="B76" s="266"/>
      <c r="C76" s="268" t="s">
        <v>516</v>
      </c>
      <c r="D76" s="268"/>
      <c r="E76" s="268"/>
      <c r="F76" s="333"/>
      <c r="G76" s="230"/>
      <c r="H76" s="230"/>
      <c r="I76" s="230"/>
      <c r="J76" s="230"/>
      <c r="K76" s="230">
        <v>7</v>
      </c>
      <c r="L76" s="230">
        <v>7</v>
      </c>
      <c r="M76" s="230"/>
      <c r="N76" s="230"/>
      <c r="O76" s="230"/>
      <c r="P76" s="230"/>
      <c r="Q76" s="230"/>
      <c r="R76" s="230"/>
      <c r="S76" s="230"/>
      <c r="T76" s="230"/>
      <c r="U76" s="230"/>
      <c r="V76" s="230"/>
      <c r="W76" s="230"/>
      <c r="X76" s="230"/>
      <c r="Y76" s="230"/>
      <c r="Z76" s="230"/>
    </row>
    <row r="77" ht="14.25" customHeight="1" spans="1:26">
      <c r="A77" s="230"/>
      <c r="B77" s="246"/>
      <c r="C77" s="252"/>
      <c r="D77" s="230"/>
      <c r="E77" s="230"/>
      <c r="F77" s="245"/>
      <c r="G77" s="230"/>
      <c r="H77" s="230"/>
      <c r="I77" s="230"/>
      <c r="J77" s="230"/>
      <c r="K77" s="230"/>
      <c r="L77" s="230"/>
      <c r="M77" s="230"/>
      <c r="N77" s="230"/>
      <c r="O77" s="230"/>
      <c r="P77" s="230"/>
      <c r="Q77" s="230"/>
      <c r="R77" s="230"/>
      <c r="S77" s="230"/>
      <c r="T77" s="230"/>
      <c r="U77" s="230"/>
      <c r="V77" s="230"/>
      <c r="W77" s="230"/>
      <c r="X77" s="230"/>
      <c r="Y77" s="230"/>
      <c r="Z77" s="230"/>
    </row>
    <row r="78" ht="21" customHeight="1" spans="1:26">
      <c r="A78" s="230"/>
      <c r="B78" s="246"/>
      <c r="C78" s="355" t="s">
        <v>304</v>
      </c>
      <c r="D78" s="238"/>
      <c r="E78" s="271"/>
      <c r="F78" s="245"/>
      <c r="G78" s="230"/>
      <c r="H78" s="230"/>
      <c r="I78" s="230"/>
      <c r="J78" s="230"/>
      <c r="K78" s="230"/>
      <c r="L78" s="230"/>
      <c r="M78" s="230"/>
      <c r="N78" s="230"/>
      <c r="O78" s="230"/>
      <c r="P78" s="230"/>
      <c r="Q78" s="230"/>
      <c r="R78" s="230"/>
      <c r="S78" s="230"/>
      <c r="T78" s="230"/>
      <c r="U78" s="230"/>
      <c r="V78" s="230"/>
      <c r="W78" s="230"/>
      <c r="X78" s="230"/>
      <c r="Y78" s="230"/>
      <c r="Z78" s="230"/>
    </row>
    <row r="79" ht="6.75" customHeight="1" spans="1:26">
      <c r="A79" s="230"/>
      <c r="B79" s="246"/>
      <c r="C79" s="252"/>
      <c r="D79" s="230"/>
      <c r="E79" s="230"/>
      <c r="F79" s="245"/>
      <c r="G79" s="230"/>
      <c r="H79" s="230"/>
      <c r="I79" s="230"/>
      <c r="J79" s="230"/>
      <c r="K79" s="230"/>
      <c r="L79" s="230"/>
      <c r="M79" s="230"/>
      <c r="N79" s="230"/>
      <c r="O79" s="230"/>
      <c r="P79" s="230"/>
      <c r="Q79" s="230"/>
      <c r="R79" s="230"/>
      <c r="S79" s="230"/>
      <c r="T79" s="230"/>
      <c r="U79" s="230"/>
      <c r="V79" s="230"/>
      <c r="W79" s="230"/>
      <c r="X79" s="230"/>
      <c r="Y79" s="230"/>
      <c r="Z79" s="230"/>
    </row>
    <row r="80" ht="14.25" customHeight="1" spans="1:26">
      <c r="A80" s="230"/>
      <c r="B80" s="256"/>
      <c r="C80" s="257" t="s">
        <v>305</v>
      </c>
      <c r="D80" s="750" t="s">
        <v>244</v>
      </c>
      <c r="E80" s="258" t="s">
        <v>243</v>
      </c>
      <c r="F80" s="245"/>
      <c r="G80" s="230"/>
      <c r="H80" s="230"/>
      <c r="I80" s="230"/>
      <c r="J80" s="230"/>
      <c r="K80" s="230"/>
      <c r="L80" s="230"/>
      <c r="M80" s="230"/>
      <c r="N80" s="230"/>
      <c r="O80" s="230"/>
      <c r="P80" s="230"/>
      <c r="Q80" s="230"/>
      <c r="R80" s="230"/>
      <c r="S80" s="230"/>
      <c r="T80" s="230"/>
      <c r="U80" s="230"/>
      <c r="V80" s="230"/>
      <c r="W80" s="230"/>
      <c r="X80" s="230"/>
      <c r="Y80" s="230"/>
      <c r="Z80" s="230"/>
    </row>
    <row r="81" ht="21" customHeight="1" spans="1:26">
      <c r="A81" s="230"/>
      <c r="B81" s="256"/>
      <c r="C81" s="259">
        <v>1</v>
      </c>
      <c r="D81" s="752" t="s">
        <v>345</v>
      </c>
      <c r="E81" s="354"/>
      <c r="F81" s="245"/>
      <c r="G81" s="230"/>
      <c r="H81" s="230"/>
      <c r="I81" s="230"/>
      <c r="J81" s="230"/>
      <c r="K81" s="230"/>
      <c r="L81" s="230"/>
      <c r="M81" s="230"/>
      <c r="N81" s="230"/>
      <c r="O81" s="230"/>
      <c r="P81" s="230"/>
      <c r="Q81" s="230"/>
      <c r="R81" s="230"/>
      <c r="S81" s="230"/>
      <c r="T81" s="230"/>
      <c r="U81" s="230"/>
      <c r="V81" s="230"/>
      <c r="W81" s="230"/>
      <c r="X81" s="230"/>
      <c r="Y81" s="230"/>
      <c r="Z81" s="230"/>
    </row>
    <row r="82" ht="21" customHeight="1" spans="1:26">
      <c r="A82" s="230"/>
      <c r="B82" s="256"/>
      <c r="C82" s="259">
        <v>4</v>
      </c>
      <c r="D82" s="752" t="s">
        <v>311</v>
      </c>
      <c r="E82" s="354" t="s">
        <v>510</v>
      </c>
      <c r="F82" s="245"/>
      <c r="G82" s="230"/>
      <c r="H82" s="230"/>
      <c r="I82" s="230"/>
      <c r="J82" s="230"/>
      <c r="K82" s="230"/>
      <c r="L82" s="230"/>
      <c r="M82" s="230"/>
      <c r="N82" s="230"/>
      <c r="O82" s="230"/>
      <c r="P82" s="230"/>
      <c r="Q82" s="230"/>
      <c r="R82" s="230"/>
      <c r="S82" s="230"/>
      <c r="T82" s="230"/>
      <c r="U82" s="230"/>
      <c r="V82" s="230"/>
      <c r="W82" s="230"/>
      <c r="X82" s="230"/>
      <c r="Y82" s="230"/>
      <c r="Z82" s="230"/>
    </row>
    <row r="83" ht="14.25" customHeight="1" spans="1:26">
      <c r="A83" s="230"/>
      <c r="B83" s="263"/>
      <c r="C83" s="281"/>
      <c r="D83" s="281"/>
      <c r="E83" s="281"/>
      <c r="F83" s="251"/>
      <c r="G83" s="230"/>
      <c r="H83" s="230"/>
      <c r="I83" s="230"/>
      <c r="J83" s="230"/>
      <c r="K83" s="230"/>
      <c r="L83" s="230"/>
      <c r="M83" s="230"/>
      <c r="N83" s="230"/>
      <c r="O83" s="230"/>
      <c r="P83" s="230"/>
      <c r="Q83" s="230"/>
      <c r="R83" s="230"/>
      <c r="S83" s="230"/>
      <c r="T83" s="230"/>
      <c r="U83" s="230"/>
      <c r="V83" s="230"/>
      <c r="W83" s="230"/>
      <c r="X83" s="230"/>
      <c r="Y83" s="230"/>
      <c r="Z83" s="230"/>
    </row>
    <row r="84" ht="14.25" customHeight="1" spans="1:26">
      <c r="A84" s="230"/>
      <c r="B84" s="230"/>
      <c r="C84" s="230"/>
      <c r="D84" s="230"/>
      <c r="E84" s="230"/>
      <c r="F84" s="230"/>
      <c r="G84" s="230"/>
      <c r="H84" s="230"/>
      <c r="I84" s="230"/>
      <c r="J84" s="230"/>
      <c r="K84" s="230"/>
      <c r="L84" s="230"/>
      <c r="M84" s="230"/>
      <c r="N84" s="230"/>
      <c r="O84" s="230"/>
      <c r="P84" s="230"/>
      <c r="Q84" s="230"/>
      <c r="R84" s="230"/>
      <c r="S84" s="230"/>
      <c r="T84" s="230"/>
      <c r="U84" s="230"/>
      <c r="V84" s="230"/>
      <c r="W84" s="230"/>
      <c r="X84" s="230"/>
      <c r="Y84" s="230"/>
      <c r="Z84" s="230"/>
    </row>
    <row r="85" ht="12.75" customHeight="1" spans="1:26">
      <c r="A85" s="230"/>
      <c r="B85" s="234"/>
      <c r="C85" s="234"/>
      <c r="D85" s="234"/>
      <c r="E85" s="234"/>
      <c r="F85" s="230"/>
      <c r="G85" s="230"/>
      <c r="H85" s="230"/>
      <c r="I85" s="230"/>
      <c r="J85" s="230"/>
      <c r="K85" s="230"/>
      <c r="L85" s="230"/>
      <c r="M85" s="230"/>
      <c r="N85" s="230"/>
      <c r="O85" s="230"/>
      <c r="P85" s="230"/>
      <c r="Q85" s="230"/>
      <c r="R85" s="230"/>
      <c r="S85" s="230"/>
      <c r="T85" s="230"/>
      <c r="U85" s="230"/>
      <c r="V85" s="230"/>
      <c r="W85" s="230"/>
      <c r="X85" s="230"/>
      <c r="Y85" s="230"/>
      <c r="Z85" s="230"/>
    </row>
    <row r="86" ht="14.25" customHeight="1" spans="1:26">
      <c r="A86" s="230"/>
      <c r="B86" s="266"/>
      <c r="C86" s="268" t="s">
        <v>517</v>
      </c>
      <c r="D86" s="268"/>
      <c r="E86" s="268"/>
      <c r="F86" s="333"/>
      <c r="G86" s="230"/>
      <c r="H86" s="230"/>
      <c r="I86" s="230"/>
      <c r="J86" s="230"/>
      <c r="K86" s="230">
        <v>8</v>
      </c>
      <c r="L86" s="230">
        <v>8</v>
      </c>
      <c r="M86" s="230"/>
      <c r="N86" s="230"/>
      <c r="O86" s="230"/>
      <c r="P86" s="230"/>
      <c r="Q86" s="230"/>
      <c r="R86" s="230"/>
      <c r="S86" s="230"/>
      <c r="T86" s="230"/>
      <c r="U86" s="230"/>
      <c r="V86" s="230"/>
      <c r="W86" s="230"/>
      <c r="X86" s="230"/>
      <c r="Y86" s="230"/>
      <c r="Z86" s="230"/>
    </row>
    <row r="87" ht="14.25" customHeight="1" spans="1:26">
      <c r="A87" s="230"/>
      <c r="B87" s="246"/>
      <c r="C87" s="252"/>
      <c r="D87" s="230"/>
      <c r="E87" s="230"/>
      <c r="F87" s="245"/>
      <c r="G87" s="230"/>
      <c r="H87" s="230"/>
      <c r="I87" s="230"/>
      <c r="J87" s="230"/>
      <c r="K87" s="230"/>
      <c r="L87" s="230"/>
      <c r="M87" s="230"/>
      <c r="N87" s="230"/>
      <c r="O87" s="230"/>
      <c r="P87" s="230"/>
      <c r="Q87" s="230"/>
      <c r="R87" s="230"/>
      <c r="S87" s="230"/>
      <c r="T87" s="230"/>
      <c r="U87" s="230"/>
      <c r="V87" s="230"/>
      <c r="W87" s="230"/>
      <c r="X87" s="230"/>
      <c r="Y87" s="230"/>
      <c r="Z87" s="230"/>
    </row>
    <row r="88" ht="21" customHeight="1" spans="1:26">
      <c r="A88" s="230"/>
      <c r="B88" s="246"/>
      <c r="C88" s="253" t="s">
        <v>304</v>
      </c>
      <c r="D88" s="254"/>
      <c r="E88" s="255"/>
      <c r="F88" s="245"/>
      <c r="G88" s="230"/>
      <c r="H88" s="230"/>
      <c r="I88" s="230"/>
      <c r="J88" s="230"/>
      <c r="K88" s="230"/>
      <c r="L88" s="230"/>
      <c r="M88" s="230"/>
      <c r="N88" s="230"/>
      <c r="O88" s="230"/>
      <c r="P88" s="230"/>
      <c r="Q88" s="230"/>
      <c r="R88" s="230"/>
      <c r="S88" s="230"/>
      <c r="T88" s="230"/>
      <c r="U88" s="230"/>
      <c r="V88" s="230"/>
      <c r="W88" s="230"/>
      <c r="X88" s="230"/>
      <c r="Y88" s="230"/>
      <c r="Z88" s="230"/>
    </row>
    <row r="89" ht="6.75" customHeight="1" spans="1:26">
      <c r="A89" s="230"/>
      <c r="B89" s="246"/>
      <c r="C89" s="252"/>
      <c r="D89" s="230"/>
      <c r="E89" s="230"/>
      <c r="F89" s="245"/>
      <c r="G89" s="230"/>
      <c r="H89" s="230"/>
      <c r="I89" s="230"/>
      <c r="J89" s="230"/>
      <c r="K89" s="230"/>
      <c r="L89" s="230"/>
      <c r="M89" s="230"/>
      <c r="N89" s="230"/>
      <c r="O89" s="230"/>
      <c r="P89" s="230"/>
      <c r="Q89" s="230"/>
      <c r="R89" s="230"/>
      <c r="S89" s="230"/>
      <c r="T89" s="230"/>
      <c r="U89" s="230"/>
      <c r="V89" s="230"/>
      <c r="W89" s="230"/>
      <c r="X89" s="230"/>
      <c r="Y89" s="230"/>
      <c r="Z89" s="230"/>
    </row>
    <row r="90" ht="14.25" customHeight="1" spans="1:26">
      <c r="A90" s="230"/>
      <c r="B90" s="256"/>
      <c r="C90" s="257" t="s">
        <v>305</v>
      </c>
      <c r="D90" s="750" t="s">
        <v>244</v>
      </c>
      <c r="E90" s="258" t="s">
        <v>243</v>
      </c>
      <c r="F90" s="245"/>
      <c r="G90" s="230"/>
      <c r="H90" s="230"/>
      <c r="I90" s="230"/>
      <c r="J90" s="230"/>
      <c r="K90" s="230"/>
      <c r="L90" s="230"/>
      <c r="M90" s="230"/>
      <c r="N90" s="230"/>
      <c r="O90" s="230"/>
      <c r="P90" s="230"/>
      <c r="Q90" s="230"/>
      <c r="R90" s="230"/>
      <c r="S90" s="230"/>
      <c r="T90" s="230"/>
      <c r="U90" s="230"/>
      <c r="V90" s="230"/>
      <c r="W90" s="230"/>
      <c r="X90" s="230"/>
      <c r="Y90" s="230"/>
      <c r="Z90" s="230"/>
    </row>
    <row r="91" ht="21" customHeight="1" spans="1:26">
      <c r="A91" s="230"/>
      <c r="B91" s="256"/>
      <c r="C91" s="259">
        <v>1</v>
      </c>
      <c r="D91" s="752" t="s">
        <v>345</v>
      </c>
      <c r="E91" s="354"/>
      <c r="F91" s="245"/>
      <c r="G91" s="230"/>
      <c r="H91" s="230"/>
      <c r="I91" s="230"/>
      <c r="J91" s="230"/>
      <c r="K91" s="230"/>
      <c r="L91" s="230"/>
      <c r="M91" s="230"/>
      <c r="N91" s="230"/>
      <c r="O91" s="230"/>
      <c r="P91" s="230"/>
      <c r="Q91" s="230"/>
      <c r="R91" s="230"/>
      <c r="S91" s="230"/>
      <c r="T91" s="230"/>
      <c r="U91" s="230"/>
      <c r="V91" s="230"/>
      <c r="W91" s="230"/>
      <c r="X91" s="230"/>
      <c r="Y91" s="230"/>
      <c r="Z91" s="230"/>
    </row>
    <row r="92" ht="21" customHeight="1" spans="1:26">
      <c r="A92" s="230"/>
      <c r="B92" s="256"/>
      <c r="C92" s="259">
        <v>4</v>
      </c>
      <c r="D92" s="752" t="s">
        <v>311</v>
      </c>
      <c r="E92" s="354" t="s">
        <v>510</v>
      </c>
      <c r="F92" s="245"/>
      <c r="G92" s="230"/>
      <c r="H92" s="230"/>
      <c r="I92" s="230"/>
      <c r="J92" s="230"/>
      <c r="K92" s="230"/>
      <c r="L92" s="230"/>
      <c r="M92" s="230"/>
      <c r="N92" s="230"/>
      <c r="O92" s="230"/>
      <c r="P92" s="230"/>
      <c r="Q92" s="230"/>
      <c r="R92" s="230"/>
      <c r="S92" s="230"/>
      <c r="T92" s="230"/>
      <c r="U92" s="230"/>
      <c r="V92" s="230"/>
      <c r="W92" s="230"/>
      <c r="X92" s="230"/>
      <c r="Y92" s="230"/>
      <c r="Z92" s="230"/>
    </row>
    <row r="93" ht="14.25" customHeight="1" spans="1:26">
      <c r="A93" s="230"/>
      <c r="B93" s="263"/>
      <c r="C93" s="281"/>
      <c r="D93" s="281"/>
      <c r="E93" s="281"/>
      <c r="F93" s="251"/>
      <c r="G93" s="230"/>
      <c r="H93" s="230"/>
      <c r="I93" s="230"/>
      <c r="J93" s="230"/>
      <c r="K93" s="230"/>
      <c r="L93" s="230"/>
      <c r="M93" s="230"/>
      <c r="N93" s="230"/>
      <c r="O93" s="230"/>
      <c r="P93" s="230"/>
      <c r="Q93" s="230"/>
      <c r="R93" s="230"/>
      <c r="S93" s="230"/>
      <c r="T93" s="230"/>
      <c r="U93" s="230"/>
      <c r="V93" s="230"/>
      <c r="W93" s="230"/>
      <c r="X93" s="230"/>
      <c r="Y93" s="230"/>
      <c r="Z93" s="230"/>
    </row>
    <row r="94" ht="12.75" customHeight="1" spans="1:26">
      <c r="A94" s="230"/>
      <c r="B94" s="234"/>
      <c r="C94" s="234"/>
      <c r="D94" s="234"/>
      <c r="E94" s="234"/>
      <c r="F94" s="230"/>
      <c r="G94" s="230"/>
      <c r="H94" s="230"/>
      <c r="I94" s="230"/>
      <c r="J94" s="230"/>
      <c r="K94" s="230"/>
      <c r="L94" s="230"/>
      <c r="M94" s="230"/>
      <c r="N94" s="230"/>
      <c r="O94" s="230"/>
      <c r="P94" s="230"/>
      <c r="Q94" s="230"/>
      <c r="R94" s="230"/>
      <c r="S94" s="230"/>
      <c r="T94" s="230"/>
      <c r="U94" s="230"/>
      <c r="V94" s="230"/>
      <c r="W94" s="230"/>
      <c r="X94" s="230"/>
      <c r="Y94" s="230"/>
      <c r="Z94" s="230"/>
    </row>
    <row r="95" ht="14.25" customHeight="1" spans="1:26">
      <c r="A95" s="230"/>
      <c r="B95" s="266"/>
      <c r="C95" s="268" t="s">
        <v>518</v>
      </c>
      <c r="D95" s="268"/>
      <c r="E95" s="268"/>
      <c r="F95" s="333"/>
      <c r="G95" s="230"/>
      <c r="H95" s="230"/>
      <c r="I95" s="230"/>
      <c r="J95" s="230"/>
      <c r="K95" s="230">
        <v>9</v>
      </c>
      <c r="L95" s="230">
        <v>9</v>
      </c>
      <c r="M95" s="230"/>
      <c r="N95" s="230"/>
      <c r="O95" s="230"/>
      <c r="P95" s="230"/>
      <c r="Q95" s="230"/>
      <c r="R95" s="230"/>
      <c r="S95" s="230"/>
      <c r="T95" s="230"/>
      <c r="U95" s="230"/>
      <c r="V95" s="230"/>
      <c r="W95" s="230"/>
      <c r="X95" s="230"/>
      <c r="Y95" s="230"/>
      <c r="Z95" s="230"/>
    </row>
    <row r="96" ht="14.25" customHeight="1" spans="1:26">
      <c r="A96" s="230"/>
      <c r="B96" s="246"/>
      <c r="C96" s="252"/>
      <c r="D96" s="230"/>
      <c r="E96" s="230"/>
      <c r="F96" s="245"/>
      <c r="G96" s="230"/>
      <c r="H96" s="230"/>
      <c r="I96" s="230"/>
      <c r="J96" s="230"/>
      <c r="K96" s="230"/>
      <c r="L96" s="230"/>
      <c r="M96" s="230"/>
      <c r="N96" s="230"/>
      <c r="O96" s="230"/>
      <c r="P96" s="230"/>
      <c r="Q96" s="230"/>
      <c r="R96" s="230"/>
      <c r="S96" s="230"/>
      <c r="T96" s="230"/>
      <c r="U96" s="230"/>
      <c r="V96" s="230"/>
      <c r="W96" s="230"/>
      <c r="X96" s="230"/>
      <c r="Y96" s="230"/>
      <c r="Z96" s="230"/>
    </row>
    <row r="97" ht="14.25" customHeight="1" spans="1:26">
      <c r="A97" s="230"/>
      <c r="B97" s="246"/>
      <c r="C97" s="253" t="s">
        <v>304</v>
      </c>
      <c r="D97" s="254"/>
      <c r="E97" s="255"/>
      <c r="F97" s="245"/>
      <c r="G97" s="230"/>
      <c r="H97" s="230"/>
      <c r="I97" s="230"/>
      <c r="J97" s="230"/>
      <c r="K97" s="230"/>
      <c r="L97" s="230"/>
      <c r="M97" s="230"/>
      <c r="N97" s="230"/>
      <c r="O97" s="230"/>
      <c r="P97" s="230"/>
      <c r="Q97" s="230"/>
      <c r="R97" s="230"/>
      <c r="S97" s="230"/>
      <c r="T97" s="230"/>
      <c r="U97" s="230"/>
      <c r="V97" s="230"/>
      <c r="W97" s="230"/>
      <c r="X97" s="230"/>
      <c r="Y97" s="230"/>
      <c r="Z97" s="230"/>
    </row>
    <row r="98" ht="14.25" customHeight="1" spans="1:26">
      <c r="A98" s="230"/>
      <c r="B98" s="246"/>
      <c r="C98" s="252"/>
      <c r="D98" s="230"/>
      <c r="E98" s="230"/>
      <c r="F98" s="245"/>
      <c r="G98" s="230"/>
      <c r="H98" s="230"/>
      <c r="I98" s="230"/>
      <c r="J98" s="230"/>
      <c r="K98" s="230"/>
      <c r="L98" s="230"/>
      <c r="M98" s="230"/>
      <c r="N98" s="230"/>
      <c r="O98" s="230"/>
      <c r="P98" s="230"/>
      <c r="Q98" s="230"/>
      <c r="R98" s="230"/>
      <c r="S98" s="230"/>
      <c r="T98" s="230"/>
      <c r="U98" s="230"/>
      <c r="V98" s="230"/>
      <c r="W98" s="230"/>
      <c r="X98" s="230"/>
      <c r="Y98" s="230"/>
      <c r="Z98" s="230"/>
    </row>
    <row r="99" ht="14.25" customHeight="1" spans="1:26">
      <c r="A99" s="230"/>
      <c r="B99" s="256"/>
      <c r="C99" s="257" t="s">
        <v>305</v>
      </c>
      <c r="D99" s="750" t="s">
        <v>244</v>
      </c>
      <c r="E99" s="258" t="s">
        <v>243</v>
      </c>
      <c r="F99" s="245"/>
      <c r="G99" s="230"/>
      <c r="H99" s="230"/>
      <c r="I99" s="230"/>
      <c r="J99" s="230"/>
      <c r="K99" s="230"/>
      <c r="L99" s="230"/>
      <c r="M99" s="230"/>
      <c r="N99" s="230"/>
      <c r="O99" s="230"/>
      <c r="P99" s="230"/>
      <c r="Q99" s="230"/>
      <c r="R99" s="230"/>
      <c r="S99" s="230"/>
      <c r="T99" s="230"/>
      <c r="U99" s="230"/>
      <c r="V99" s="230"/>
      <c r="W99" s="230"/>
      <c r="X99" s="230"/>
      <c r="Y99" s="230"/>
      <c r="Z99" s="230"/>
    </row>
    <row r="100" ht="21" customHeight="1" spans="1:26">
      <c r="A100" s="230"/>
      <c r="B100" s="256"/>
      <c r="C100" s="259">
        <v>1</v>
      </c>
      <c r="D100" s="752" t="s">
        <v>345</v>
      </c>
      <c r="E100" s="354"/>
      <c r="F100" s="245"/>
      <c r="G100" s="230"/>
      <c r="H100" s="230"/>
      <c r="I100" s="230"/>
      <c r="J100" s="230"/>
      <c r="K100" s="230"/>
      <c r="L100" s="230"/>
      <c r="M100" s="230"/>
      <c r="N100" s="230"/>
      <c r="O100" s="230"/>
      <c r="P100" s="230"/>
      <c r="Q100" s="230"/>
      <c r="R100" s="230"/>
      <c r="S100" s="230"/>
      <c r="T100" s="230"/>
      <c r="U100" s="230"/>
      <c r="V100" s="230"/>
      <c r="W100" s="230"/>
      <c r="X100" s="230"/>
      <c r="Y100" s="230"/>
      <c r="Z100" s="230"/>
    </row>
    <row r="101" ht="21" customHeight="1" spans="1:26">
      <c r="A101" s="230"/>
      <c r="B101" s="256"/>
      <c r="C101" s="259">
        <v>4</v>
      </c>
      <c r="D101" s="752" t="s">
        <v>311</v>
      </c>
      <c r="E101" s="354" t="s">
        <v>510</v>
      </c>
      <c r="F101" s="245"/>
      <c r="G101" s="230"/>
      <c r="H101" s="230"/>
      <c r="I101" s="230"/>
      <c r="J101" s="230"/>
      <c r="K101" s="230"/>
      <c r="L101" s="230"/>
      <c r="M101" s="230"/>
      <c r="N101" s="230"/>
      <c r="O101" s="230"/>
      <c r="P101" s="230"/>
      <c r="Q101" s="230"/>
      <c r="R101" s="230"/>
      <c r="S101" s="230"/>
      <c r="T101" s="230"/>
      <c r="U101" s="230"/>
      <c r="V101" s="230"/>
      <c r="W101" s="230"/>
      <c r="X101" s="230"/>
      <c r="Y101" s="230"/>
      <c r="Z101" s="230"/>
    </row>
    <row r="102" ht="14.25" customHeight="1" spans="1:26">
      <c r="A102" s="230"/>
      <c r="B102" s="263"/>
      <c r="C102" s="281"/>
      <c r="D102" s="281"/>
      <c r="E102" s="281"/>
      <c r="F102" s="251"/>
      <c r="G102" s="230"/>
      <c r="H102" s="230"/>
      <c r="I102" s="230"/>
      <c r="J102" s="230"/>
      <c r="K102" s="230"/>
      <c r="L102" s="230"/>
      <c r="M102" s="230"/>
      <c r="N102" s="230"/>
      <c r="O102" s="230"/>
      <c r="P102" s="230"/>
      <c r="Q102" s="230"/>
      <c r="R102" s="230"/>
      <c r="S102" s="230"/>
      <c r="T102" s="230"/>
      <c r="U102" s="230"/>
      <c r="V102" s="230"/>
      <c r="W102" s="230"/>
      <c r="X102" s="230"/>
      <c r="Y102" s="230"/>
      <c r="Z102" s="230"/>
    </row>
    <row r="103" ht="12.75" customHeight="1" spans="1:26">
      <c r="A103" s="230"/>
      <c r="B103" s="234"/>
      <c r="C103" s="234"/>
      <c r="D103" s="234"/>
      <c r="E103" s="234"/>
      <c r="F103" s="230"/>
      <c r="G103" s="230"/>
      <c r="H103" s="230"/>
      <c r="I103" s="230"/>
      <c r="J103" s="230"/>
      <c r="K103" s="230"/>
      <c r="L103" s="230"/>
      <c r="M103" s="230"/>
      <c r="N103" s="230"/>
      <c r="O103" s="230"/>
      <c r="P103" s="230"/>
      <c r="Q103" s="230"/>
      <c r="R103" s="230"/>
      <c r="S103" s="230"/>
      <c r="T103" s="230"/>
      <c r="U103" s="230"/>
      <c r="V103" s="230"/>
      <c r="W103" s="230"/>
      <c r="X103" s="230"/>
      <c r="Y103" s="230"/>
      <c r="Z103" s="230"/>
    </row>
    <row r="104" ht="14.25" customHeight="1" spans="1:26">
      <c r="A104" s="230"/>
      <c r="B104" s="266"/>
      <c r="C104" s="268" t="s">
        <v>519</v>
      </c>
      <c r="D104" s="268"/>
      <c r="E104" s="268"/>
      <c r="F104" s="333"/>
      <c r="G104" s="230"/>
      <c r="H104" s="230"/>
      <c r="I104" s="230"/>
      <c r="J104" s="230"/>
      <c r="K104" s="230">
        <v>10</v>
      </c>
      <c r="L104" s="230">
        <v>10</v>
      </c>
      <c r="M104" s="230"/>
      <c r="N104" s="230"/>
      <c r="O104" s="230"/>
      <c r="P104" s="230"/>
      <c r="Q104" s="230"/>
      <c r="R104" s="230"/>
      <c r="S104" s="230"/>
      <c r="T104" s="230"/>
      <c r="U104" s="230"/>
      <c r="V104" s="230"/>
      <c r="W104" s="230"/>
      <c r="X104" s="230"/>
      <c r="Y104" s="230"/>
      <c r="Z104" s="230"/>
    </row>
    <row r="105" ht="14.25" customHeight="1" spans="1:26">
      <c r="A105" s="230"/>
      <c r="B105" s="246"/>
      <c r="C105" s="252"/>
      <c r="D105" s="230"/>
      <c r="E105" s="230"/>
      <c r="F105" s="245"/>
      <c r="G105" s="230"/>
      <c r="H105" s="230"/>
      <c r="I105" s="230"/>
      <c r="J105" s="230"/>
      <c r="K105" s="230"/>
      <c r="L105" s="230"/>
      <c r="M105" s="230"/>
      <c r="N105" s="230"/>
      <c r="O105" s="230"/>
      <c r="P105" s="230"/>
      <c r="Q105" s="230"/>
      <c r="R105" s="230"/>
      <c r="S105" s="230"/>
      <c r="T105" s="230"/>
      <c r="U105" s="230"/>
      <c r="V105" s="230"/>
      <c r="W105" s="230"/>
      <c r="X105" s="230"/>
      <c r="Y105" s="230"/>
      <c r="Z105" s="230"/>
    </row>
    <row r="106" ht="14.25" customHeight="1" spans="1:26">
      <c r="A106" s="230"/>
      <c r="B106" s="246"/>
      <c r="C106" s="253" t="s">
        <v>304</v>
      </c>
      <c r="D106" s="254"/>
      <c r="E106" s="255"/>
      <c r="F106" s="245"/>
      <c r="G106" s="230"/>
      <c r="H106" s="230"/>
      <c r="I106" s="230"/>
      <c r="J106" s="230"/>
      <c r="K106" s="230"/>
      <c r="L106" s="230"/>
      <c r="M106" s="230"/>
      <c r="N106" s="230"/>
      <c r="O106" s="230"/>
      <c r="P106" s="230"/>
      <c r="Q106" s="230"/>
      <c r="R106" s="230"/>
      <c r="S106" s="230"/>
      <c r="T106" s="230"/>
      <c r="U106" s="230"/>
      <c r="V106" s="230"/>
      <c r="W106" s="230"/>
      <c r="X106" s="230"/>
      <c r="Y106" s="230"/>
      <c r="Z106" s="230"/>
    </row>
    <row r="107" ht="14.25" customHeight="1" spans="1:26">
      <c r="A107" s="230"/>
      <c r="B107" s="246"/>
      <c r="C107" s="252"/>
      <c r="D107" s="230"/>
      <c r="E107" s="230"/>
      <c r="F107" s="245"/>
      <c r="G107" s="230"/>
      <c r="H107" s="230"/>
      <c r="I107" s="230"/>
      <c r="J107" s="230"/>
      <c r="K107" s="230"/>
      <c r="L107" s="230"/>
      <c r="M107" s="230"/>
      <c r="N107" s="230"/>
      <c r="O107" s="230"/>
      <c r="P107" s="230"/>
      <c r="Q107" s="230"/>
      <c r="R107" s="230"/>
      <c r="S107" s="230"/>
      <c r="T107" s="230"/>
      <c r="U107" s="230"/>
      <c r="V107" s="230"/>
      <c r="W107" s="230"/>
      <c r="X107" s="230"/>
      <c r="Y107" s="230"/>
      <c r="Z107" s="230"/>
    </row>
    <row r="108" ht="14.25" customHeight="1" spans="1:26">
      <c r="A108" s="230"/>
      <c r="B108" s="256"/>
      <c r="C108" s="257" t="s">
        <v>305</v>
      </c>
      <c r="D108" s="750" t="s">
        <v>244</v>
      </c>
      <c r="E108" s="258" t="s">
        <v>243</v>
      </c>
      <c r="F108" s="245"/>
      <c r="G108" s="230"/>
      <c r="H108" s="230"/>
      <c r="I108" s="230"/>
      <c r="J108" s="230"/>
      <c r="K108" s="230"/>
      <c r="L108" s="230"/>
      <c r="M108" s="230"/>
      <c r="N108" s="230"/>
      <c r="O108" s="230"/>
      <c r="P108" s="230"/>
      <c r="Q108" s="230"/>
      <c r="R108" s="230"/>
      <c r="S108" s="230"/>
      <c r="T108" s="230"/>
      <c r="U108" s="230"/>
      <c r="V108" s="230"/>
      <c r="W108" s="230"/>
      <c r="X108" s="230"/>
      <c r="Y108" s="230"/>
      <c r="Z108" s="230"/>
    </row>
    <row r="109" ht="21" customHeight="1" spans="1:26">
      <c r="A109" s="230"/>
      <c r="B109" s="256"/>
      <c r="C109" s="259">
        <v>1</v>
      </c>
      <c r="D109" s="752" t="s">
        <v>345</v>
      </c>
      <c r="E109" s="354"/>
      <c r="F109" s="245"/>
      <c r="G109" s="230"/>
      <c r="H109" s="230"/>
      <c r="I109" s="230"/>
      <c r="J109" s="230"/>
      <c r="K109" s="230"/>
      <c r="L109" s="230"/>
      <c r="M109" s="230"/>
      <c r="N109" s="230"/>
      <c r="O109" s="230"/>
      <c r="P109" s="230"/>
      <c r="Q109" s="230"/>
      <c r="R109" s="230"/>
      <c r="S109" s="230"/>
      <c r="T109" s="230"/>
      <c r="U109" s="230"/>
      <c r="V109" s="230"/>
      <c r="W109" s="230"/>
      <c r="X109" s="230"/>
      <c r="Y109" s="230"/>
      <c r="Z109" s="230"/>
    </row>
    <row r="110" ht="21" customHeight="1" spans="1:26">
      <c r="A110" s="230"/>
      <c r="B110" s="256"/>
      <c r="C110" s="259">
        <v>4</v>
      </c>
      <c r="D110" s="752" t="s">
        <v>311</v>
      </c>
      <c r="E110" s="354" t="s">
        <v>510</v>
      </c>
      <c r="F110" s="245"/>
      <c r="G110" s="230"/>
      <c r="H110" s="230"/>
      <c r="I110" s="230"/>
      <c r="J110" s="230"/>
      <c r="K110" s="230"/>
      <c r="L110" s="230"/>
      <c r="M110" s="230"/>
      <c r="N110" s="230"/>
      <c r="O110" s="230"/>
      <c r="P110" s="230"/>
      <c r="Q110" s="230"/>
      <c r="R110" s="230"/>
      <c r="S110" s="230"/>
      <c r="T110" s="230"/>
      <c r="U110" s="230"/>
      <c r="V110" s="230"/>
      <c r="W110" s="230"/>
      <c r="X110" s="230"/>
      <c r="Y110" s="230"/>
      <c r="Z110" s="230"/>
    </row>
    <row r="111" ht="14.25" customHeight="1" spans="1:26">
      <c r="A111" s="230"/>
      <c r="B111" s="263"/>
      <c r="C111" s="281"/>
      <c r="D111" s="281"/>
      <c r="E111" s="281"/>
      <c r="F111" s="251"/>
      <c r="G111" s="230"/>
      <c r="H111" s="230"/>
      <c r="I111" s="230"/>
      <c r="J111" s="230"/>
      <c r="K111" s="230"/>
      <c r="L111" s="230"/>
      <c r="M111" s="230"/>
      <c r="N111" s="230"/>
      <c r="O111" s="230"/>
      <c r="P111" s="230"/>
      <c r="Q111" s="230"/>
      <c r="R111" s="230"/>
      <c r="S111" s="230"/>
      <c r="T111" s="230"/>
      <c r="U111" s="230"/>
      <c r="V111" s="230"/>
      <c r="W111" s="230"/>
      <c r="X111" s="230"/>
      <c r="Y111" s="230"/>
      <c r="Z111" s="230"/>
    </row>
    <row r="112" ht="12.75" customHeight="1" spans="1:26">
      <c r="A112" s="230"/>
      <c r="B112" s="234"/>
      <c r="C112" s="234"/>
      <c r="D112" s="234"/>
      <c r="E112" s="234"/>
      <c r="F112" s="230"/>
      <c r="G112" s="230"/>
      <c r="H112" s="230"/>
      <c r="I112" s="230"/>
      <c r="J112" s="230"/>
      <c r="K112" s="230"/>
      <c r="L112" s="230"/>
      <c r="M112" s="230"/>
      <c r="N112" s="230"/>
      <c r="O112" s="230"/>
      <c r="P112" s="230"/>
      <c r="Q112" s="230"/>
      <c r="R112" s="230"/>
      <c r="S112" s="230"/>
      <c r="T112" s="230"/>
      <c r="U112" s="230"/>
      <c r="V112" s="230"/>
      <c r="W112" s="230"/>
      <c r="X112" s="230"/>
      <c r="Y112" s="230"/>
      <c r="Z112" s="230"/>
    </row>
    <row r="113" ht="14.25" customHeight="1" spans="1:26">
      <c r="A113" s="230"/>
      <c r="B113" s="230"/>
      <c r="C113" s="230"/>
      <c r="D113" s="230"/>
      <c r="E113" s="230"/>
      <c r="F113" s="230"/>
      <c r="G113" s="230"/>
      <c r="H113" s="230"/>
      <c r="I113" s="230"/>
      <c r="J113" s="230"/>
      <c r="K113" s="230"/>
      <c r="L113" s="230"/>
      <c r="M113" s="230"/>
      <c r="N113" s="230"/>
      <c r="O113" s="230"/>
      <c r="P113" s="230"/>
      <c r="Q113" s="230"/>
      <c r="R113" s="230"/>
      <c r="S113" s="230"/>
      <c r="T113" s="230"/>
      <c r="U113" s="230"/>
      <c r="V113" s="230"/>
      <c r="W113" s="230"/>
      <c r="X113" s="230"/>
      <c r="Y113" s="230"/>
      <c r="Z113" s="230"/>
    </row>
    <row r="114" ht="21" customHeight="1" spans="1:26">
      <c r="A114" s="230"/>
      <c r="B114" s="356" t="s">
        <v>495</v>
      </c>
      <c r="C114" s="357"/>
      <c r="D114" s="357"/>
      <c r="E114" s="357"/>
      <c r="F114" s="358"/>
      <c r="G114" s="230"/>
      <c r="H114" s="230"/>
      <c r="I114" s="230"/>
      <c r="J114" s="230"/>
      <c r="K114" s="230"/>
      <c r="L114" s="230"/>
      <c r="M114" s="230"/>
      <c r="N114" s="230"/>
      <c r="O114" s="230"/>
      <c r="P114" s="230"/>
      <c r="Q114" s="230"/>
      <c r="R114" s="230"/>
      <c r="S114" s="230"/>
      <c r="T114" s="230"/>
      <c r="U114" s="230"/>
      <c r="V114" s="230"/>
      <c r="W114" s="230"/>
      <c r="X114" s="230"/>
      <c r="Y114" s="230"/>
      <c r="Z114" s="230"/>
    </row>
    <row r="115" ht="14.25" customHeight="1" spans="1:26">
      <c r="A115" s="230"/>
      <c r="B115" s="230"/>
      <c r="C115" s="230"/>
      <c r="D115" s="230"/>
      <c r="E115" s="230"/>
      <c r="F115" s="230"/>
      <c r="G115" s="230"/>
      <c r="H115" s="230"/>
      <c r="I115" s="230"/>
      <c r="J115" s="230"/>
      <c r="K115" s="230"/>
      <c r="L115" s="230"/>
      <c r="M115" s="230"/>
      <c r="N115" s="230"/>
      <c r="O115" s="230"/>
      <c r="P115" s="230"/>
      <c r="Q115" s="230"/>
      <c r="R115" s="230"/>
      <c r="S115" s="230"/>
      <c r="T115" s="230"/>
      <c r="U115" s="230"/>
      <c r="V115" s="230"/>
      <c r="W115" s="230"/>
      <c r="X115" s="230"/>
      <c r="Y115" s="230"/>
      <c r="Z115" s="230"/>
    </row>
    <row r="116" ht="14.25" customHeight="1" spans="1:26">
      <c r="A116" s="230"/>
      <c r="B116" s="266"/>
      <c r="C116" s="268" t="s">
        <v>520</v>
      </c>
      <c r="D116" s="268"/>
      <c r="E116" s="268"/>
      <c r="F116" s="268"/>
      <c r="G116" s="230"/>
      <c r="H116" s="230"/>
      <c r="I116" s="230"/>
      <c r="J116" s="230"/>
      <c r="K116" s="230"/>
      <c r="L116" s="230"/>
      <c r="M116" s="230"/>
      <c r="N116" s="230"/>
      <c r="O116" s="230"/>
      <c r="P116" s="230"/>
      <c r="Q116" s="230"/>
      <c r="R116" s="230"/>
      <c r="S116" s="230"/>
      <c r="T116" s="230"/>
      <c r="U116" s="230"/>
      <c r="V116" s="230"/>
      <c r="W116" s="230"/>
      <c r="X116" s="230"/>
      <c r="Y116" s="230"/>
      <c r="Z116" s="230"/>
    </row>
    <row r="117" ht="14.25" customHeight="1" spans="1:26">
      <c r="A117" s="230"/>
      <c r="B117" s="246"/>
      <c r="C117" s="252"/>
      <c r="D117" s="230"/>
      <c r="E117" s="230"/>
      <c r="F117" s="245"/>
      <c r="G117" s="230"/>
      <c r="H117" s="230"/>
      <c r="I117" s="230"/>
      <c r="J117" s="230"/>
      <c r="K117" s="230"/>
      <c r="L117" s="230"/>
      <c r="M117" s="230"/>
      <c r="N117" s="230"/>
      <c r="O117" s="230"/>
      <c r="P117" s="230"/>
      <c r="Q117" s="230"/>
      <c r="R117" s="230"/>
      <c r="S117" s="230"/>
      <c r="T117" s="230"/>
      <c r="U117" s="230"/>
      <c r="V117" s="230"/>
      <c r="W117" s="230"/>
      <c r="X117" s="230"/>
      <c r="Y117" s="230"/>
      <c r="Z117" s="230"/>
    </row>
    <row r="118" ht="21" customHeight="1" spans="1:26">
      <c r="A118" s="230"/>
      <c r="B118" s="246"/>
      <c r="C118" s="253" t="s">
        <v>304</v>
      </c>
      <c r="D118" s="254"/>
      <c r="E118" s="255"/>
      <c r="F118" s="245"/>
      <c r="G118" s="230"/>
      <c r="H118" s="230"/>
      <c r="I118" s="230"/>
      <c r="J118" s="230"/>
      <c r="K118" s="230">
        <v>1</v>
      </c>
      <c r="L118" s="230">
        <v>11</v>
      </c>
      <c r="M118" s="230"/>
      <c r="N118" s="230"/>
      <c r="O118" s="230"/>
      <c r="P118" s="230"/>
      <c r="Q118" s="230"/>
      <c r="R118" s="230"/>
      <c r="S118" s="230"/>
      <c r="T118" s="230"/>
      <c r="U118" s="230"/>
      <c r="V118" s="230"/>
      <c r="W118" s="230"/>
      <c r="X118" s="230"/>
      <c r="Y118" s="230"/>
      <c r="Z118" s="230"/>
    </row>
    <row r="119" ht="6.75" customHeight="1" spans="1:26">
      <c r="A119" s="230"/>
      <c r="B119" s="246"/>
      <c r="C119" s="252"/>
      <c r="D119" s="230"/>
      <c r="E119" s="230"/>
      <c r="F119" s="245"/>
      <c r="G119" s="230"/>
      <c r="H119" s="230"/>
      <c r="I119" s="230"/>
      <c r="J119" s="230"/>
      <c r="K119" s="230"/>
      <c r="L119" s="230"/>
      <c r="M119" s="230"/>
      <c r="N119" s="230"/>
      <c r="O119" s="230"/>
      <c r="P119" s="230"/>
      <c r="Q119" s="230"/>
      <c r="R119" s="230"/>
      <c r="S119" s="230"/>
      <c r="T119" s="230"/>
      <c r="U119" s="230"/>
      <c r="V119" s="230"/>
      <c r="W119" s="230"/>
      <c r="X119" s="230"/>
      <c r="Y119" s="230"/>
      <c r="Z119" s="230"/>
    </row>
    <row r="120" ht="14.25" customHeight="1" spans="1:26">
      <c r="A120" s="230"/>
      <c r="B120" s="256"/>
      <c r="C120" s="257" t="s">
        <v>305</v>
      </c>
      <c r="D120" s="750" t="s">
        <v>244</v>
      </c>
      <c r="E120" s="258" t="s">
        <v>243</v>
      </c>
      <c r="F120" s="245"/>
      <c r="G120" s="230"/>
      <c r="H120" s="230"/>
      <c r="I120" s="230"/>
      <c r="J120" s="230"/>
      <c r="K120" s="230"/>
      <c r="L120" s="230"/>
      <c r="M120" s="230"/>
      <c r="N120" s="230"/>
      <c r="O120" s="230"/>
      <c r="P120" s="230"/>
      <c r="Q120" s="230"/>
      <c r="R120" s="230"/>
      <c r="S120" s="230"/>
      <c r="T120" s="230"/>
      <c r="U120" s="230"/>
      <c r="V120" s="230"/>
      <c r="W120" s="230"/>
      <c r="X120" s="230"/>
      <c r="Y120" s="230"/>
      <c r="Z120" s="230"/>
    </row>
    <row r="121" ht="21" customHeight="1" spans="1:26">
      <c r="A121" s="230"/>
      <c r="B121" s="256"/>
      <c r="C121" s="259">
        <v>1</v>
      </c>
      <c r="D121" s="752" t="s">
        <v>345</v>
      </c>
      <c r="E121" s="354"/>
      <c r="F121" s="245"/>
      <c r="G121" s="230"/>
      <c r="H121" s="230"/>
      <c r="I121" s="230"/>
      <c r="J121" s="230"/>
      <c r="K121" s="230"/>
      <c r="L121" s="230"/>
      <c r="M121" s="230"/>
      <c r="N121" s="230"/>
      <c r="O121" s="230"/>
      <c r="P121" s="230"/>
      <c r="Q121" s="230"/>
      <c r="R121" s="230"/>
      <c r="S121" s="230"/>
      <c r="T121" s="230"/>
      <c r="U121" s="230"/>
      <c r="V121" s="230"/>
      <c r="W121" s="230"/>
      <c r="X121" s="230"/>
      <c r="Y121" s="230"/>
      <c r="Z121" s="230"/>
    </row>
    <row r="122" ht="21" customHeight="1" spans="1:26">
      <c r="A122" s="230"/>
      <c r="B122" s="246"/>
      <c r="C122" s="259">
        <v>4</v>
      </c>
      <c r="D122" s="359" t="s">
        <v>311</v>
      </c>
      <c r="E122" s="354" t="s">
        <v>510</v>
      </c>
      <c r="F122" s="245"/>
      <c r="G122" s="230"/>
      <c r="H122" s="230"/>
      <c r="I122" s="230"/>
      <c r="J122" s="230"/>
      <c r="K122" s="230"/>
      <c r="L122" s="230"/>
      <c r="M122" s="230"/>
      <c r="N122" s="230"/>
      <c r="O122" s="230"/>
      <c r="P122" s="230"/>
      <c r="Q122" s="230"/>
      <c r="R122" s="230"/>
      <c r="S122" s="230"/>
      <c r="T122" s="230"/>
      <c r="U122" s="230"/>
      <c r="V122" s="230"/>
      <c r="W122" s="230"/>
      <c r="X122" s="230"/>
      <c r="Y122" s="230"/>
      <c r="Z122" s="230"/>
    </row>
    <row r="123" ht="14.25" customHeight="1" spans="1:26">
      <c r="A123" s="230"/>
      <c r="B123" s="263"/>
      <c r="C123" s="281"/>
      <c r="D123" s="281"/>
      <c r="E123" s="281"/>
      <c r="F123" s="251"/>
      <c r="G123" s="230"/>
      <c r="H123" s="230"/>
      <c r="I123" s="230"/>
      <c r="J123" s="230"/>
      <c r="K123" s="230"/>
      <c r="L123" s="230"/>
      <c r="M123" s="230"/>
      <c r="N123" s="230"/>
      <c r="O123" s="230"/>
      <c r="P123" s="230"/>
      <c r="Q123" s="230"/>
      <c r="R123" s="230"/>
      <c r="S123" s="230"/>
      <c r="T123" s="230"/>
      <c r="U123" s="230"/>
      <c r="V123" s="230"/>
      <c r="W123" s="230"/>
      <c r="X123" s="230"/>
      <c r="Y123" s="230"/>
      <c r="Z123" s="230"/>
    </row>
    <row r="124" ht="14.25" customHeight="1" spans="1:26">
      <c r="A124" s="230"/>
      <c r="B124" s="230"/>
      <c r="C124" s="230"/>
      <c r="D124" s="230"/>
      <c r="E124" s="230"/>
      <c r="F124" s="230"/>
      <c r="G124" s="230"/>
      <c r="H124" s="230"/>
      <c r="I124" s="230"/>
      <c r="J124" s="230"/>
      <c r="K124" s="230"/>
      <c r="L124" s="230"/>
      <c r="M124" s="230"/>
      <c r="N124" s="230"/>
      <c r="O124" s="230"/>
      <c r="P124" s="230"/>
      <c r="Q124" s="230"/>
      <c r="R124" s="230"/>
      <c r="S124" s="230"/>
      <c r="T124" s="230"/>
      <c r="U124" s="230"/>
      <c r="V124" s="230"/>
      <c r="W124" s="230"/>
      <c r="X124" s="230"/>
      <c r="Y124" s="230"/>
      <c r="Z124" s="230"/>
    </row>
    <row r="125" ht="14.25" customHeight="1" spans="1:26">
      <c r="A125" s="230"/>
      <c r="B125" s="266"/>
      <c r="C125" s="268" t="s">
        <v>521</v>
      </c>
      <c r="D125" s="268"/>
      <c r="E125" s="268"/>
      <c r="F125" s="333"/>
      <c r="G125" s="230"/>
      <c r="H125" s="230"/>
      <c r="I125" s="230"/>
      <c r="J125" s="230"/>
      <c r="K125" s="230"/>
      <c r="L125" s="230"/>
      <c r="M125" s="230"/>
      <c r="N125" s="230"/>
      <c r="O125" s="230"/>
      <c r="P125" s="230"/>
      <c r="Q125" s="230"/>
      <c r="R125" s="230"/>
      <c r="S125" s="230"/>
      <c r="T125" s="230"/>
      <c r="U125" s="230"/>
      <c r="V125" s="230"/>
      <c r="W125" s="230"/>
      <c r="X125" s="230"/>
      <c r="Y125" s="230"/>
      <c r="Z125" s="230"/>
    </row>
    <row r="126" ht="14.25" customHeight="1" spans="1:26">
      <c r="A126" s="230"/>
      <c r="B126" s="246"/>
      <c r="C126" s="252"/>
      <c r="D126" s="230"/>
      <c r="E126" s="230"/>
      <c r="F126" s="245"/>
      <c r="G126" s="230"/>
      <c r="H126" s="230"/>
      <c r="I126" s="230"/>
      <c r="J126" s="230"/>
      <c r="K126" s="230"/>
      <c r="L126" s="230"/>
      <c r="M126" s="230"/>
      <c r="N126" s="230"/>
      <c r="O126" s="230"/>
      <c r="P126" s="230"/>
      <c r="Q126" s="230"/>
      <c r="R126" s="230"/>
      <c r="S126" s="230"/>
      <c r="T126" s="230"/>
      <c r="U126" s="230"/>
      <c r="V126" s="230"/>
      <c r="W126" s="230"/>
      <c r="X126" s="230"/>
      <c r="Y126" s="230"/>
      <c r="Z126" s="230"/>
    </row>
    <row r="127" ht="21" customHeight="1" spans="1:26">
      <c r="A127" s="230"/>
      <c r="B127" s="246"/>
      <c r="C127" s="253" t="s">
        <v>304</v>
      </c>
      <c r="D127" s="254"/>
      <c r="E127" s="254"/>
      <c r="F127" s="255"/>
      <c r="G127" s="230"/>
      <c r="H127" s="230"/>
      <c r="I127" s="230"/>
      <c r="J127" s="230"/>
      <c r="K127" s="230">
        <v>2</v>
      </c>
      <c r="L127" s="230">
        <v>12</v>
      </c>
      <c r="M127" s="230"/>
      <c r="N127" s="230"/>
      <c r="O127" s="230"/>
      <c r="P127" s="230"/>
      <c r="Q127" s="230"/>
      <c r="R127" s="230"/>
      <c r="S127" s="230"/>
      <c r="T127" s="230"/>
      <c r="U127" s="230"/>
      <c r="V127" s="230"/>
      <c r="W127" s="230"/>
      <c r="X127" s="230"/>
      <c r="Y127" s="230"/>
      <c r="Z127" s="230"/>
    </row>
    <row r="128" ht="6.75" customHeight="1" spans="1:26">
      <c r="A128" s="230"/>
      <c r="B128" s="246"/>
      <c r="C128" s="252"/>
      <c r="D128" s="230"/>
      <c r="E128" s="230"/>
      <c r="F128" s="245"/>
      <c r="G128" s="230"/>
      <c r="H128" s="230"/>
      <c r="I128" s="230"/>
      <c r="J128" s="230"/>
      <c r="K128" s="230"/>
      <c r="L128" s="230"/>
      <c r="M128" s="230"/>
      <c r="N128" s="230"/>
      <c r="O128" s="230"/>
      <c r="P128" s="230"/>
      <c r="Q128" s="230"/>
      <c r="R128" s="230"/>
      <c r="S128" s="230"/>
      <c r="T128" s="230"/>
      <c r="U128" s="230"/>
      <c r="V128" s="230"/>
      <c r="W128" s="230"/>
      <c r="X128" s="230"/>
      <c r="Y128" s="230"/>
      <c r="Z128" s="230"/>
    </row>
    <row r="129" ht="14.25" customHeight="1" spans="1:26">
      <c r="A129" s="230"/>
      <c r="B129" s="256"/>
      <c r="C129" s="257" t="s">
        <v>305</v>
      </c>
      <c r="D129" s="750" t="s">
        <v>244</v>
      </c>
      <c r="E129" s="258" t="s">
        <v>243</v>
      </c>
      <c r="F129" s="245"/>
      <c r="G129" s="230"/>
      <c r="H129" s="230"/>
      <c r="I129" s="230"/>
      <c r="J129" s="230"/>
      <c r="K129" s="230"/>
      <c r="L129" s="230"/>
      <c r="M129" s="230"/>
      <c r="N129" s="230"/>
      <c r="O129" s="230"/>
      <c r="P129" s="230"/>
      <c r="Q129" s="230"/>
      <c r="R129" s="230"/>
      <c r="S129" s="230"/>
      <c r="T129" s="230"/>
      <c r="U129" s="230"/>
      <c r="V129" s="230"/>
      <c r="W129" s="230"/>
      <c r="X129" s="230"/>
      <c r="Y129" s="230"/>
      <c r="Z129" s="230"/>
    </row>
    <row r="130" ht="21" customHeight="1" spans="1:26">
      <c r="A130" s="230"/>
      <c r="B130" s="256"/>
      <c r="C130" s="259">
        <v>1</v>
      </c>
      <c r="D130" s="752" t="s">
        <v>345</v>
      </c>
      <c r="E130" s="354"/>
      <c r="F130" s="245"/>
      <c r="G130" s="230"/>
      <c r="H130" s="230"/>
      <c r="I130" s="230"/>
      <c r="J130" s="230"/>
      <c r="K130" s="230"/>
      <c r="L130" s="230"/>
      <c r="M130" s="230"/>
      <c r="N130" s="230"/>
      <c r="O130" s="230"/>
      <c r="P130" s="230"/>
      <c r="Q130" s="230"/>
      <c r="R130" s="230"/>
      <c r="S130" s="230"/>
      <c r="T130" s="230"/>
      <c r="U130" s="230"/>
      <c r="V130" s="230"/>
      <c r="W130" s="230"/>
      <c r="X130" s="230"/>
      <c r="Y130" s="230"/>
      <c r="Z130" s="230"/>
    </row>
    <row r="131" ht="21" customHeight="1" spans="1:26">
      <c r="A131" s="230"/>
      <c r="B131" s="246"/>
      <c r="C131" s="259">
        <v>4</v>
      </c>
      <c r="D131" s="359" t="s">
        <v>311</v>
      </c>
      <c r="E131" s="354" t="s">
        <v>510</v>
      </c>
      <c r="F131" s="245"/>
      <c r="G131" s="230"/>
      <c r="H131" s="230"/>
      <c r="I131" s="230"/>
      <c r="J131" s="230"/>
      <c r="K131" s="230"/>
      <c r="L131" s="230"/>
      <c r="M131" s="230"/>
      <c r="N131" s="230"/>
      <c r="O131" s="230"/>
      <c r="P131" s="230"/>
      <c r="Q131" s="230"/>
      <c r="R131" s="230"/>
      <c r="S131" s="230"/>
      <c r="T131" s="230"/>
      <c r="U131" s="230"/>
      <c r="V131" s="230"/>
      <c r="W131" s="230"/>
      <c r="X131" s="230"/>
      <c r="Y131" s="230"/>
      <c r="Z131" s="230"/>
    </row>
    <row r="132" ht="14.25" customHeight="1" spans="1:26">
      <c r="A132" s="230"/>
      <c r="B132" s="263"/>
      <c r="C132" s="281"/>
      <c r="D132" s="281"/>
      <c r="E132" s="281"/>
      <c r="F132" s="251"/>
      <c r="G132" s="230"/>
      <c r="H132" s="230"/>
      <c r="I132" s="230"/>
      <c r="J132" s="230"/>
      <c r="K132" s="230"/>
      <c r="L132" s="230"/>
      <c r="M132" s="230"/>
      <c r="N132" s="230"/>
      <c r="O132" s="230"/>
      <c r="P132" s="230"/>
      <c r="Q132" s="230"/>
      <c r="R132" s="230"/>
      <c r="S132" s="230"/>
      <c r="T132" s="230"/>
      <c r="U132" s="230"/>
      <c r="V132" s="230"/>
      <c r="W132" s="230"/>
      <c r="X132" s="230"/>
      <c r="Y132" s="230"/>
      <c r="Z132" s="230"/>
    </row>
    <row r="133" ht="14.25" customHeight="1" spans="1:26">
      <c r="A133" s="230"/>
      <c r="B133" s="230"/>
      <c r="C133" s="230"/>
      <c r="D133" s="230"/>
      <c r="E133" s="230"/>
      <c r="F133" s="230"/>
      <c r="G133" s="230"/>
      <c r="H133" s="230"/>
      <c r="I133" s="230"/>
      <c r="J133" s="230"/>
      <c r="K133" s="230"/>
      <c r="L133" s="230"/>
      <c r="M133" s="230"/>
      <c r="N133" s="230"/>
      <c r="O133" s="230"/>
      <c r="P133" s="230"/>
      <c r="Q133" s="230"/>
      <c r="R133" s="230"/>
      <c r="S133" s="230"/>
      <c r="T133" s="230"/>
      <c r="U133" s="230"/>
      <c r="V133" s="230"/>
      <c r="W133" s="230"/>
      <c r="X133" s="230"/>
      <c r="Y133" s="230"/>
      <c r="Z133" s="230"/>
    </row>
    <row r="134" ht="14.25" customHeight="1" spans="1:26">
      <c r="A134" s="230"/>
      <c r="B134" s="266"/>
      <c r="C134" s="268" t="s">
        <v>522</v>
      </c>
      <c r="D134" s="268"/>
      <c r="E134" s="268"/>
      <c r="F134" s="333"/>
      <c r="G134" s="230"/>
      <c r="H134" s="230"/>
      <c r="I134" s="230"/>
      <c r="J134" s="230"/>
      <c r="K134" s="230"/>
      <c r="L134" s="230"/>
      <c r="M134" s="230"/>
      <c r="N134" s="230"/>
      <c r="O134" s="230"/>
      <c r="P134" s="230"/>
      <c r="Q134" s="230"/>
      <c r="R134" s="230"/>
      <c r="S134" s="230"/>
      <c r="T134" s="230"/>
      <c r="U134" s="230"/>
      <c r="V134" s="230"/>
      <c r="W134" s="230"/>
      <c r="X134" s="230"/>
      <c r="Y134" s="230"/>
      <c r="Z134" s="230"/>
    </row>
    <row r="135" ht="14.25" customHeight="1" spans="1:26">
      <c r="A135" s="230"/>
      <c r="B135" s="246"/>
      <c r="C135" s="252"/>
      <c r="D135" s="230"/>
      <c r="E135" s="230"/>
      <c r="F135" s="245"/>
      <c r="G135" s="230"/>
      <c r="H135" s="230"/>
      <c r="I135" s="230"/>
      <c r="J135" s="230"/>
      <c r="K135" s="230"/>
      <c r="L135" s="230"/>
      <c r="M135" s="230"/>
      <c r="N135" s="230"/>
      <c r="O135" s="230"/>
      <c r="P135" s="230"/>
      <c r="Q135" s="230"/>
      <c r="R135" s="230"/>
      <c r="S135" s="230"/>
      <c r="T135" s="230"/>
      <c r="U135" s="230"/>
      <c r="V135" s="230"/>
      <c r="W135" s="230"/>
      <c r="X135" s="230"/>
      <c r="Y135" s="230"/>
      <c r="Z135" s="230"/>
    </row>
    <row r="136" ht="21" customHeight="1" spans="1:26">
      <c r="A136" s="230"/>
      <c r="B136" s="246"/>
      <c r="C136" s="253" t="s">
        <v>304</v>
      </c>
      <c r="D136" s="254"/>
      <c r="E136" s="255"/>
      <c r="F136" s="245"/>
      <c r="G136" s="230"/>
      <c r="H136" s="230"/>
      <c r="I136" s="230"/>
      <c r="J136" s="230"/>
      <c r="K136" s="230">
        <v>3</v>
      </c>
      <c r="L136" s="230">
        <v>13</v>
      </c>
      <c r="M136" s="230"/>
      <c r="N136" s="230"/>
      <c r="O136" s="230"/>
      <c r="P136" s="230"/>
      <c r="Q136" s="230"/>
      <c r="R136" s="230"/>
      <c r="S136" s="230"/>
      <c r="T136" s="230"/>
      <c r="U136" s="230"/>
      <c r="V136" s="230"/>
      <c r="W136" s="230"/>
      <c r="X136" s="230"/>
      <c r="Y136" s="230"/>
      <c r="Z136" s="230"/>
    </row>
    <row r="137" ht="6.75" customHeight="1" spans="1:26">
      <c r="A137" s="230"/>
      <c r="B137" s="246"/>
      <c r="C137" s="252"/>
      <c r="D137" s="230"/>
      <c r="E137" s="230"/>
      <c r="F137" s="245"/>
      <c r="G137" s="230"/>
      <c r="H137" s="230"/>
      <c r="I137" s="230"/>
      <c r="J137" s="230"/>
      <c r="K137" s="230"/>
      <c r="L137" s="230"/>
      <c r="M137" s="230"/>
      <c r="N137" s="230"/>
      <c r="O137" s="230"/>
      <c r="P137" s="230"/>
      <c r="Q137" s="230"/>
      <c r="R137" s="230"/>
      <c r="S137" s="230"/>
      <c r="T137" s="230"/>
      <c r="U137" s="230"/>
      <c r="V137" s="230"/>
      <c r="W137" s="230"/>
      <c r="X137" s="230"/>
      <c r="Y137" s="230"/>
      <c r="Z137" s="230"/>
    </row>
    <row r="138" ht="14.25" customHeight="1" spans="1:26">
      <c r="A138" s="230"/>
      <c r="B138" s="256"/>
      <c r="C138" s="257" t="s">
        <v>305</v>
      </c>
      <c r="D138" s="750" t="s">
        <v>244</v>
      </c>
      <c r="E138" s="258" t="s">
        <v>243</v>
      </c>
      <c r="F138" s="245"/>
      <c r="G138" s="230"/>
      <c r="H138" s="230"/>
      <c r="I138" s="230"/>
      <c r="J138" s="230"/>
      <c r="K138" s="230"/>
      <c r="L138" s="230"/>
      <c r="M138" s="230"/>
      <c r="N138" s="230"/>
      <c r="O138" s="230"/>
      <c r="P138" s="230"/>
      <c r="Q138" s="230"/>
      <c r="R138" s="230"/>
      <c r="S138" s="230"/>
      <c r="T138" s="230"/>
      <c r="U138" s="230"/>
      <c r="V138" s="230"/>
      <c r="W138" s="230"/>
      <c r="X138" s="230"/>
      <c r="Y138" s="230"/>
      <c r="Z138" s="230"/>
    </row>
    <row r="139" ht="21" customHeight="1" spans="1:26">
      <c r="A139" s="230"/>
      <c r="B139" s="256"/>
      <c r="C139" s="259">
        <v>1</v>
      </c>
      <c r="D139" s="752" t="s">
        <v>345</v>
      </c>
      <c r="E139" s="354"/>
      <c r="F139" s="245"/>
      <c r="G139" s="230"/>
      <c r="H139" s="230"/>
      <c r="I139" s="230"/>
      <c r="J139" s="230"/>
      <c r="K139" s="230"/>
      <c r="L139" s="230"/>
      <c r="M139" s="230"/>
      <c r="N139" s="230"/>
      <c r="O139" s="230"/>
      <c r="P139" s="230"/>
      <c r="Q139" s="230"/>
      <c r="R139" s="230"/>
      <c r="S139" s="230"/>
      <c r="T139" s="230"/>
      <c r="U139" s="230"/>
      <c r="V139" s="230"/>
      <c r="W139" s="230"/>
      <c r="X139" s="230"/>
      <c r="Y139" s="230"/>
      <c r="Z139" s="230"/>
    </row>
    <row r="140" ht="21" customHeight="1" spans="1:26">
      <c r="A140" s="230"/>
      <c r="B140" s="246"/>
      <c r="C140" s="259">
        <v>4</v>
      </c>
      <c r="D140" s="359" t="s">
        <v>311</v>
      </c>
      <c r="E140" s="354" t="s">
        <v>510</v>
      </c>
      <c r="F140" s="245"/>
      <c r="G140" s="230"/>
      <c r="H140" s="230"/>
      <c r="I140" s="230"/>
      <c r="J140" s="230"/>
      <c r="K140" s="230"/>
      <c r="L140" s="230"/>
      <c r="M140" s="230"/>
      <c r="N140" s="230"/>
      <c r="O140" s="230"/>
      <c r="P140" s="230"/>
      <c r="Q140" s="230"/>
      <c r="R140" s="230"/>
      <c r="S140" s="230"/>
      <c r="T140" s="230"/>
      <c r="U140" s="230"/>
      <c r="V140" s="230"/>
      <c r="W140" s="230"/>
      <c r="X140" s="230"/>
      <c r="Y140" s="230"/>
      <c r="Z140" s="230"/>
    </row>
    <row r="141" ht="14.25" customHeight="1" spans="1:26">
      <c r="A141" s="230"/>
      <c r="B141" s="263"/>
      <c r="C141" s="281"/>
      <c r="D141" s="281"/>
      <c r="E141" s="281"/>
      <c r="F141" s="251"/>
      <c r="G141" s="230"/>
      <c r="H141" s="230"/>
      <c r="I141" s="230"/>
      <c r="J141" s="230"/>
      <c r="K141" s="230"/>
      <c r="L141" s="230"/>
      <c r="M141" s="230"/>
      <c r="N141" s="230"/>
      <c r="O141" s="230"/>
      <c r="P141" s="230"/>
      <c r="Q141" s="230"/>
      <c r="R141" s="230"/>
      <c r="S141" s="230"/>
      <c r="T141" s="230"/>
      <c r="U141" s="230"/>
      <c r="V141" s="230"/>
      <c r="W141" s="230"/>
      <c r="X141" s="230"/>
      <c r="Y141" s="230"/>
      <c r="Z141" s="230"/>
    </row>
    <row r="142" ht="14.25" customHeight="1" spans="1:26">
      <c r="A142" s="230"/>
      <c r="B142" s="230"/>
      <c r="C142" s="230"/>
      <c r="D142" s="230"/>
      <c r="E142" s="230"/>
      <c r="F142" s="230"/>
      <c r="G142" s="230"/>
      <c r="H142" s="230"/>
      <c r="I142" s="230"/>
      <c r="J142" s="230"/>
      <c r="K142" s="230"/>
      <c r="L142" s="230"/>
      <c r="M142" s="230"/>
      <c r="N142" s="230"/>
      <c r="O142" s="230"/>
      <c r="P142" s="230"/>
      <c r="Q142" s="230"/>
      <c r="R142" s="230"/>
      <c r="S142" s="230"/>
      <c r="T142" s="230"/>
      <c r="U142" s="230"/>
      <c r="V142" s="230"/>
      <c r="W142" s="230"/>
      <c r="X142" s="230"/>
      <c r="Y142" s="230"/>
      <c r="Z142" s="230"/>
    </row>
    <row r="143" ht="12.75" customHeight="1" spans="1:26">
      <c r="A143" s="230"/>
      <c r="B143" s="234"/>
      <c r="C143" s="234"/>
      <c r="D143" s="234"/>
      <c r="E143" s="234"/>
      <c r="F143" s="230"/>
      <c r="G143" s="230"/>
      <c r="H143" s="230"/>
      <c r="I143" s="230"/>
      <c r="J143" s="230"/>
      <c r="K143" s="230"/>
      <c r="L143" s="230"/>
      <c r="M143" s="230"/>
      <c r="N143" s="230"/>
      <c r="O143" s="230"/>
      <c r="P143" s="230"/>
      <c r="Q143" s="230"/>
      <c r="R143" s="230"/>
      <c r="S143" s="230"/>
      <c r="T143" s="230"/>
      <c r="U143" s="230"/>
      <c r="V143" s="230"/>
      <c r="W143" s="230"/>
      <c r="X143" s="230"/>
      <c r="Y143" s="230"/>
      <c r="Z143" s="230"/>
    </row>
    <row r="144" ht="21" customHeight="1" spans="1:26">
      <c r="A144" s="230"/>
      <c r="B144" s="356" t="s">
        <v>523</v>
      </c>
      <c r="C144" s="357"/>
      <c r="D144" s="357"/>
      <c r="E144" s="357"/>
      <c r="F144" s="358"/>
      <c r="G144" s="230"/>
      <c r="H144" s="230"/>
      <c r="I144" s="230"/>
      <c r="J144" s="230"/>
      <c r="K144" s="230"/>
      <c r="L144" s="230"/>
      <c r="M144" s="230"/>
      <c r="N144" s="230"/>
      <c r="O144" s="230"/>
      <c r="P144" s="230"/>
      <c r="Q144" s="230"/>
      <c r="R144" s="230"/>
      <c r="S144" s="230"/>
      <c r="T144" s="230"/>
      <c r="U144" s="230"/>
      <c r="V144" s="230"/>
      <c r="W144" s="230"/>
      <c r="X144" s="230"/>
      <c r="Y144" s="230"/>
      <c r="Z144" s="230"/>
    </row>
    <row r="145" ht="14.25" customHeight="1" spans="1:26">
      <c r="A145" s="230"/>
      <c r="B145" s="230"/>
      <c r="C145" s="230"/>
      <c r="D145" s="230"/>
      <c r="E145" s="230"/>
      <c r="F145" s="230"/>
      <c r="G145" s="230"/>
      <c r="H145" s="230"/>
      <c r="I145" s="230"/>
      <c r="J145" s="230"/>
      <c r="K145" s="230"/>
      <c r="L145" s="230"/>
      <c r="M145" s="230"/>
      <c r="N145" s="230"/>
      <c r="O145" s="230"/>
      <c r="P145" s="230"/>
      <c r="Q145" s="230"/>
      <c r="R145" s="230"/>
      <c r="S145" s="230"/>
      <c r="T145" s="230"/>
      <c r="U145" s="230"/>
      <c r="V145" s="230"/>
      <c r="W145" s="230"/>
      <c r="X145" s="230"/>
      <c r="Y145" s="230"/>
      <c r="Z145" s="230"/>
    </row>
    <row r="146" ht="23.25" customHeight="1" spans="1:26">
      <c r="A146" s="286"/>
      <c r="B146" s="266"/>
      <c r="C146" s="268" t="s">
        <v>524</v>
      </c>
      <c r="D146" s="268"/>
      <c r="E146" s="268"/>
      <c r="F146" s="269"/>
      <c r="G146" s="230"/>
      <c r="H146" s="230"/>
      <c r="I146" s="230"/>
      <c r="J146" s="230"/>
      <c r="K146" s="230"/>
      <c r="L146" s="230"/>
      <c r="M146" s="230"/>
      <c r="N146" s="230"/>
      <c r="O146" s="230"/>
      <c r="P146" s="230"/>
      <c r="Q146" s="230"/>
      <c r="R146" s="230"/>
      <c r="S146" s="230"/>
      <c r="T146" s="230"/>
      <c r="U146" s="230"/>
      <c r="V146" s="230"/>
      <c r="W146" s="230"/>
      <c r="X146" s="230"/>
      <c r="Y146" s="230"/>
      <c r="Z146" s="230"/>
    </row>
    <row r="147" customHeight="1" spans="1:26">
      <c r="A147" s="230"/>
      <c r="B147" s="246"/>
      <c r="C147" s="252"/>
      <c r="D147" s="230"/>
      <c r="E147" s="230"/>
      <c r="F147" s="245"/>
      <c r="G147" s="230"/>
      <c r="H147" s="230"/>
      <c r="I147" s="230"/>
      <c r="J147" s="230"/>
      <c r="K147" s="230"/>
      <c r="L147" s="230"/>
      <c r="M147" s="230"/>
      <c r="N147" s="230"/>
      <c r="O147" s="230"/>
      <c r="P147" s="230"/>
      <c r="Q147" s="230"/>
      <c r="R147" s="230"/>
      <c r="S147" s="230"/>
      <c r="T147" s="230"/>
      <c r="U147" s="230"/>
      <c r="V147" s="230"/>
      <c r="W147" s="230"/>
      <c r="X147" s="230"/>
      <c r="Y147" s="230"/>
      <c r="Z147" s="230"/>
    </row>
    <row r="148" ht="19.5" customHeight="1" spans="1:26">
      <c r="A148" s="230"/>
      <c r="B148" s="246"/>
      <c r="C148" s="253" t="s">
        <v>304</v>
      </c>
      <c r="D148" s="254"/>
      <c r="E148" s="255"/>
      <c r="F148" s="245"/>
      <c r="G148" s="230"/>
      <c r="H148" s="230"/>
      <c r="I148" s="230"/>
      <c r="J148" s="230"/>
      <c r="K148" s="230">
        <v>1</v>
      </c>
      <c r="L148" s="230">
        <v>14</v>
      </c>
      <c r="M148" s="230"/>
      <c r="N148" s="230"/>
      <c r="O148" s="230"/>
      <c r="P148" s="230"/>
      <c r="Q148" s="230"/>
      <c r="R148" s="230"/>
      <c r="S148" s="230"/>
      <c r="T148" s="230"/>
      <c r="U148" s="230"/>
      <c r="V148" s="230"/>
      <c r="W148" s="230"/>
      <c r="X148" s="230"/>
      <c r="Y148" s="230"/>
      <c r="Z148" s="230"/>
    </row>
    <row r="149" ht="6.75" customHeight="1" spans="1:26">
      <c r="A149" s="230"/>
      <c r="B149" s="246"/>
      <c r="C149" s="252"/>
      <c r="D149" s="230"/>
      <c r="E149" s="230"/>
      <c r="F149" s="245"/>
      <c r="G149" s="230"/>
      <c r="H149" s="230"/>
      <c r="I149" s="230"/>
      <c r="J149" s="230"/>
      <c r="K149" s="230"/>
      <c r="L149" s="230"/>
      <c r="M149" s="230"/>
      <c r="N149" s="230"/>
      <c r="O149" s="230"/>
      <c r="P149" s="230"/>
      <c r="Q149" s="230"/>
      <c r="R149" s="230"/>
      <c r="S149" s="230"/>
      <c r="T149" s="230"/>
      <c r="U149" s="230"/>
      <c r="V149" s="230"/>
      <c r="W149" s="230"/>
      <c r="X149" s="230"/>
      <c r="Y149" s="230"/>
      <c r="Z149" s="230"/>
    </row>
    <row r="150" ht="32.25" customHeight="1" spans="1:26">
      <c r="A150" s="230"/>
      <c r="B150" s="256"/>
      <c r="C150" s="257" t="s">
        <v>305</v>
      </c>
      <c r="D150" s="750" t="s">
        <v>244</v>
      </c>
      <c r="E150" s="258" t="s">
        <v>243</v>
      </c>
      <c r="F150" s="245"/>
      <c r="G150" s="230"/>
      <c r="H150" s="230"/>
      <c r="I150" s="230"/>
      <c r="J150" s="230"/>
      <c r="K150" s="230"/>
      <c r="L150" s="230"/>
      <c r="M150" s="230"/>
      <c r="N150" s="230"/>
      <c r="O150" s="230"/>
      <c r="P150" s="230"/>
      <c r="Q150" s="230"/>
      <c r="R150" s="230"/>
      <c r="S150" s="230"/>
      <c r="T150" s="230"/>
      <c r="U150" s="230"/>
      <c r="V150" s="230"/>
      <c r="W150" s="230"/>
      <c r="X150" s="230"/>
      <c r="Y150" s="230"/>
      <c r="Z150" s="230"/>
    </row>
    <row r="151" ht="21" customHeight="1" spans="1:26">
      <c r="A151" s="230"/>
      <c r="B151" s="256"/>
      <c r="C151" s="259">
        <v>1</v>
      </c>
      <c r="D151" s="752" t="s">
        <v>345</v>
      </c>
      <c r="E151" s="354"/>
      <c r="F151" s="245"/>
      <c r="G151" s="230"/>
      <c r="H151" s="230"/>
      <c r="I151" s="230"/>
      <c r="J151" s="230"/>
      <c r="K151" s="230"/>
      <c r="L151" s="230"/>
      <c r="M151" s="230"/>
      <c r="N151" s="230"/>
      <c r="O151" s="230"/>
      <c r="P151" s="230"/>
      <c r="Q151" s="230"/>
      <c r="R151" s="230"/>
      <c r="S151" s="230"/>
      <c r="T151" s="230"/>
      <c r="U151" s="230"/>
      <c r="V151" s="230"/>
      <c r="W151" s="230"/>
      <c r="X151" s="230"/>
      <c r="Y151" s="230"/>
      <c r="Z151" s="230"/>
    </row>
    <row r="152" ht="21" customHeight="1" spans="1:26">
      <c r="A152" s="230"/>
      <c r="B152" s="256"/>
      <c r="C152" s="259">
        <v>2</v>
      </c>
      <c r="D152" s="293" t="s">
        <v>525</v>
      </c>
      <c r="E152" s="354" t="s">
        <v>510</v>
      </c>
      <c r="F152" s="245"/>
      <c r="G152" s="230"/>
      <c r="H152" s="230"/>
      <c r="I152" s="230"/>
      <c r="J152" s="230"/>
      <c r="K152" s="230"/>
      <c r="L152" s="230"/>
      <c r="M152" s="230"/>
      <c r="N152" s="230"/>
      <c r="O152" s="230"/>
      <c r="P152" s="230"/>
      <c r="Q152" s="230"/>
      <c r="R152" s="230"/>
      <c r="S152" s="230"/>
      <c r="T152" s="230"/>
      <c r="U152" s="230"/>
      <c r="V152" s="230"/>
      <c r="W152" s="230"/>
      <c r="X152" s="230"/>
      <c r="Y152" s="230"/>
      <c r="Z152" s="230"/>
    </row>
    <row r="153" ht="21" customHeight="1" spans="1:26">
      <c r="A153" s="230"/>
      <c r="B153" s="256"/>
      <c r="C153" s="259">
        <v>3</v>
      </c>
      <c r="D153" s="752" t="s">
        <v>526</v>
      </c>
      <c r="E153" s="354" t="s">
        <v>510</v>
      </c>
      <c r="F153" s="245"/>
      <c r="G153" s="230"/>
      <c r="H153" s="230"/>
      <c r="I153" s="230"/>
      <c r="J153" s="230"/>
      <c r="K153" s="230"/>
      <c r="L153" s="230"/>
      <c r="M153" s="230"/>
      <c r="N153" s="230"/>
      <c r="O153" s="230"/>
      <c r="P153" s="230"/>
      <c r="Q153" s="230"/>
      <c r="R153" s="230"/>
      <c r="S153" s="230"/>
      <c r="T153" s="230"/>
      <c r="U153" s="230"/>
      <c r="V153" s="230"/>
      <c r="W153" s="230"/>
      <c r="X153" s="230"/>
      <c r="Y153" s="230"/>
      <c r="Z153" s="230"/>
    </row>
    <row r="154" ht="21" customHeight="1" spans="1:26">
      <c r="A154" s="230"/>
      <c r="B154" s="246"/>
      <c r="C154" s="259">
        <v>4</v>
      </c>
      <c r="D154" s="359" t="s">
        <v>527</v>
      </c>
      <c r="E154" s="354" t="s">
        <v>510</v>
      </c>
      <c r="F154" s="245"/>
      <c r="G154" s="230"/>
      <c r="H154" s="230"/>
      <c r="I154" s="230"/>
      <c r="J154" s="230"/>
      <c r="K154" s="230"/>
      <c r="L154" s="230"/>
      <c r="M154" s="230"/>
      <c r="N154" s="230"/>
      <c r="O154" s="230"/>
      <c r="P154" s="230"/>
      <c r="Q154" s="230"/>
      <c r="R154" s="230"/>
      <c r="S154" s="230"/>
      <c r="T154" s="230"/>
      <c r="U154" s="230"/>
      <c r="V154" s="230"/>
      <c r="W154" s="230"/>
      <c r="X154" s="230"/>
      <c r="Y154" s="230"/>
      <c r="Z154" s="230"/>
    </row>
    <row r="155" ht="14.25" customHeight="1" spans="1:26">
      <c r="A155" s="230"/>
      <c r="B155" s="263"/>
      <c r="C155" s="281"/>
      <c r="D155" s="281"/>
      <c r="E155" s="281"/>
      <c r="F155" s="251"/>
      <c r="G155" s="230"/>
      <c r="H155" s="230"/>
      <c r="I155" s="230"/>
      <c r="J155" s="230"/>
      <c r="K155" s="230"/>
      <c r="L155" s="230"/>
      <c r="M155" s="230"/>
      <c r="N155" s="230"/>
      <c r="O155" s="230"/>
      <c r="P155" s="230"/>
      <c r="Q155" s="230"/>
      <c r="R155" s="230"/>
      <c r="S155" s="230"/>
      <c r="T155" s="230"/>
      <c r="U155" s="230"/>
      <c r="V155" s="230"/>
      <c r="W155" s="230"/>
      <c r="X155" s="230"/>
      <c r="Y155" s="230"/>
      <c r="Z155" s="230"/>
    </row>
    <row r="156" ht="14.25" customHeight="1" spans="1:26">
      <c r="A156" s="230"/>
      <c r="B156" s="230"/>
      <c r="C156" s="230"/>
      <c r="D156" s="230"/>
      <c r="E156" s="230"/>
      <c r="F156" s="230"/>
      <c r="G156" s="230"/>
      <c r="H156" s="230"/>
      <c r="I156" s="230"/>
      <c r="J156" s="230"/>
      <c r="K156" s="230"/>
      <c r="L156" s="230"/>
      <c r="M156" s="230"/>
      <c r="N156" s="230"/>
      <c r="O156" s="230"/>
      <c r="P156" s="230"/>
      <c r="Q156" s="230"/>
      <c r="R156" s="230"/>
      <c r="S156" s="230"/>
      <c r="T156" s="230"/>
      <c r="U156" s="230"/>
      <c r="V156" s="230"/>
      <c r="W156" s="230"/>
      <c r="X156" s="230"/>
      <c r="Y156" s="230"/>
      <c r="Z156" s="230"/>
    </row>
    <row r="157" ht="14.25" customHeight="1" spans="1:26">
      <c r="A157" s="230"/>
      <c r="B157" s="266"/>
      <c r="C157" s="268" t="s">
        <v>528</v>
      </c>
      <c r="D157" s="268"/>
      <c r="E157" s="268"/>
      <c r="F157" s="333"/>
      <c r="G157" s="230"/>
      <c r="H157" s="230"/>
      <c r="I157" s="230"/>
      <c r="J157" s="230"/>
      <c r="K157" s="230"/>
      <c r="L157" s="230"/>
      <c r="M157" s="230"/>
      <c r="N157" s="230"/>
      <c r="O157" s="230"/>
      <c r="P157" s="230"/>
      <c r="Q157" s="230"/>
      <c r="R157" s="230"/>
      <c r="S157" s="230"/>
      <c r="T157" s="230"/>
      <c r="U157" s="230"/>
      <c r="V157" s="230"/>
      <c r="W157" s="230"/>
      <c r="X157" s="230"/>
      <c r="Y157" s="230"/>
      <c r="Z157" s="230"/>
    </row>
    <row r="158" ht="14.25" customHeight="1" spans="1:26">
      <c r="A158" s="230"/>
      <c r="B158" s="246"/>
      <c r="C158" s="252"/>
      <c r="D158" s="230"/>
      <c r="E158" s="230"/>
      <c r="F158" s="245"/>
      <c r="G158" s="230"/>
      <c r="H158" s="230"/>
      <c r="I158" s="230"/>
      <c r="J158" s="230"/>
      <c r="K158" s="230"/>
      <c r="L158" s="230"/>
      <c r="M158" s="230"/>
      <c r="N158" s="230"/>
      <c r="O158" s="230"/>
      <c r="P158" s="230"/>
      <c r="Q158" s="230"/>
      <c r="R158" s="230"/>
      <c r="S158" s="230"/>
      <c r="T158" s="230"/>
      <c r="U158" s="230"/>
      <c r="V158" s="230"/>
      <c r="W158" s="230"/>
      <c r="X158" s="230"/>
      <c r="Y158" s="230"/>
      <c r="Z158" s="230"/>
    </row>
    <row r="159" ht="22.5" customHeight="1" spans="1:26">
      <c r="A159" s="230"/>
      <c r="B159" s="246"/>
      <c r="C159" s="253" t="s">
        <v>304</v>
      </c>
      <c r="D159" s="254"/>
      <c r="E159" s="255"/>
      <c r="F159" s="245"/>
      <c r="G159" s="230"/>
      <c r="H159" s="230"/>
      <c r="I159" s="230"/>
      <c r="J159" s="230"/>
      <c r="K159" s="230">
        <v>2</v>
      </c>
      <c r="L159" s="230">
        <v>15</v>
      </c>
      <c r="M159" s="230"/>
      <c r="N159" s="230"/>
      <c r="O159" s="230"/>
      <c r="P159" s="230"/>
      <c r="Q159" s="230"/>
      <c r="R159" s="230"/>
      <c r="S159" s="230"/>
      <c r="T159" s="230"/>
      <c r="U159" s="230"/>
      <c r="V159" s="230"/>
      <c r="W159" s="230"/>
      <c r="X159" s="230"/>
      <c r="Y159" s="230"/>
      <c r="Z159" s="230"/>
    </row>
    <row r="160" ht="6.75" customHeight="1" spans="1:26">
      <c r="A160" s="230"/>
      <c r="B160" s="246"/>
      <c r="C160" s="252"/>
      <c r="D160" s="230"/>
      <c r="E160" s="230"/>
      <c r="F160" s="245"/>
      <c r="G160" s="230"/>
      <c r="H160" s="230"/>
      <c r="I160" s="230"/>
      <c r="J160" s="230"/>
      <c r="K160" s="230"/>
      <c r="L160" s="230"/>
      <c r="M160" s="230"/>
      <c r="N160" s="230"/>
      <c r="O160" s="230"/>
      <c r="P160" s="230"/>
      <c r="Q160" s="230"/>
      <c r="R160" s="230"/>
      <c r="S160" s="230"/>
      <c r="T160" s="230"/>
      <c r="U160" s="230"/>
      <c r="V160" s="230"/>
      <c r="W160" s="230"/>
      <c r="X160" s="230"/>
      <c r="Y160" s="230"/>
      <c r="Z160" s="230"/>
    </row>
    <row r="161" ht="14.25" customHeight="1" spans="1:26">
      <c r="A161" s="230"/>
      <c r="B161" s="256"/>
      <c r="C161" s="257" t="s">
        <v>305</v>
      </c>
      <c r="D161" s="750" t="s">
        <v>244</v>
      </c>
      <c r="E161" s="258" t="s">
        <v>243</v>
      </c>
      <c r="F161" s="245"/>
      <c r="G161" s="230"/>
      <c r="H161" s="230"/>
      <c r="I161" s="230"/>
      <c r="J161" s="230"/>
      <c r="K161" s="230"/>
      <c r="L161" s="230"/>
      <c r="M161" s="230"/>
      <c r="N161" s="230"/>
      <c r="O161" s="230"/>
      <c r="P161" s="230"/>
      <c r="Q161" s="230"/>
      <c r="R161" s="230"/>
      <c r="S161" s="230"/>
      <c r="T161" s="230"/>
      <c r="U161" s="230"/>
      <c r="V161" s="230"/>
      <c r="W161" s="230"/>
      <c r="X161" s="230"/>
      <c r="Y161" s="230"/>
      <c r="Z161" s="230"/>
    </row>
    <row r="162" ht="21" customHeight="1" spans="1:26">
      <c r="A162" s="230"/>
      <c r="B162" s="256"/>
      <c r="C162" s="259">
        <v>1</v>
      </c>
      <c r="D162" s="752" t="s">
        <v>345</v>
      </c>
      <c r="E162" s="354"/>
      <c r="F162" s="245"/>
      <c r="G162" s="230"/>
      <c r="H162" s="230"/>
      <c r="I162" s="230"/>
      <c r="J162" s="230"/>
      <c r="K162" s="230"/>
      <c r="L162" s="230"/>
      <c r="M162" s="230"/>
      <c r="N162" s="230"/>
      <c r="O162" s="230"/>
      <c r="P162" s="230"/>
      <c r="Q162" s="230"/>
      <c r="R162" s="230"/>
      <c r="S162" s="230"/>
      <c r="T162" s="230"/>
      <c r="U162" s="230"/>
      <c r="V162" s="230"/>
      <c r="W162" s="230"/>
      <c r="X162" s="230"/>
      <c r="Y162" s="230"/>
      <c r="Z162" s="230"/>
    </row>
    <row r="163" ht="21" customHeight="1" spans="1:26">
      <c r="A163" s="230"/>
      <c r="B163" s="246"/>
      <c r="C163" s="259">
        <v>4</v>
      </c>
      <c r="D163" s="359" t="s">
        <v>311</v>
      </c>
      <c r="E163" s="354" t="s">
        <v>510</v>
      </c>
      <c r="F163" s="245"/>
      <c r="G163" s="230"/>
      <c r="H163" s="230"/>
      <c r="I163" s="230"/>
      <c r="J163" s="230"/>
      <c r="K163" s="230"/>
      <c r="L163" s="230"/>
      <c r="M163" s="230"/>
      <c r="N163" s="230"/>
      <c r="O163" s="230"/>
      <c r="P163" s="230"/>
      <c r="Q163" s="230"/>
      <c r="R163" s="230"/>
      <c r="S163" s="230"/>
      <c r="T163" s="230"/>
      <c r="U163" s="230"/>
      <c r="V163" s="230"/>
      <c r="W163" s="230"/>
      <c r="X163" s="230"/>
      <c r="Y163" s="230"/>
      <c r="Z163" s="230"/>
    </row>
    <row r="164" ht="16.5" customHeight="1" spans="1:26">
      <c r="A164" s="230"/>
      <c r="B164" s="263"/>
      <c r="C164" s="281"/>
      <c r="D164" s="281"/>
      <c r="E164" s="281"/>
      <c r="F164" s="251"/>
      <c r="G164" s="230"/>
      <c r="H164" s="230"/>
      <c r="I164" s="230"/>
      <c r="J164" s="230"/>
      <c r="K164" s="230"/>
      <c r="L164" s="230"/>
      <c r="M164" s="230"/>
      <c r="N164" s="230"/>
      <c r="O164" s="230"/>
      <c r="P164" s="230"/>
      <c r="Q164" s="230"/>
      <c r="R164" s="230"/>
      <c r="S164" s="230"/>
      <c r="T164" s="230"/>
      <c r="U164" s="230"/>
      <c r="V164" s="230"/>
      <c r="W164" s="230"/>
      <c r="X164" s="230"/>
      <c r="Y164" s="230"/>
      <c r="Z164" s="230"/>
    </row>
    <row r="165" ht="14.25" customHeight="1" spans="1:26">
      <c r="A165" s="230"/>
      <c r="B165" s="230"/>
      <c r="C165" s="230"/>
      <c r="D165" s="230"/>
      <c r="E165" s="230"/>
      <c r="F165" s="230"/>
      <c r="G165" s="230"/>
      <c r="H165" s="230"/>
      <c r="I165" s="230"/>
      <c r="J165" s="230"/>
      <c r="K165" s="230"/>
      <c r="L165" s="230"/>
      <c r="M165" s="230"/>
      <c r="N165" s="230"/>
      <c r="O165" s="230"/>
      <c r="P165" s="230"/>
      <c r="Q165" s="230"/>
      <c r="R165" s="230"/>
      <c r="S165" s="230"/>
      <c r="T165" s="230"/>
      <c r="U165" s="230"/>
      <c r="V165" s="230"/>
      <c r="W165" s="230"/>
      <c r="X165" s="230"/>
      <c r="Y165" s="230"/>
      <c r="Z165" s="230"/>
    </row>
    <row r="166" ht="14.25" customHeight="1" spans="1:26">
      <c r="A166" s="230"/>
      <c r="B166" s="230"/>
      <c r="C166" s="230"/>
      <c r="D166" s="230"/>
      <c r="E166" s="230"/>
      <c r="F166" s="230"/>
      <c r="G166" s="230"/>
      <c r="H166" s="230"/>
      <c r="I166" s="230"/>
      <c r="J166" s="230"/>
      <c r="K166" s="230"/>
      <c r="L166" s="230"/>
      <c r="M166" s="230"/>
      <c r="N166" s="230"/>
      <c r="O166" s="230"/>
      <c r="P166" s="230"/>
      <c r="Q166" s="230"/>
      <c r="R166" s="230"/>
      <c r="S166" s="230"/>
      <c r="T166" s="230"/>
      <c r="U166" s="230"/>
      <c r="V166" s="230"/>
      <c r="W166" s="230"/>
      <c r="X166" s="230"/>
      <c r="Y166" s="230"/>
      <c r="Z166" s="230"/>
    </row>
    <row r="167" ht="14.25" customHeight="1" spans="1:26">
      <c r="A167" s="230"/>
      <c r="B167" s="266"/>
      <c r="C167" s="268" t="s">
        <v>529</v>
      </c>
      <c r="D167" s="268"/>
      <c r="E167" s="268"/>
      <c r="F167" s="333"/>
      <c r="G167" s="230"/>
      <c r="H167" s="230"/>
      <c r="I167" s="230"/>
      <c r="J167" s="230"/>
      <c r="K167" s="230"/>
      <c r="L167" s="230"/>
      <c r="M167" s="230"/>
      <c r="N167" s="230"/>
      <c r="O167" s="230"/>
      <c r="P167" s="230"/>
      <c r="Q167" s="230"/>
      <c r="R167" s="230"/>
      <c r="S167" s="230"/>
      <c r="T167" s="230"/>
      <c r="U167" s="230"/>
      <c r="V167" s="230"/>
      <c r="W167" s="230"/>
      <c r="X167" s="230"/>
      <c r="Y167" s="230"/>
      <c r="Z167" s="230"/>
    </row>
    <row r="168" ht="14.25" customHeight="1" spans="1:26">
      <c r="A168" s="230"/>
      <c r="B168" s="246"/>
      <c r="C168" s="252"/>
      <c r="D168" s="230"/>
      <c r="E168" s="230"/>
      <c r="F168" s="245"/>
      <c r="G168" s="230"/>
      <c r="H168" s="230"/>
      <c r="I168" s="230"/>
      <c r="J168" s="230"/>
      <c r="K168" s="230"/>
      <c r="L168" s="230"/>
      <c r="M168" s="230"/>
      <c r="N168" s="230"/>
      <c r="O168" s="230"/>
      <c r="P168" s="230"/>
      <c r="Q168" s="230"/>
      <c r="R168" s="230"/>
      <c r="S168" s="230"/>
      <c r="T168" s="230"/>
      <c r="U168" s="230"/>
      <c r="V168" s="230"/>
      <c r="W168" s="230"/>
      <c r="X168" s="230"/>
      <c r="Y168" s="230"/>
      <c r="Z168" s="230"/>
    </row>
    <row r="169" ht="21" customHeight="1" spans="1:26">
      <c r="A169" s="230"/>
      <c r="B169" s="246"/>
      <c r="C169" s="253" t="s">
        <v>304</v>
      </c>
      <c r="D169" s="254"/>
      <c r="E169" s="255"/>
      <c r="F169" s="245"/>
      <c r="G169" s="230"/>
      <c r="H169" s="230"/>
      <c r="I169" s="230"/>
      <c r="J169" s="230"/>
      <c r="K169" s="230">
        <v>3</v>
      </c>
      <c r="L169" s="230">
        <v>16</v>
      </c>
      <c r="M169" s="230"/>
      <c r="N169" s="230"/>
      <c r="O169" s="230"/>
      <c r="P169" s="230"/>
      <c r="Q169" s="230"/>
      <c r="R169" s="230"/>
      <c r="S169" s="230"/>
      <c r="T169" s="230"/>
      <c r="U169" s="230"/>
      <c r="V169" s="230"/>
      <c r="W169" s="230"/>
      <c r="X169" s="230"/>
      <c r="Y169" s="230"/>
      <c r="Z169" s="230"/>
    </row>
    <row r="170" ht="6.75" customHeight="1" spans="1:26">
      <c r="A170" s="230"/>
      <c r="B170" s="246"/>
      <c r="C170" s="252"/>
      <c r="D170" s="230"/>
      <c r="E170" s="230"/>
      <c r="F170" s="245"/>
      <c r="G170" s="230"/>
      <c r="H170" s="230"/>
      <c r="I170" s="230"/>
      <c r="J170" s="230"/>
      <c r="K170" s="230"/>
      <c r="L170" s="230"/>
      <c r="M170" s="230"/>
      <c r="N170" s="230"/>
      <c r="O170" s="230"/>
      <c r="P170" s="230"/>
      <c r="Q170" s="230"/>
      <c r="R170" s="230"/>
      <c r="S170" s="230"/>
      <c r="T170" s="230"/>
      <c r="U170" s="230"/>
      <c r="V170" s="230"/>
      <c r="W170" s="230"/>
      <c r="X170" s="230"/>
      <c r="Y170" s="230"/>
      <c r="Z170" s="230"/>
    </row>
    <row r="171" ht="14.25" customHeight="1" spans="1:26">
      <c r="A171" s="230"/>
      <c r="B171" s="256"/>
      <c r="C171" s="257" t="s">
        <v>305</v>
      </c>
      <c r="D171" s="750" t="s">
        <v>244</v>
      </c>
      <c r="E171" s="258" t="s">
        <v>243</v>
      </c>
      <c r="F171" s="245"/>
      <c r="G171" s="230"/>
      <c r="H171" s="230"/>
      <c r="I171" s="230"/>
      <c r="J171" s="230"/>
      <c r="K171" s="230"/>
      <c r="L171" s="230"/>
      <c r="M171" s="230"/>
      <c r="N171" s="230"/>
      <c r="O171" s="230"/>
      <c r="P171" s="230"/>
      <c r="Q171" s="230"/>
      <c r="R171" s="230"/>
      <c r="S171" s="230"/>
      <c r="T171" s="230"/>
      <c r="U171" s="230"/>
      <c r="V171" s="230"/>
      <c r="W171" s="230"/>
      <c r="X171" s="230"/>
      <c r="Y171" s="230"/>
      <c r="Z171" s="230"/>
    </row>
    <row r="172" ht="21" customHeight="1" spans="1:26">
      <c r="A172" s="230"/>
      <c r="B172" s="256"/>
      <c r="C172" s="259">
        <v>1</v>
      </c>
      <c r="D172" s="752" t="s">
        <v>345</v>
      </c>
      <c r="E172" s="354"/>
      <c r="F172" s="245"/>
      <c r="G172" s="230"/>
      <c r="H172" s="230"/>
      <c r="I172" s="230"/>
      <c r="J172" s="230"/>
      <c r="K172" s="230"/>
      <c r="L172" s="230"/>
      <c r="M172" s="230"/>
      <c r="N172" s="230"/>
      <c r="O172" s="230"/>
      <c r="P172" s="230"/>
      <c r="Q172" s="230"/>
      <c r="R172" s="230"/>
      <c r="S172" s="230"/>
      <c r="T172" s="230"/>
      <c r="U172" s="230"/>
      <c r="V172" s="230"/>
      <c r="W172" s="230"/>
      <c r="X172" s="230"/>
      <c r="Y172" s="230"/>
      <c r="Z172" s="230"/>
    </row>
    <row r="173" ht="21" customHeight="1" spans="1:26">
      <c r="A173" s="230"/>
      <c r="B173" s="246"/>
      <c r="C173" s="259">
        <v>4</v>
      </c>
      <c r="D173" s="359" t="s">
        <v>311</v>
      </c>
      <c r="E173" s="354" t="s">
        <v>510</v>
      </c>
      <c r="F173" s="245"/>
      <c r="G173" s="230"/>
      <c r="H173" s="230"/>
      <c r="I173" s="230"/>
      <c r="J173" s="230"/>
      <c r="K173" s="230"/>
      <c r="L173" s="230"/>
      <c r="M173" s="230"/>
      <c r="N173" s="230"/>
      <c r="O173" s="230"/>
      <c r="P173" s="230"/>
      <c r="Q173" s="230"/>
      <c r="R173" s="230"/>
      <c r="S173" s="230"/>
      <c r="T173" s="230"/>
      <c r="U173" s="230"/>
      <c r="V173" s="230"/>
      <c r="W173" s="230"/>
      <c r="X173" s="230"/>
      <c r="Y173" s="230"/>
      <c r="Z173" s="230"/>
    </row>
    <row r="174" ht="14.25" customHeight="1" spans="1:26">
      <c r="A174" s="230"/>
      <c r="B174" s="263"/>
      <c r="C174" s="281"/>
      <c r="D174" s="281"/>
      <c r="E174" s="281"/>
      <c r="F174" s="251"/>
      <c r="G174" s="230"/>
      <c r="H174" s="230"/>
      <c r="I174" s="230"/>
      <c r="J174" s="230"/>
      <c r="K174" s="230"/>
      <c r="L174" s="230"/>
      <c r="M174" s="230"/>
      <c r="N174" s="230"/>
      <c r="O174" s="230"/>
      <c r="P174" s="230"/>
      <c r="Q174" s="230"/>
      <c r="R174" s="230"/>
      <c r="S174" s="230"/>
      <c r="T174" s="230"/>
      <c r="U174" s="230"/>
      <c r="V174" s="230"/>
      <c r="W174" s="230"/>
      <c r="X174" s="230"/>
      <c r="Y174" s="230"/>
      <c r="Z174" s="230"/>
    </row>
    <row r="175" ht="14.25" customHeight="1" spans="1:26">
      <c r="A175" s="230"/>
      <c r="B175" s="230"/>
      <c r="C175" s="230"/>
      <c r="D175" s="230"/>
      <c r="E175" s="230"/>
      <c r="F175" s="230"/>
      <c r="G175" s="230"/>
      <c r="H175" s="230"/>
      <c r="I175" s="230"/>
      <c r="J175" s="230"/>
      <c r="K175" s="230"/>
      <c r="L175" s="230"/>
      <c r="M175" s="230"/>
      <c r="N175" s="230"/>
      <c r="O175" s="230"/>
      <c r="P175" s="230"/>
      <c r="Q175" s="230"/>
      <c r="R175" s="230"/>
      <c r="S175" s="230"/>
      <c r="T175" s="230"/>
      <c r="U175" s="230"/>
      <c r="V175" s="230"/>
      <c r="W175" s="230"/>
      <c r="X175" s="230"/>
      <c r="Y175" s="230"/>
      <c r="Z175" s="230"/>
    </row>
    <row r="176" ht="14.25" customHeight="1" spans="1:26">
      <c r="A176" s="230"/>
      <c r="B176" s="230"/>
      <c r="C176" s="230"/>
      <c r="D176" s="230"/>
      <c r="E176" s="230"/>
      <c r="F176" s="230"/>
      <c r="G176" s="230"/>
      <c r="H176" s="230"/>
      <c r="I176" s="230"/>
      <c r="J176" s="230"/>
      <c r="K176" s="230"/>
      <c r="L176" s="230"/>
      <c r="M176" s="230"/>
      <c r="N176" s="230"/>
      <c r="O176" s="230"/>
      <c r="P176" s="230"/>
      <c r="Q176" s="230"/>
      <c r="R176" s="230"/>
      <c r="S176" s="230"/>
      <c r="T176" s="230"/>
      <c r="U176" s="230"/>
      <c r="V176" s="230"/>
      <c r="W176" s="230"/>
      <c r="X176" s="230"/>
      <c r="Y176" s="230"/>
      <c r="Z176" s="230"/>
    </row>
    <row r="177" ht="14.25" customHeight="1" spans="1:26">
      <c r="A177" s="230"/>
      <c r="B177" s="266"/>
      <c r="C177" s="268" t="s">
        <v>530</v>
      </c>
      <c r="D177" s="268"/>
      <c r="E177" s="268"/>
      <c r="F177" s="333"/>
      <c r="G177" s="230"/>
      <c r="H177" s="230"/>
      <c r="I177" s="230"/>
      <c r="J177" s="230"/>
      <c r="K177" s="230"/>
      <c r="L177" s="230"/>
      <c r="M177" s="230"/>
      <c r="N177" s="230"/>
      <c r="O177" s="230"/>
      <c r="P177" s="230"/>
      <c r="Q177" s="230"/>
      <c r="R177" s="230"/>
      <c r="S177" s="230"/>
      <c r="T177" s="230"/>
      <c r="U177" s="230"/>
      <c r="V177" s="230"/>
      <c r="W177" s="230"/>
      <c r="X177" s="230"/>
      <c r="Y177" s="230"/>
      <c r="Z177" s="230"/>
    </row>
    <row r="178" ht="6.75" customHeight="1" spans="1:26">
      <c r="A178" s="230"/>
      <c r="B178" s="246"/>
      <c r="C178" s="252"/>
      <c r="D178" s="230"/>
      <c r="E178" s="230"/>
      <c r="F178" s="245"/>
      <c r="G178" s="230"/>
      <c r="H178" s="230"/>
      <c r="I178" s="230"/>
      <c r="J178" s="230"/>
      <c r="K178" s="230"/>
      <c r="L178" s="230"/>
      <c r="M178" s="230"/>
      <c r="N178" s="230"/>
      <c r="O178" s="230"/>
      <c r="P178" s="230"/>
      <c r="Q178" s="230"/>
      <c r="R178" s="230"/>
      <c r="S178" s="230"/>
      <c r="T178" s="230"/>
      <c r="U178" s="230"/>
      <c r="V178" s="230"/>
      <c r="W178" s="230"/>
      <c r="X178" s="230"/>
      <c r="Y178" s="230"/>
      <c r="Z178" s="230"/>
    </row>
    <row r="179" ht="21" customHeight="1" spans="1:26">
      <c r="A179" s="230"/>
      <c r="B179" s="246"/>
      <c r="C179" s="253" t="s">
        <v>304</v>
      </c>
      <c r="D179" s="254"/>
      <c r="E179" s="255"/>
      <c r="F179" s="245"/>
      <c r="G179" s="230"/>
      <c r="H179" s="230"/>
      <c r="I179" s="230"/>
      <c r="J179" s="230"/>
      <c r="K179" s="230">
        <v>4</v>
      </c>
      <c r="L179" s="230">
        <v>17</v>
      </c>
      <c r="M179" s="230"/>
      <c r="N179" s="230"/>
      <c r="O179" s="230"/>
      <c r="P179" s="230"/>
      <c r="Q179" s="230"/>
      <c r="R179" s="230"/>
      <c r="S179" s="230"/>
      <c r="T179" s="230"/>
      <c r="U179" s="230"/>
      <c r="V179" s="230"/>
      <c r="W179" s="230"/>
      <c r="X179" s="230"/>
      <c r="Y179" s="230"/>
      <c r="Z179" s="230"/>
    </row>
    <row r="180" ht="14.25" customHeight="1" spans="1:26">
      <c r="A180" s="230"/>
      <c r="B180" s="246"/>
      <c r="C180" s="252"/>
      <c r="D180" s="230"/>
      <c r="E180" s="230"/>
      <c r="F180" s="245"/>
      <c r="G180" s="230"/>
      <c r="H180" s="230"/>
      <c r="I180" s="230"/>
      <c r="J180" s="230"/>
      <c r="K180" s="230"/>
      <c r="L180" s="230"/>
      <c r="M180" s="230"/>
      <c r="N180" s="230"/>
      <c r="O180" s="230"/>
      <c r="P180" s="230"/>
      <c r="Q180" s="230"/>
      <c r="R180" s="230"/>
      <c r="S180" s="230"/>
      <c r="T180" s="230"/>
      <c r="U180" s="230"/>
      <c r="V180" s="230"/>
      <c r="W180" s="230"/>
      <c r="X180" s="230"/>
      <c r="Y180" s="230"/>
      <c r="Z180" s="230"/>
    </row>
    <row r="181" ht="14.25" customHeight="1" spans="1:26">
      <c r="A181" s="230"/>
      <c r="B181" s="256"/>
      <c r="C181" s="257" t="s">
        <v>305</v>
      </c>
      <c r="D181" s="750" t="s">
        <v>244</v>
      </c>
      <c r="E181" s="258" t="s">
        <v>243</v>
      </c>
      <c r="F181" s="245"/>
      <c r="G181" s="230"/>
      <c r="H181" s="230"/>
      <c r="I181" s="230"/>
      <c r="J181" s="230"/>
      <c r="K181" s="230"/>
      <c r="L181" s="230"/>
      <c r="M181" s="230"/>
      <c r="N181" s="230"/>
      <c r="O181" s="230"/>
      <c r="P181" s="230"/>
      <c r="Q181" s="230"/>
      <c r="R181" s="230"/>
      <c r="S181" s="230"/>
      <c r="T181" s="230"/>
      <c r="U181" s="230"/>
      <c r="V181" s="230"/>
      <c r="W181" s="230"/>
      <c r="X181" s="230"/>
      <c r="Y181" s="230"/>
      <c r="Z181" s="230"/>
    </row>
    <row r="182" ht="21" customHeight="1" spans="1:26">
      <c r="A182" s="230"/>
      <c r="B182" s="256"/>
      <c r="C182" s="259">
        <v>1</v>
      </c>
      <c r="D182" s="752" t="s">
        <v>345</v>
      </c>
      <c r="E182" s="354"/>
      <c r="F182" s="245"/>
      <c r="G182" s="230"/>
      <c r="H182" s="230"/>
      <c r="I182" s="230"/>
      <c r="J182" s="230"/>
      <c r="K182" s="230"/>
      <c r="L182" s="230"/>
      <c r="M182" s="230"/>
      <c r="N182" s="230"/>
      <c r="O182" s="230"/>
      <c r="P182" s="230"/>
      <c r="Q182" s="230"/>
      <c r="R182" s="230"/>
      <c r="S182" s="230"/>
      <c r="T182" s="230"/>
      <c r="U182" s="230"/>
      <c r="V182" s="230"/>
      <c r="W182" s="230"/>
      <c r="X182" s="230"/>
      <c r="Y182" s="230"/>
      <c r="Z182" s="230"/>
    </row>
    <row r="183" ht="21" customHeight="1" spans="1:26">
      <c r="A183" s="230"/>
      <c r="B183" s="256"/>
      <c r="C183" s="259">
        <v>4</v>
      </c>
      <c r="D183" s="752" t="s">
        <v>531</v>
      </c>
      <c r="E183" s="354" t="s">
        <v>510</v>
      </c>
      <c r="F183" s="245"/>
      <c r="G183" s="230"/>
      <c r="H183" s="230"/>
      <c r="I183" s="230"/>
      <c r="J183" s="230"/>
      <c r="K183" s="230"/>
      <c r="L183" s="230"/>
      <c r="M183" s="230"/>
      <c r="N183" s="230"/>
      <c r="O183" s="230"/>
      <c r="P183" s="230"/>
      <c r="Q183" s="230"/>
      <c r="R183" s="230"/>
      <c r="S183" s="230"/>
      <c r="T183" s="230"/>
      <c r="U183" s="230"/>
      <c r="V183" s="230"/>
      <c r="W183" s="230"/>
      <c r="X183" s="230"/>
      <c r="Y183" s="230"/>
      <c r="Z183" s="230"/>
    </row>
    <row r="184" ht="14.25" customHeight="1" spans="1:26">
      <c r="A184" s="230"/>
      <c r="B184" s="263"/>
      <c r="C184" s="281"/>
      <c r="D184" s="281"/>
      <c r="E184" s="281"/>
      <c r="F184" s="251"/>
      <c r="G184" s="230"/>
      <c r="H184" s="230"/>
      <c r="I184" s="230"/>
      <c r="J184" s="230"/>
      <c r="K184" s="230"/>
      <c r="L184" s="230"/>
      <c r="M184" s="230"/>
      <c r="N184" s="230"/>
      <c r="O184" s="230"/>
      <c r="P184" s="230"/>
      <c r="Q184" s="230"/>
      <c r="R184" s="230"/>
      <c r="S184" s="230"/>
      <c r="T184" s="230"/>
      <c r="U184" s="230"/>
      <c r="V184" s="230"/>
      <c r="W184" s="230"/>
      <c r="X184" s="230"/>
      <c r="Y184" s="230"/>
      <c r="Z184" s="230"/>
    </row>
    <row r="185" ht="15.75" customHeight="1"/>
    <row r="186" ht="15.75" customHeight="1"/>
    <row r="187" ht="15.75" customHeight="1"/>
    <row r="188" ht="15.75" customHeight="1"/>
    <row r="189" ht="15.75" customHeight="1"/>
    <row r="190" ht="15.75" customHeight="1"/>
    <row r="191" ht="15.75" customHeight="1"/>
    <row r="192" ht="15.75" customHeight="1"/>
    <row r="193" ht="14"/>
    <row r="194" ht="14"/>
    <row r="195" ht="14"/>
    <row r="196" ht="14"/>
    <row r="197" ht="14"/>
    <row r="198" ht="14"/>
    <row r="199" ht="14"/>
    <row r="200" ht="14"/>
    <row r="201" ht="14"/>
    <row r="202" ht="14"/>
    <row r="203" ht="14"/>
    <row r="204" ht="14"/>
    <row r="205" ht="14"/>
    <row r="206" ht="14"/>
    <row r="207" ht="14"/>
    <row r="208" ht="14"/>
    <row r="209" ht="14"/>
    <row r="210" ht="14"/>
    <row r="211" ht="14"/>
    <row r="212" ht="14"/>
    <row r="213" ht="14"/>
    <row r="214" ht="14"/>
    <row r="215" ht="14"/>
    <row r="216" ht="14"/>
    <row r="217" ht="14"/>
    <row r="218" ht="14"/>
    <row r="219" ht="14"/>
    <row r="220" ht="14"/>
    <row r="221" ht="14"/>
    <row r="222" ht="14"/>
    <row r="223" ht="14"/>
    <row r="224" ht="14"/>
    <row r="225" ht="14"/>
    <row r="226" ht="14"/>
    <row r="227" ht="14"/>
    <row r="228" ht="14"/>
    <row r="229" ht="14"/>
    <row r="230" ht="14"/>
    <row r="231" ht="14"/>
    <row r="232" ht="14"/>
    <row r="233" ht="14"/>
    <row r="234" ht="14"/>
    <row r="235" ht="14"/>
    <row r="236" ht="14"/>
    <row r="237" ht="14"/>
    <row r="238" ht="14"/>
    <row r="239" ht="14"/>
    <row r="240" ht="14"/>
    <row r="241" ht="14"/>
    <row r="242" ht="14"/>
    <row r="243" ht="14"/>
    <row r="244" ht="14"/>
    <row r="245" ht="14"/>
    <row r="246" ht="14"/>
    <row r="247" ht="14"/>
    <row r="248" ht="14"/>
    <row r="249" ht="14"/>
    <row r="250" ht="14"/>
    <row r="251" ht="14"/>
    <row r="252" ht="14"/>
    <row r="253" ht="14"/>
    <row r="254" ht="14"/>
    <row r="255" ht="14"/>
    <row r="256" ht="14"/>
    <row r="257" ht="14"/>
    <row r="258" ht="14"/>
    <row r="259" ht="14"/>
    <row r="260" ht="14"/>
    <row r="261" ht="14"/>
    <row r="262" ht="14"/>
    <row r="263" ht="14"/>
    <row r="264" ht="14"/>
    <row r="265" ht="14"/>
    <row r="266" ht="14"/>
    <row r="267" ht="14"/>
    <row r="268" ht="14"/>
    <row r="269" ht="14"/>
    <row r="270" ht="14"/>
    <row r="271" ht="14"/>
    <row r="272" ht="14"/>
    <row r="273" ht="14"/>
    <row r="274" ht="14"/>
    <row r="275" ht="14"/>
    <row r="276" ht="14"/>
    <row r="277" ht="14"/>
    <row r="278" ht="14"/>
    <row r="279" ht="14"/>
    <row r="280" ht="14"/>
    <row r="281" ht="14"/>
    <row r="282" ht="14"/>
    <row r="283" ht="14"/>
    <row r="284" ht="14"/>
    <row r="285" ht="14"/>
    <row r="286" ht="14"/>
    <row r="287" ht="14"/>
    <row r="288" ht="14"/>
    <row r="289" ht="14"/>
    <row r="290" ht="14"/>
    <row r="291" ht="14"/>
    <row r="292" ht="14"/>
    <row r="293" ht="14"/>
    <row r="294" ht="14"/>
    <row r="295" ht="14"/>
    <row r="296" ht="14"/>
    <row r="297" ht="14"/>
    <row r="298" ht="14"/>
    <row r="299" ht="14"/>
    <row r="300" ht="14"/>
    <row r="301" ht="14"/>
    <row r="302" ht="14"/>
    <row r="303" ht="14"/>
    <row r="304" ht="14"/>
    <row r="305" ht="14"/>
    <row r="306" ht="14"/>
    <row r="307" ht="14"/>
    <row r="308" ht="14"/>
    <row r="309" ht="14"/>
    <row r="310" ht="14"/>
    <row r="311" ht="14"/>
    <row r="312" ht="14"/>
    <row r="313" ht="14"/>
    <row r="314" ht="14"/>
    <row r="315" ht="14"/>
    <row r="316" ht="14"/>
    <row r="317" ht="14"/>
    <row r="318" ht="14"/>
    <row r="319" ht="14"/>
    <row r="320" ht="14"/>
    <row r="321" ht="14"/>
    <row r="322" ht="14"/>
    <row r="323" ht="14"/>
    <row r="324" ht="14"/>
    <row r="325" ht="14"/>
    <row r="326" ht="14"/>
    <row r="327" ht="14"/>
    <row r="328" ht="14"/>
    <row r="329" ht="14"/>
    <row r="330" ht="14"/>
    <row r="331" ht="14"/>
    <row r="332" ht="14"/>
    <row r="333" ht="14"/>
    <row r="334" ht="14"/>
    <row r="335" ht="14"/>
    <row r="336" ht="14"/>
    <row r="337" ht="14"/>
    <row r="338" ht="14"/>
    <row r="339" ht="14"/>
    <row r="340" ht="14"/>
    <row r="341" ht="14"/>
    <row r="342" ht="14"/>
    <row r="343" ht="14"/>
    <row r="344" ht="14"/>
    <row r="345" ht="14"/>
    <row r="346" ht="14"/>
    <row r="347" ht="14"/>
    <row r="348" ht="14"/>
    <row r="349" ht="14"/>
    <row r="350" ht="14"/>
    <row r="351" ht="14"/>
    <row r="352" ht="14"/>
    <row r="353" ht="14"/>
    <row r="354" ht="14"/>
    <row r="355" ht="14"/>
    <row r="356" ht="14"/>
    <row r="357" ht="14"/>
    <row r="358" ht="14"/>
    <row r="359" ht="14"/>
    <row r="360" ht="14"/>
    <row r="361" ht="14"/>
    <row r="362" ht="14"/>
    <row r="363" ht="14"/>
    <row r="364" ht="14"/>
    <row r="365" ht="14"/>
    <row r="366" ht="14"/>
    <row r="367" ht="14"/>
    <row r="368" ht="14"/>
    <row r="369" ht="14"/>
    <row r="370" ht="14"/>
    <row r="371" ht="14"/>
    <row r="372" ht="14"/>
    <row r="373" ht="14"/>
    <row r="374" ht="14"/>
    <row r="375" ht="14"/>
    <row r="376" ht="14"/>
    <row r="377" ht="14"/>
    <row r="378" ht="14"/>
    <row r="379" ht="14"/>
    <row r="380" ht="14"/>
    <row r="381" ht="14"/>
    <row r="382" ht="14"/>
    <row r="383" ht="14"/>
    <row r="384" ht="14"/>
    <row r="385" ht="14"/>
    <row r="386" ht="14"/>
    <row r="387" ht="14"/>
    <row r="388" ht="14"/>
    <row r="389" ht="14"/>
    <row r="390" ht="14"/>
    <row r="391" ht="14"/>
    <row r="392" ht="14"/>
    <row r="393" ht="14"/>
    <row r="394" ht="14"/>
    <row r="395" ht="14"/>
    <row r="396" ht="14"/>
    <row r="397" ht="14"/>
    <row r="398" ht="14"/>
    <row r="399" ht="14"/>
    <row r="400" ht="14"/>
    <row r="401" ht="14"/>
    <row r="402" ht="14"/>
    <row r="403" ht="14"/>
    <row r="404" ht="14"/>
    <row r="405" ht="14"/>
    <row r="406" ht="14"/>
    <row r="407" ht="14"/>
    <row r="408" ht="14"/>
    <row r="409" ht="14"/>
    <row r="410" ht="14"/>
    <row r="411" ht="14"/>
    <row r="412" ht="14"/>
    <row r="413" ht="14"/>
    <row r="414" ht="14"/>
    <row r="415" ht="14"/>
    <row r="416" ht="14"/>
    <row r="417" ht="14"/>
    <row r="418" ht="14"/>
    <row r="419" ht="14"/>
    <row r="420" ht="14"/>
    <row r="421" ht="14"/>
    <row r="422" ht="14"/>
    <row r="423" ht="14"/>
    <row r="424" ht="14"/>
    <row r="425" ht="14"/>
    <row r="426" ht="14"/>
    <row r="427" ht="14"/>
    <row r="428" ht="14"/>
    <row r="429" ht="14"/>
    <row r="430" ht="14"/>
    <row r="431" ht="14"/>
    <row r="432" ht="14"/>
    <row r="433" ht="14"/>
    <row r="434" ht="14"/>
    <row r="435" ht="14"/>
    <row r="436" ht="14"/>
    <row r="437" ht="14"/>
    <row r="438" ht="14"/>
    <row r="439" ht="14"/>
    <row r="440" ht="14"/>
    <row r="441" ht="14"/>
    <row r="442" ht="14"/>
    <row r="443" ht="14"/>
    <row r="444" ht="14"/>
    <row r="445" ht="14"/>
    <row r="446" ht="14"/>
    <row r="447" ht="14"/>
    <row r="448" ht="14"/>
    <row r="449" ht="14"/>
    <row r="450" ht="14"/>
    <row r="451" ht="14"/>
    <row r="452" ht="14"/>
    <row r="453" ht="14"/>
    <row r="454" ht="14"/>
    <row r="455" ht="14"/>
    <row r="456" ht="14"/>
    <row r="457" ht="14"/>
    <row r="458" ht="14"/>
    <row r="459" ht="14"/>
    <row r="460" ht="14"/>
    <row r="461" ht="14"/>
    <row r="462" ht="14"/>
    <row r="463" ht="14"/>
    <row r="464" ht="14"/>
    <row r="465" ht="14"/>
    <row r="466" ht="14"/>
    <row r="467" ht="14"/>
    <row r="468" ht="14"/>
    <row r="469" ht="14"/>
    <row r="470" ht="14"/>
    <row r="471" ht="14"/>
    <row r="472" ht="14"/>
    <row r="473" ht="14"/>
    <row r="474" ht="14"/>
    <row r="475" ht="14"/>
    <row r="476" ht="14"/>
    <row r="477" ht="14"/>
    <row r="478" ht="14"/>
    <row r="479" ht="14"/>
    <row r="480" ht="14"/>
    <row r="481" ht="14"/>
    <row r="482" ht="14"/>
    <row r="483" ht="14"/>
    <row r="484" ht="14"/>
    <row r="485" ht="14"/>
    <row r="486" ht="14"/>
    <row r="487" ht="14"/>
    <row r="488" ht="14"/>
    <row r="489" ht="14"/>
    <row r="490" ht="14"/>
    <row r="491" ht="14"/>
    <row r="492" ht="14"/>
    <row r="493" ht="14"/>
    <row r="494" ht="14"/>
    <row r="495" ht="14"/>
    <row r="496" ht="14"/>
    <row r="497" ht="14"/>
    <row r="498" ht="14"/>
    <row r="499" ht="14"/>
    <row r="500" ht="14"/>
    <row r="501" ht="14"/>
    <row r="502" ht="14"/>
    <row r="503" ht="14"/>
    <row r="504" ht="14"/>
    <row r="505" ht="14"/>
    <row r="506" ht="14"/>
    <row r="507" ht="14"/>
    <row r="508" ht="14"/>
    <row r="509" ht="14"/>
    <row r="510" ht="14"/>
    <row r="511" ht="14"/>
    <row r="512" ht="14"/>
    <row r="513" ht="14"/>
    <row r="514" ht="14"/>
    <row r="515" ht="14"/>
    <row r="516" ht="14"/>
    <row r="517" ht="14"/>
    <row r="518" ht="14"/>
    <row r="519" ht="14"/>
    <row r="520" ht="14"/>
    <row r="521" ht="14"/>
    <row r="522" ht="14"/>
    <row r="523" ht="14"/>
    <row r="524" ht="14"/>
    <row r="525" ht="14"/>
    <row r="526" ht="14"/>
    <row r="527" ht="14"/>
    <row r="528" ht="14"/>
    <row r="529" ht="14"/>
    <row r="530" ht="14"/>
    <row r="531" ht="14"/>
    <row r="532" ht="14"/>
    <row r="533" ht="14"/>
    <row r="534" ht="14"/>
    <row r="535" ht="14"/>
    <row r="536" ht="14"/>
    <row r="537" ht="14"/>
    <row r="538" ht="14"/>
    <row r="539" ht="14"/>
    <row r="540" ht="14"/>
    <row r="541" ht="14"/>
    <row r="542" ht="14"/>
    <row r="543" ht="14"/>
    <row r="544" ht="14"/>
    <row r="545" ht="14"/>
    <row r="546" ht="14"/>
    <row r="547" ht="14"/>
    <row r="548" ht="14"/>
    <row r="549" ht="14"/>
    <row r="550" ht="14"/>
    <row r="551" ht="14"/>
    <row r="552" ht="14"/>
    <row r="553" ht="14"/>
    <row r="554" ht="14"/>
    <row r="555" ht="14"/>
    <row r="556" ht="14"/>
    <row r="557" ht="14"/>
    <row r="558" ht="14"/>
    <row r="559" ht="14"/>
    <row r="560" ht="14"/>
    <row r="561" ht="14"/>
    <row r="562" ht="14"/>
    <row r="563" ht="14"/>
    <row r="564" ht="14"/>
    <row r="565" ht="14"/>
    <row r="566" ht="14"/>
    <row r="567" ht="14"/>
    <row r="568" ht="14"/>
    <row r="569" ht="14"/>
    <row r="570" ht="14"/>
    <row r="571" ht="14"/>
    <row r="572" ht="14"/>
    <row r="573" ht="14"/>
    <row r="574" ht="14"/>
    <row r="575" ht="14"/>
    <row r="576" ht="14"/>
    <row r="577" ht="14"/>
    <row r="578" ht="14"/>
    <row r="579" ht="14"/>
    <row r="580" ht="14"/>
    <row r="581" ht="14"/>
    <row r="582" ht="14"/>
    <row r="583" ht="14"/>
    <row r="584" ht="14"/>
    <row r="585" ht="14"/>
    <row r="586" ht="14"/>
    <row r="587" ht="14"/>
    <row r="588" ht="14"/>
    <row r="589" ht="14"/>
    <row r="590" ht="14"/>
    <row r="591" ht="14"/>
    <row r="592" ht="14"/>
    <row r="593" ht="14"/>
    <row r="594" ht="14"/>
    <row r="595" ht="14"/>
    <row r="596" ht="14"/>
    <row r="597" ht="14"/>
    <row r="598" ht="14"/>
    <row r="599" ht="14"/>
    <row r="600" ht="14"/>
    <row r="601" ht="14"/>
    <row r="602" ht="14"/>
    <row r="603" ht="14"/>
    <row r="604" ht="14"/>
    <row r="605" ht="14"/>
    <row r="606" ht="14"/>
    <row r="607" ht="14"/>
    <row r="608" ht="14"/>
    <row r="609" ht="14"/>
    <row r="610" ht="14"/>
    <row r="611" ht="14"/>
    <row r="612" ht="14"/>
    <row r="613" ht="14"/>
    <row r="614" ht="14"/>
    <row r="615" ht="14"/>
    <row r="616" ht="14"/>
    <row r="617" ht="14"/>
    <row r="618" ht="14"/>
    <row r="619" ht="14"/>
    <row r="620" ht="14"/>
    <row r="621" ht="14"/>
    <row r="622" ht="14"/>
    <row r="623" ht="14"/>
    <row r="624" ht="14"/>
    <row r="625" ht="14"/>
    <row r="626" ht="14"/>
    <row r="627" ht="14"/>
    <row r="628" ht="14"/>
    <row r="629" ht="14"/>
    <row r="630" ht="14"/>
    <row r="631" ht="14"/>
    <row r="632" ht="14"/>
    <row r="633" ht="14"/>
    <row r="634" ht="14"/>
    <row r="635" ht="14"/>
    <row r="636" ht="14"/>
    <row r="637" ht="14"/>
    <row r="638" ht="14"/>
    <row r="639" ht="14"/>
    <row r="640" ht="14"/>
    <row r="641" ht="14"/>
    <row r="642" ht="14"/>
    <row r="643" ht="14"/>
    <row r="644" ht="14"/>
    <row r="645" ht="14"/>
    <row r="646" ht="14"/>
    <row r="647" ht="14"/>
    <row r="648" ht="14"/>
    <row r="649" ht="14"/>
    <row r="650" ht="14"/>
    <row r="651" ht="14"/>
    <row r="652" ht="14"/>
    <row r="653" ht="14"/>
    <row r="654" ht="14"/>
    <row r="655" ht="14"/>
    <row r="656" ht="14"/>
    <row r="657" ht="14"/>
    <row r="658" ht="14"/>
    <row r="659" ht="14"/>
    <row r="660" ht="14"/>
    <row r="661" ht="14"/>
    <row r="662" ht="14"/>
    <row r="663" ht="14"/>
    <row r="664" ht="14"/>
    <row r="665" ht="14"/>
    <row r="666" ht="14"/>
    <row r="667" ht="14"/>
    <row r="668" ht="14"/>
    <row r="669" ht="14"/>
    <row r="670" ht="14"/>
    <row r="671" ht="14"/>
    <row r="672" ht="14"/>
    <row r="673" ht="14"/>
    <row r="674" ht="14"/>
    <row r="675" ht="14"/>
    <row r="676" ht="14"/>
    <row r="677" ht="14"/>
    <row r="678" ht="14"/>
    <row r="679" ht="14"/>
    <row r="680" ht="14"/>
    <row r="681" ht="14"/>
    <row r="682" ht="14"/>
    <row r="683" ht="14"/>
    <row r="684" ht="14"/>
    <row r="685" ht="14"/>
    <row r="686" ht="14"/>
    <row r="687" ht="14"/>
    <row r="688" ht="14"/>
    <row r="689" ht="14"/>
    <row r="690" ht="14"/>
    <row r="691" ht="14"/>
    <row r="692" ht="14"/>
    <row r="693" ht="14"/>
    <row r="694" ht="14"/>
    <row r="695" ht="14"/>
    <row r="696" ht="14"/>
    <row r="697" ht="14"/>
    <row r="698" ht="14"/>
    <row r="699" ht="14"/>
    <row r="700" ht="14"/>
    <row r="701" ht="14"/>
    <row r="702" ht="14"/>
    <row r="703" ht="14"/>
    <row r="704" ht="14"/>
    <row r="705" ht="14"/>
    <row r="706" ht="14"/>
    <row r="707" ht="14"/>
    <row r="708" ht="14"/>
    <row r="709" ht="14"/>
    <row r="710" ht="14"/>
    <row r="711" ht="14"/>
    <row r="712" ht="14"/>
    <row r="713" ht="14"/>
    <row r="714" ht="14"/>
    <row r="715" ht="14"/>
    <row r="716" ht="14"/>
    <row r="717" ht="14"/>
    <row r="718" ht="14"/>
    <row r="719" ht="14"/>
    <row r="720" ht="14"/>
    <row r="721" ht="14"/>
    <row r="722" ht="14"/>
    <row r="723" ht="14"/>
    <row r="724" ht="14"/>
    <row r="725" ht="14"/>
    <row r="726" ht="14"/>
    <row r="727" ht="14"/>
    <row r="728" ht="14"/>
    <row r="729" ht="14"/>
    <row r="730" ht="14"/>
    <row r="731" ht="14"/>
    <row r="732" ht="14"/>
    <row r="733" ht="14"/>
    <row r="734" ht="14"/>
    <row r="735" ht="14"/>
    <row r="736" ht="14"/>
    <row r="737" ht="14"/>
    <row r="738" ht="14"/>
    <row r="739" ht="14"/>
    <row r="740" ht="14"/>
    <row r="741" ht="14"/>
    <row r="742" ht="14"/>
    <row r="743" ht="14"/>
    <row r="744" ht="14"/>
    <row r="745" ht="14"/>
    <row r="746" ht="14"/>
    <row r="747" ht="14"/>
    <row r="748" ht="14"/>
    <row r="749" ht="14"/>
    <row r="750" ht="14"/>
    <row r="751" ht="14"/>
    <row r="752" ht="14"/>
    <row r="753" ht="14"/>
    <row r="754" ht="14"/>
    <row r="755" ht="14"/>
    <row r="756" ht="14"/>
    <row r="757" ht="14"/>
    <row r="758" ht="14"/>
    <row r="759" ht="14"/>
    <row r="760" ht="14"/>
    <row r="761" ht="14"/>
    <row r="762" ht="14"/>
    <row r="763" ht="14"/>
    <row r="764" ht="14"/>
    <row r="765" ht="14"/>
    <row r="766" ht="14"/>
    <row r="767" ht="14"/>
    <row r="768" ht="14"/>
    <row r="769" ht="14"/>
    <row r="770" ht="14"/>
    <row r="771" ht="14"/>
    <row r="772" ht="14"/>
    <row r="773" ht="14"/>
    <row r="774" ht="14"/>
    <row r="775" ht="14"/>
  </sheetData>
  <mergeCells count="6">
    <mergeCell ref="B2:D2"/>
    <mergeCell ref="B7:F7"/>
    <mergeCell ref="B8:F8"/>
    <mergeCell ref="B9:G9"/>
    <mergeCell ref="B11:F11"/>
    <mergeCell ref="C78:E78"/>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1"/>
  <sheetViews>
    <sheetView showGridLines="0" showRowColHeaders="0" workbookViewId="0">
      <selection activeCell="K2" sqref="K2"/>
    </sheetView>
  </sheetViews>
  <sheetFormatPr defaultColWidth="8.72727272727273" defaultRowHeight="14"/>
  <cols>
    <col min="3" max="3" width="17.2727272727273" customWidth="1"/>
  </cols>
  <sheetData>
    <row r="1" spans="1:30">
      <c r="A1" s="729"/>
      <c r="B1" s="729"/>
      <c r="C1" s="729"/>
      <c r="D1" s="729"/>
      <c r="E1" s="729"/>
      <c r="F1" s="729"/>
      <c r="G1" s="729"/>
      <c r="H1" s="729"/>
      <c r="I1" s="729"/>
      <c r="J1" s="729"/>
      <c r="K1" s="729"/>
      <c r="L1" s="729"/>
      <c r="M1" s="729"/>
      <c r="N1" s="729"/>
      <c r="O1" s="729"/>
      <c r="P1" s="729"/>
      <c r="Q1" s="729"/>
      <c r="R1" s="729"/>
      <c r="S1" s="729"/>
      <c r="T1" s="729"/>
      <c r="U1" s="729"/>
      <c r="V1" s="729"/>
      <c r="W1" s="729"/>
      <c r="X1" s="729"/>
      <c r="Y1" s="729"/>
      <c r="Z1" s="729"/>
      <c r="AA1" s="729"/>
      <c r="AB1" s="729"/>
      <c r="AC1" s="729"/>
      <c r="AD1" s="729"/>
    </row>
    <row r="2" spans="1:30">
      <c r="A2" s="729"/>
      <c r="B2" s="729"/>
      <c r="C2" s="729"/>
      <c r="D2" s="729"/>
      <c r="E2" s="729"/>
      <c r="F2" s="729"/>
      <c r="G2" s="729"/>
      <c r="H2" s="729"/>
      <c r="I2" s="729"/>
      <c r="J2" s="729"/>
      <c r="K2" s="729"/>
      <c r="L2" s="729"/>
      <c r="M2" s="729"/>
      <c r="N2" s="729"/>
      <c r="O2" s="729"/>
      <c r="P2" s="729"/>
      <c r="Q2" s="729"/>
      <c r="R2" s="729"/>
      <c r="S2" s="729"/>
      <c r="T2" s="729"/>
      <c r="U2" s="729"/>
      <c r="V2" s="729"/>
      <c r="W2" s="729"/>
      <c r="X2" s="729"/>
      <c r="Y2" s="729"/>
      <c r="Z2" s="729"/>
      <c r="AA2" s="729"/>
      <c r="AB2" s="729"/>
      <c r="AC2" s="729"/>
      <c r="AD2" s="729"/>
    </row>
    <row r="3" spans="1:30">
      <c r="A3" s="729"/>
      <c r="B3" s="729"/>
      <c r="C3" s="729"/>
      <c r="D3" s="729"/>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row>
    <row r="4" spans="1:30">
      <c r="A4" s="729"/>
      <c r="B4" s="729"/>
      <c r="C4" s="729"/>
      <c r="D4" s="729"/>
      <c r="E4" s="729"/>
      <c r="F4" s="729"/>
      <c r="G4" s="729"/>
      <c r="H4" s="729"/>
      <c r="I4" s="729"/>
      <c r="J4" s="729"/>
      <c r="K4" s="729"/>
      <c r="L4" s="729"/>
      <c r="M4" s="729"/>
      <c r="N4" s="729"/>
      <c r="O4" s="729"/>
      <c r="P4" s="729"/>
      <c r="Q4" s="729"/>
      <c r="R4" s="729"/>
      <c r="S4" s="729"/>
      <c r="T4" s="729"/>
      <c r="U4" s="729"/>
      <c r="V4" s="729"/>
      <c r="W4" s="729"/>
      <c r="X4" s="729"/>
      <c r="Y4" s="729"/>
      <c r="Z4" s="729"/>
      <c r="AA4" s="729"/>
      <c r="AB4" s="729"/>
      <c r="AC4" s="729"/>
      <c r="AD4" s="729"/>
    </row>
    <row r="5" spans="1:30">
      <c r="A5" s="729"/>
      <c r="B5" s="729"/>
      <c r="C5" s="729"/>
      <c r="D5" s="729"/>
      <c r="E5" s="729"/>
      <c r="F5" s="730"/>
      <c r="G5" s="730"/>
      <c r="H5" s="730"/>
      <c r="I5" s="730"/>
      <c r="J5" s="730"/>
      <c r="K5" s="730"/>
      <c r="L5" s="730"/>
      <c r="M5" s="730"/>
      <c r="N5" s="730"/>
      <c r="O5" s="730"/>
      <c r="P5" s="729"/>
      <c r="Q5" s="729"/>
      <c r="R5" s="729"/>
      <c r="S5" s="729"/>
      <c r="T5" s="729"/>
      <c r="U5" s="729"/>
      <c r="V5" s="729"/>
      <c r="W5" s="729"/>
      <c r="X5" s="729"/>
      <c r="Y5" s="729"/>
      <c r="Z5" s="729"/>
      <c r="AA5" s="729"/>
      <c r="AB5" s="729"/>
      <c r="AC5" s="729"/>
      <c r="AD5" s="729"/>
    </row>
    <row r="6" spans="1:30">
      <c r="A6" s="729"/>
      <c r="B6" s="729"/>
      <c r="C6" s="729"/>
      <c r="D6" s="729"/>
      <c r="E6" s="729"/>
      <c r="F6" s="730"/>
      <c r="G6" s="730"/>
      <c r="H6" s="730"/>
      <c r="I6" s="730"/>
      <c r="J6" s="730"/>
      <c r="K6" s="730"/>
      <c r="L6" s="730"/>
      <c r="M6" s="730"/>
      <c r="N6" s="730"/>
      <c r="O6" s="730"/>
      <c r="P6" s="729"/>
      <c r="Q6" s="729"/>
      <c r="R6" s="729"/>
      <c r="S6" s="729"/>
      <c r="T6" s="729"/>
      <c r="U6" s="729"/>
      <c r="V6" s="729"/>
      <c r="W6" s="729"/>
      <c r="X6" s="729"/>
      <c r="Y6" s="729"/>
      <c r="Z6" s="729"/>
      <c r="AA6" s="729"/>
      <c r="AB6" s="729"/>
      <c r="AC6" s="729"/>
      <c r="AD6" s="729"/>
    </row>
    <row r="7" ht="32.5" customHeight="1" spans="1:30">
      <c r="A7" s="729"/>
      <c r="B7" s="729"/>
      <c r="C7" s="729"/>
      <c r="D7" s="729"/>
      <c r="E7" s="729"/>
      <c r="F7" s="730"/>
      <c r="G7" s="730"/>
      <c r="H7" s="730"/>
      <c r="I7" s="730"/>
      <c r="J7" s="730"/>
      <c r="K7" s="730"/>
      <c r="L7" s="730"/>
      <c r="M7" s="730"/>
      <c r="N7" s="730"/>
      <c r="O7" s="730"/>
      <c r="P7" s="729"/>
      <c r="Q7" s="729"/>
      <c r="R7" s="729"/>
      <c r="S7" s="729"/>
      <c r="T7" s="729"/>
      <c r="U7" s="729"/>
      <c r="V7" s="729"/>
      <c r="W7" s="729"/>
      <c r="X7" s="729"/>
      <c r="Y7" s="729"/>
      <c r="Z7" s="729"/>
      <c r="AA7" s="729"/>
      <c r="AB7" s="729"/>
      <c r="AC7" s="729"/>
      <c r="AD7" s="729"/>
    </row>
    <row r="8" ht="29" customHeight="1" spans="1:30">
      <c r="A8" s="729"/>
      <c r="B8" s="729"/>
      <c r="C8" s="729"/>
      <c r="D8" s="729"/>
      <c r="E8" s="729"/>
      <c r="F8" s="731"/>
      <c r="G8" s="732" t="s">
        <v>0</v>
      </c>
      <c r="H8" s="732"/>
      <c r="I8" s="732"/>
      <c r="J8" s="732"/>
      <c r="K8" s="732"/>
      <c r="L8" s="732"/>
      <c r="M8" s="732"/>
      <c r="N8" s="732"/>
      <c r="O8" s="731"/>
      <c r="P8" s="729"/>
      <c r="Q8" s="729"/>
      <c r="R8" s="729"/>
      <c r="S8" s="729"/>
      <c r="T8" s="729"/>
      <c r="U8" s="729"/>
      <c r="V8" s="729"/>
      <c r="W8" s="729"/>
      <c r="X8" s="729"/>
      <c r="Y8" s="729"/>
      <c r="Z8" s="729"/>
      <c r="AA8" s="729"/>
      <c r="AB8" s="729"/>
      <c r="AC8" s="729"/>
      <c r="AD8" s="729"/>
    </row>
    <row r="9" ht="19.5" customHeight="1" spans="1:30">
      <c r="A9" s="729"/>
      <c r="B9" s="729"/>
      <c r="C9" s="729"/>
      <c r="D9" s="729"/>
      <c r="E9" s="729"/>
      <c r="F9" s="733"/>
      <c r="G9" s="734" t="s">
        <v>1</v>
      </c>
      <c r="H9" s="734"/>
      <c r="I9" s="734"/>
      <c r="J9" s="734"/>
      <c r="K9" s="734"/>
      <c r="L9" s="734"/>
      <c r="M9" s="734"/>
      <c r="N9" s="734"/>
      <c r="O9" s="741"/>
      <c r="P9" s="729"/>
      <c r="Q9" s="729"/>
      <c r="R9" s="729"/>
      <c r="S9" s="729"/>
      <c r="T9" s="729"/>
      <c r="U9" s="729"/>
      <c r="V9" s="729"/>
      <c r="W9" s="729"/>
      <c r="X9" s="729"/>
      <c r="Y9" s="729"/>
      <c r="Z9" s="729"/>
      <c r="AA9" s="729"/>
      <c r="AB9" s="729"/>
      <c r="AC9" s="729"/>
      <c r="AD9" s="729"/>
    </row>
    <row r="10" ht="19.5" customHeight="1" spans="1:30">
      <c r="A10" s="729"/>
      <c r="B10" s="729"/>
      <c r="C10" s="729"/>
      <c r="D10" s="729"/>
      <c r="E10" s="729"/>
      <c r="F10" s="735"/>
      <c r="G10" s="736" t="s">
        <v>2</v>
      </c>
      <c r="H10" s="736"/>
      <c r="I10" s="736"/>
      <c r="J10" s="736"/>
      <c r="K10" s="736"/>
      <c r="L10" s="736"/>
      <c r="M10" s="736"/>
      <c r="N10" s="736"/>
      <c r="O10" s="742"/>
      <c r="P10" s="729"/>
      <c r="Q10" s="729"/>
      <c r="R10" s="729"/>
      <c r="S10" s="729"/>
      <c r="T10" s="729"/>
      <c r="U10" s="729"/>
      <c r="V10" s="729"/>
      <c r="W10" s="729"/>
      <c r="X10" s="729"/>
      <c r="Y10" s="729"/>
      <c r="Z10" s="729"/>
      <c r="AA10" s="729"/>
      <c r="AB10" s="729"/>
      <c r="AC10" s="729"/>
      <c r="AD10" s="729"/>
    </row>
    <row r="11" ht="19.5" customHeight="1" spans="1:30">
      <c r="A11" s="729"/>
      <c r="B11" s="729"/>
      <c r="C11" s="729"/>
      <c r="D11" s="729"/>
      <c r="E11" s="729"/>
      <c r="F11" s="735"/>
      <c r="G11" s="736" t="s">
        <v>3</v>
      </c>
      <c r="H11" s="736"/>
      <c r="I11" s="736"/>
      <c r="J11" s="736"/>
      <c r="K11" s="736"/>
      <c r="L11" s="736"/>
      <c r="M11" s="736"/>
      <c r="N11" s="736"/>
      <c r="O11" s="742"/>
      <c r="P11" s="729"/>
      <c r="Q11" s="729"/>
      <c r="R11" s="729"/>
      <c r="S11" s="729"/>
      <c r="T11" s="729"/>
      <c r="U11" s="729"/>
      <c r="V11" s="729"/>
      <c r="W11" s="729"/>
      <c r="X11" s="729"/>
      <c r="Y11" s="729"/>
      <c r="Z11" s="729"/>
      <c r="AA11" s="729"/>
      <c r="AB11" s="729"/>
      <c r="AC11" s="729"/>
      <c r="AD11" s="729"/>
    </row>
    <row r="12" ht="19.5" customHeight="1" spans="1:30">
      <c r="A12" s="729"/>
      <c r="B12" s="729"/>
      <c r="C12" s="729"/>
      <c r="D12" s="729"/>
      <c r="E12" s="729"/>
      <c r="F12" s="735"/>
      <c r="G12" s="736" t="s">
        <v>4</v>
      </c>
      <c r="H12" s="736"/>
      <c r="I12" s="736"/>
      <c r="J12" s="736"/>
      <c r="K12" s="736"/>
      <c r="L12" s="736"/>
      <c r="M12" s="736"/>
      <c r="N12" s="736"/>
      <c r="O12" s="742"/>
      <c r="P12" s="729"/>
      <c r="Q12" s="729"/>
      <c r="R12" s="729"/>
      <c r="S12" s="729"/>
      <c r="T12" s="729"/>
      <c r="U12" s="729"/>
      <c r="V12" s="729"/>
      <c r="W12" s="729"/>
      <c r="X12" s="729"/>
      <c r="Y12" s="729"/>
      <c r="Z12" s="729"/>
      <c r="AA12" s="729"/>
      <c r="AB12" s="729"/>
      <c r="AC12" s="729"/>
      <c r="AD12" s="729"/>
    </row>
    <row r="13" ht="8" customHeight="1" spans="1:30">
      <c r="A13" s="729"/>
      <c r="B13" s="729"/>
      <c r="C13" s="729"/>
      <c r="D13" s="729"/>
      <c r="E13" s="729"/>
      <c r="F13" s="737"/>
      <c r="G13" s="738"/>
      <c r="H13" s="738"/>
      <c r="I13" s="738"/>
      <c r="J13" s="738"/>
      <c r="K13" s="738"/>
      <c r="L13" s="738"/>
      <c r="M13" s="738"/>
      <c r="N13" s="738"/>
      <c r="O13" s="743"/>
      <c r="P13" s="729"/>
      <c r="Q13" s="729"/>
      <c r="R13" s="729"/>
      <c r="S13" s="729"/>
      <c r="T13" s="729"/>
      <c r="U13" s="729"/>
      <c r="V13" s="729"/>
      <c r="W13" s="729"/>
      <c r="X13" s="729"/>
      <c r="Y13" s="729"/>
      <c r="Z13" s="729"/>
      <c r="AA13" s="729"/>
      <c r="AB13" s="729"/>
      <c r="AC13" s="729"/>
      <c r="AD13" s="729"/>
    </row>
    <row r="14" ht="19.5" customHeight="1" spans="1:30">
      <c r="A14" s="729"/>
      <c r="B14" s="729"/>
      <c r="C14" s="729"/>
      <c r="D14" s="729"/>
      <c r="E14" s="729"/>
      <c r="F14" s="735"/>
      <c r="G14" s="736" t="s">
        <v>5</v>
      </c>
      <c r="H14" s="736"/>
      <c r="I14" s="736"/>
      <c r="J14" s="736"/>
      <c r="K14" s="736"/>
      <c r="L14" s="736"/>
      <c r="M14" s="736"/>
      <c r="N14" s="736"/>
      <c r="O14" s="742"/>
      <c r="P14" s="729"/>
      <c r="Q14" s="729"/>
      <c r="R14" s="729"/>
      <c r="S14" s="729"/>
      <c r="T14" s="729"/>
      <c r="U14" s="729"/>
      <c r="V14" s="729"/>
      <c r="W14" s="729"/>
      <c r="X14" s="729"/>
      <c r="Y14" s="729"/>
      <c r="Z14" s="729"/>
      <c r="AA14" s="729"/>
      <c r="AB14" s="729"/>
      <c r="AC14" s="729"/>
      <c r="AD14" s="729"/>
    </row>
    <row r="15" ht="19.5" customHeight="1" spans="1:30">
      <c r="A15" s="729"/>
      <c r="B15" s="729"/>
      <c r="C15" s="729"/>
      <c r="D15" s="729"/>
      <c r="E15" s="729"/>
      <c r="F15" s="739"/>
      <c r="G15" s="740" t="s">
        <v>6</v>
      </c>
      <c r="H15" s="740"/>
      <c r="I15" s="740"/>
      <c r="J15" s="740"/>
      <c r="K15" s="740"/>
      <c r="L15" s="740"/>
      <c r="M15" s="740"/>
      <c r="N15" s="740"/>
      <c r="O15" s="744"/>
      <c r="P15" s="729"/>
      <c r="Q15" s="729"/>
      <c r="R15" s="729"/>
      <c r="S15" s="729"/>
      <c r="T15" s="729"/>
      <c r="U15" s="729"/>
      <c r="V15" s="729"/>
      <c r="W15" s="729"/>
      <c r="X15" s="729"/>
      <c r="Y15" s="729"/>
      <c r="Z15" s="729"/>
      <c r="AA15" s="729"/>
      <c r="AB15" s="729"/>
      <c r="AC15" s="729"/>
      <c r="AD15" s="729"/>
    </row>
    <row r="16" spans="1:30">
      <c r="A16" s="729"/>
      <c r="B16" s="729"/>
      <c r="C16" s="729"/>
      <c r="D16" s="729"/>
      <c r="E16" s="729"/>
      <c r="F16" s="730"/>
      <c r="G16" s="730"/>
      <c r="H16" s="730"/>
      <c r="I16" s="730"/>
      <c r="J16" s="730"/>
      <c r="K16" s="730"/>
      <c r="L16" s="730"/>
      <c r="M16" s="730"/>
      <c r="N16" s="730"/>
      <c r="O16" s="730"/>
      <c r="P16" s="729"/>
      <c r="Q16" s="729"/>
      <c r="R16" s="729"/>
      <c r="S16" s="729"/>
      <c r="T16" s="729"/>
      <c r="U16" s="729"/>
      <c r="V16" s="729"/>
      <c r="W16" s="729"/>
      <c r="X16" s="729"/>
      <c r="Y16" s="729"/>
      <c r="Z16" s="729"/>
      <c r="AA16" s="729"/>
      <c r="AB16" s="729"/>
      <c r="AC16" s="729"/>
      <c r="AD16" s="729"/>
    </row>
    <row r="17" spans="1:30">
      <c r="A17" s="729"/>
      <c r="B17" s="729"/>
      <c r="C17" s="729"/>
      <c r="D17" s="729"/>
      <c r="E17" s="729"/>
      <c r="F17" s="730"/>
      <c r="G17" s="730"/>
      <c r="H17" s="730"/>
      <c r="I17" s="730"/>
      <c r="J17" s="730"/>
      <c r="K17" s="730"/>
      <c r="L17" s="730"/>
      <c r="M17" s="730"/>
      <c r="N17" s="730"/>
      <c r="O17" s="730"/>
      <c r="P17" s="729"/>
      <c r="Q17" s="729"/>
      <c r="R17" s="729"/>
      <c r="S17" s="729"/>
      <c r="T17" s="729"/>
      <c r="U17" s="729"/>
      <c r="V17" s="729"/>
      <c r="W17" s="729"/>
      <c r="X17" s="729"/>
      <c r="Y17" s="729"/>
      <c r="Z17" s="729"/>
      <c r="AA17" s="729"/>
      <c r="AB17" s="729"/>
      <c r="AC17" s="729"/>
      <c r="AD17" s="729"/>
    </row>
    <row r="18" spans="1:30">
      <c r="A18" s="729"/>
      <c r="B18" s="729"/>
      <c r="C18" s="729"/>
      <c r="D18" s="729"/>
      <c r="E18" s="729"/>
      <c r="F18" s="730"/>
      <c r="G18" s="730"/>
      <c r="H18" s="730"/>
      <c r="I18" s="730"/>
      <c r="J18" s="730"/>
      <c r="K18" s="730"/>
      <c r="L18" s="730"/>
      <c r="M18" s="730"/>
      <c r="N18" s="730"/>
      <c r="O18" s="730"/>
      <c r="P18" s="729"/>
      <c r="Q18" s="729"/>
      <c r="R18" s="729"/>
      <c r="S18" s="729"/>
      <c r="T18" s="729"/>
      <c r="U18" s="729"/>
      <c r="V18" s="729"/>
      <c r="W18" s="729"/>
      <c r="X18" s="729"/>
      <c r="Y18" s="729"/>
      <c r="Z18" s="729"/>
      <c r="AA18" s="729"/>
      <c r="AB18" s="729"/>
      <c r="AC18" s="729"/>
      <c r="AD18" s="729"/>
    </row>
    <row r="19" spans="1:30">
      <c r="A19" s="729"/>
      <c r="B19" s="729"/>
      <c r="C19" s="729"/>
      <c r="D19" s="729"/>
      <c r="E19" s="729"/>
      <c r="F19" s="730"/>
      <c r="G19" s="730"/>
      <c r="H19" s="730"/>
      <c r="I19" s="730"/>
      <c r="J19" s="730"/>
      <c r="K19" s="730"/>
      <c r="L19" s="730"/>
      <c r="M19" s="730"/>
      <c r="N19" s="730"/>
      <c r="O19" s="730"/>
      <c r="P19" s="729"/>
      <c r="Q19" s="729"/>
      <c r="R19" s="729"/>
      <c r="S19" s="729"/>
      <c r="T19" s="729"/>
      <c r="U19" s="729"/>
      <c r="V19" s="729"/>
      <c r="W19" s="729"/>
      <c r="X19" s="729"/>
      <c r="Y19" s="729"/>
      <c r="Z19" s="729"/>
      <c r="AA19" s="729"/>
      <c r="AB19" s="729"/>
      <c r="AC19" s="729"/>
      <c r="AD19" s="729"/>
    </row>
    <row r="20" spans="1:30">
      <c r="A20" s="729"/>
      <c r="B20" s="729"/>
      <c r="C20" s="729"/>
      <c r="D20" s="729"/>
      <c r="E20" s="729"/>
      <c r="F20" s="730"/>
      <c r="G20" s="730"/>
      <c r="H20" s="730"/>
      <c r="I20" s="730"/>
      <c r="J20" s="730"/>
      <c r="K20" s="730"/>
      <c r="L20" s="730"/>
      <c r="M20" s="730"/>
      <c r="N20" s="730"/>
      <c r="O20" s="730"/>
      <c r="P20" s="729"/>
      <c r="Q20" s="729"/>
      <c r="R20" s="729"/>
      <c r="S20" s="729"/>
      <c r="T20" s="729"/>
      <c r="U20" s="729"/>
      <c r="V20" s="729"/>
      <c r="W20" s="729"/>
      <c r="X20" s="729"/>
      <c r="Y20" s="729"/>
      <c r="Z20" s="729"/>
      <c r="AA20" s="729"/>
      <c r="AB20" s="729"/>
      <c r="AC20" s="729"/>
      <c r="AD20" s="729"/>
    </row>
    <row r="21" spans="1:30">
      <c r="A21" s="729"/>
      <c r="B21" s="729"/>
      <c r="C21" s="729"/>
      <c r="D21" s="729"/>
      <c r="E21" s="729"/>
      <c r="F21" s="729"/>
      <c r="G21" s="729"/>
      <c r="H21" s="729"/>
      <c r="I21" s="729"/>
      <c r="J21" s="729"/>
      <c r="K21" s="729"/>
      <c r="L21" s="729"/>
      <c r="M21" s="729"/>
      <c r="N21" s="729"/>
      <c r="O21" s="729"/>
      <c r="P21" s="729"/>
      <c r="Q21" s="729"/>
      <c r="R21" s="729"/>
      <c r="S21" s="729"/>
      <c r="T21" s="729"/>
      <c r="U21" s="729"/>
      <c r="V21" s="729"/>
      <c r="W21" s="729"/>
      <c r="X21" s="729"/>
      <c r="Y21" s="729"/>
      <c r="Z21" s="729"/>
      <c r="AA21" s="729"/>
      <c r="AB21" s="729"/>
      <c r="AC21" s="729"/>
      <c r="AD21" s="729"/>
    </row>
    <row r="22" spans="1:30">
      <c r="A22" s="729"/>
      <c r="B22" s="729"/>
      <c r="C22" s="729"/>
      <c r="D22" s="729"/>
      <c r="E22" s="729"/>
      <c r="F22" s="729"/>
      <c r="G22" s="729"/>
      <c r="H22" s="729"/>
      <c r="I22" s="729"/>
      <c r="J22" s="729"/>
      <c r="K22" s="729"/>
      <c r="L22" s="729"/>
      <c r="M22" s="729"/>
      <c r="N22" s="729"/>
      <c r="O22" s="729"/>
      <c r="P22" s="729"/>
      <c r="Q22" s="729"/>
      <c r="R22" s="729"/>
      <c r="S22" s="729"/>
      <c r="T22" s="729"/>
      <c r="U22" s="729"/>
      <c r="V22" s="729"/>
      <c r="W22" s="729"/>
      <c r="X22" s="729"/>
      <c r="Y22" s="729"/>
      <c r="Z22" s="729"/>
      <c r="AA22" s="729"/>
      <c r="AB22" s="729"/>
      <c r="AC22" s="729"/>
      <c r="AD22" s="729"/>
    </row>
    <row r="23" spans="1:30">
      <c r="A23" s="729"/>
      <c r="B23" s="729"/>
      <c r="C23" s="729"/>
      <c r="D23" s="729"/>
      <c r="E23" s="729"/>
      <c r="F23" s="729"/>
      <c r="G23" s="729"/>
      <c r="H23" s="729"/>
      <c r="I23" s="729"/>
      <c r="J23" s="729"/>
      <c r="K23" s="729"/>
      <c r="L23" s="729"/>
      <c r="M23" s="729"/>
      <c r="N23" s="729"/>
      <c r="O23" s="729"/>
      <c r="P23" s="729"/>
      <c r="Q23" s="729"/>
      <c r="R23" s="729"/>
      <c r="S23" s="729"/>
      <c r="T23" s="729"/>
      <c r="U23" s="729"/>
      <c r="V23" s="729"/>
      <c r="W23" s="729"/>
      <c r="X23" s="729"/>
      <c r="Y23" s="729"/>
      <c r="Z23" s="729"/>
      <c r="AA23" s="729"/>
      <c r="AB23" s="729"/>
      <c r="AC23" s="729"/>
      <c r="AD23" s="729"/>
    </row>
    <row r="24" spans="1:30">
      <c r="A24" s="729"/>
      <c r="B24" s="729"/>
      <c r="C24" s="729"/>
      <c r="D24" s="729"/>
      <c r="E24" s="729"/>
      <c r="F24" s="729"/>
      <c r="G24" s="729"/>
      <c r="H24" s="729"/>
      <c r="I24" s="729"/>
      <c r="J24" s="729"/>
      <c r="K24" s="729"/>
      <c r="L24" s="729"/>
      <c r="M24" s="729"/>
      <c r="N24" s="729"/>
      <c r="O24" s="729"/>
      <c r="P24" s="729"/>
      <c r="Q24" s="729"/>
      <c r="R24" s="729"/>
      <c r="S24" s="729"/>
      <c r="T24" s="729"/>
      <c r="U24" s="729"/>
      <c r="V24" s="729"/>
      <c r="W24" s="729"/>
      <c r="X24" s="729"/>
      <c r="Y24" s="729"/>
      <c r="Z24" s="729"/>
      <c r="AA24" s="729"/>
      <c r="AB24" s="729"/>
      <c r="AC24" s="729"/>
      <c r="AD24" s="729"/>
    </row>
    <row r="25" spans="1:30">
      <c r="A25" s="729"/>
      <c r="B25" s="729"/>
      <c r="C25" s="729"/>
      <c r="D25" s="729"/>
      <c r="E25" s="729"/>
      <c r="F25" s="729"/>
      <c r="G25" s="729"/>
      <c r="H25" s="729"/>
      <c r="I25" s="729"/>
      <c r="J25" s="729"/>
      <c r="K25" s="729"/>
      <c r="L25" s="729"/>
      <c r="M25" s="729"/>
      <c r="N25" s="729"/>
      <c r="O25" s="729"/>
      <c r="P25" s="729"/>
      <c r="Q25" s="729"/>
      <c r="R25" s="729"/>
      <c r="S25" s="729"/>
      <c r="T25" s="729"/>
      <c r="U25" s="729"/>
      <c r="V25" s="729"/>
      <c r="W25" s="729"/>
      <c r="X25" s="729"/>
      <c r="Y25" s="729"/>
      <c r="Z25" s="729"/>
      <c r="AA25" s="729"/>
      <c r="AB25" s="729"/>
      <c r="AC25" s="729"/>
      <c r="AD25" s="729"/>
    </row>
    <row r="26" spans="1:30">
      <c r="A26" s="729"/>
      <c r="B26" s="729"/>
      <c r="C26" s="729"/>
      <c r="D26" s="729"/>
      <c r="E26" s="729"/>
      <c r="F26" s="729"/>
      <c r="G26" s="729"/>
      <c r="H26" s="729"/>
      <c r="I26" s="729"/>
      <c r="J26" s="729"/>
      <c r="K26" s="729"/>
      <c r="L26" s="729"/>
      <c r="M26" s="729"/>
      <c r="N26" s="729"/>
      <c r="O26" s="729"/>
      <c r="P26" s="729"/>
      <c r="Q26" s="729"/>
      <c r="R26" s="729"/>
      <c r="S26" s="729"/>
      <c r="T26" s="729"/>
      <c r="U26" s="729"/>
      <c r="V26" s="729"/>
      <c r="W26" s="729"/>
      <c r="X26" s="729"/>
      <c r="Y26" s="729"/>
      <c r="Z26" s="729"/>
      <c r="AA26" s="729"/>
      <c r="AB26" s="729"/>
      <c r="AC26" s="729"/>
      <c r="AD26" s="729"/>
    </row>
    <row r="27" spans="1:30">
      <c r="A27" s="729"/>
      <c r="B27" s="729"/>
      <c r="C27" s="729"/>
      <c r="D27" s="729"/>
      <c r="E27" s="729"/>
      <c r="F27" s="729"/>
      <c r="G27" s="729"/>
      <c r="H27" s="729"/>
      <c r="I27" s="729"/>
      <c r="J27" s="729"/>
      <c r="K27" s="729"/>
      <c r="L27" s="729"/>
      <c r="M27" s="729"/>
      <c r="N27" s="729"/>
      <c r="O27" s="729"/>
      <c r="P27" s="729"/>
      <c r="Q27" s="729"/>
      <c r="R27" s="729"/>
      <c r="S27" s="729"/>
      <c r="T27" s="729"/>
      <c r="U27" s="729"/>
      <c r="V27" s="729"/>
      <c r="W27" s="729"/>
      <c r="X27" s="729"/>
      <c r="Y27" s="729"/>
      <c r="Z27" s="729"/>
      <c r="AA27" s="729"/>
      <c r="AB27" s="729"/>
      <c r="AC27" s="729"/>
      <c r="AD27" s="729"/>
    </row>
    <row r="28" spans="1:30">
      <c r="A28" s="729"/>
      <c r="B28" s="729"/>
      <c r="C28" s="729"/>
      <c r="D28" s="729"/>
      <c r="E28" s="729"/>
      <c r="F28" s="729"/>
      <c r="G28" s="729"/>
      <c r="H28" s="729"/>
      <c r="I28" s="729"/>
      <c r="J28" s="729"/>
      <c r="K28" s="729"/>
      <c r="L28" s="729"/>
      <c r="M28" s="729"/>
      <c r="N28" s="729"/>
      <c r="O28" s="729"/>
      <c r="P28" s="729"/>
      <c r="Q28" s="729"/>
      <c r="R28" s="729"/>
      <c r="S28" s="729"/>
      <c r="T28" s="729"/>
      <c r="U28" s="729"/>
      <c r="V28" s="729"/>
      <c r="W28" s="729"/>
      <c r="X28" s="729"/>
      <c r="Y28" s="729"/>
      <c r="Z28" s="729"/>
      <c r="AA28" s="729"/>
      <c r="AB28" s="729"/>
      <c r="AC28" s="729"/>
      <c r="AD28" s="729"/>
    </row>
    <row r="29" spans="1:30">
      <c r="A29" s="729"/>
      <c r="B29" s="729"/>
      <c r="C29" s="729"/>
      <c r="D29" s="729"/>
      <c r="E29" s="729"/>
      <c r="F29" s="729"/>
      <c r="G29" s="729"/>
      <c r="H29" s="729"/>
      <c r="I29" s="729"/>
      <c r="J29" s="729"/>
      <c r="K29" s="729"/>
      <c r="L29" s="729"/>
      <c r="M29" s="729"/>
      <c r="N29" s="729"/>
      <c r="O29" s="729"/>
      <c r="P29" s="729"/>
      <c r="Q29" s="729"/>
      <c r="R29" s="729"/>
      <c r="S29" s="729"/>
      <c r="T29" s="729"/>
      <c r="U29" s="729"/>
      <c r="V29" s="729"/>
      <c r="W29" s="729"/>
      <c r="X29" s="729"/>
      <c r="Y29" s="729"/>
      <c r="Z29" s="729"/>
      <c r="AA29" s="729"/>
      <c r="AB29" s="729"/>
      <c r="AC29" s="729"/>
      <c r="AD29" s="729"/>
    </row>
    <row r="30" spans="1:30">
      <c r="A30" s="729"/>
      <c r="B30" s="729"/>
      <c r="C30" s="729"/>
      <c r="D30" s="729"/>
      <c r="E30" s="729"/>
      <c r="F30" s="729"/>
      <c r="G30" s="729"/>
      <c r="H30" s="729"/>
      <c r="I30" s="729"/>
      <c r="J30" s="729"/>
      <c r="K30" s="729"/>
      <c r="L30" s="729"/>
      <c r="M30" s="729"/>
      <c r="N30" s="729"/>
      <c r="O30" s="729"/>
      <c r="P30" s="729"/>
      <c r="Q30" s="729"/>
      <c r="R30" s="729"/>
      <c r="S30" s="729"/>
      <c r="T30" s="729"/>
      <c r="U30" s="729"/>
      <c r="V30" s="729"/>
      <c r="W30" s="729"/>
      <c r="X30" s="729"/>
      <c r="Y30" s="729"/>
      <c r="Z30" s="729"/>
      <c r="AA30" s="729"/>
      <c r="AB30" s="729"/>
      <c r="AC30" s="729"/>
      <c r="AD30" s="729"/>
    </row>
    <row r="31" spans="1:30">
      <c r="A31" s="729"/>
      <c r="B31" s="729"/>
      <c r="C31" s="729"/>
      <c r="D31" s="729"/>
      <c r="E31" s="729"/>
      <c r="F31" s="729"/>
      <c r="G31" s="729"/>
      <c r="H31" s="729"/>
      <c r="I31" s="729"/>
      <c r="J31" s="729"/>
      <c r="K31" s="729"/>
      <c r="L31" s="729"/>
      <c r="M31" s="729"/>
      <c r="N31" s="729"/>
      <c r="O31" s="729"/>
      <c r="P31" s="729"/>
      <c r="Q31" s="729"/>
      <c r="R31" s="729"/>
      <c r="S31" s="729"/>
      <c r="T31" s="729"/>
      <c r="U31" s="729"/>
      <c r="V31" s="729"/>
      <c r="W31" s="729"/>
      <c r="X31" s="729"/>
      <c r="Y31" s="729"/>
      <c r="Z31" s="729"/>
      <c r="AA31" s="729"/>
      <c r="AB31" s="729"/>
      <c r="AC31" s="729"/>
      <c r="AD31" s="729"/>
    </row>
  </sheetData>
  <sheetProtection password="CED0" sheet="1" objects="1" scenarios="1"/>
  <mergeCells count="8">
    <mergeCell ref="G8:N8"/>
    <mergeCell ref="G9:N9"/>
    <mergeCell ref="G10:N10"/>
    <mergeCell ref="G11:N11"/>
    <mergeCell ref="G12:N12"/>
    <mergeCell ref="G13:N13"/>
    <mergeCell ref="G14:N14"/>
    <mergeCell ref="G15:N15"/>
  </mergeCells>
  <pageMargins left="0.7" right="0.7" top="0.75" bottom="0.75" header="0.3" footer="0.3"/>
  <pageSetup paperSize="9" orientation="portrait"/>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sheetPr>
  <dimension ref="C1:O878"/>
  <sheetViews>
    <sheetView showGridLines="0" showRowColHeaders="0" tabSelected="1" zoomScale="90" zoomScaleNormal="90" topLeftCell="A54" workbookViewId="0">
      <selection activeCell="A1" sqref="A1"/>
    </sheetView>
  </sheetViews>
  <sheetFormatPr defaultColWidth="14.4545454545455" defaultRowHeight="15" customHeight="1"/>
  <cols>
    <col min="1" max="1" width="34" style="348" customWidth="1"/>
    <col min="2" max="2" width="3" style="348" customWidth="1"/>
    <col min="3" max="3" width="3.54545454545455" style="2" customWidth="1"/>
    <col min="4" max="4" width="8.27272727272727" style="2" customWidth="1"/>
    <col min="5" max="5" width="39.8181818181818" style="2" customWidth="1"/>
    <col min="6" max="6" width="9.90909090909091" style="2" customWidth="1"/>
    <col min="7" max="7" width="7.36363636363636" style="2" customWidth="1"/>
    <col min="8" max="8" width="9.90909090909091" style="2" customWidth="1"/>
    <col min="9" max="9" width="7.36363636363636" style="2" customWidth="1"/>
    <col min="10" max="10" width="9.90909090909091" style="2" customWidth="1"/>
    <col min="11" max="11" width="7.36363636363636" style="2" customWidth="1"/>
    <col min="12" max="12" width="8.72727272727273" style="2" customWidth="1"/>
    <col min="13" max="13" width="11" style="2" customWidth="1"/>
    <col min="14" max="14" width="16.4545454545455" style="2" customWidth="1"/>
    <col min="15" max="15" width="1.90909090909091" style="2" customWidth="1"/>
    <col min="16" max="27" width="8.72727272727273" style="2" customWidth="1"/>
    <col min="28" max="16384" width="14.4545454545455" style="2"/>
  </cols>
  <sheetData>
    <row r="1" ht="14.25" customHeight="1"/>
    <row r="2" ht="14.25" customHeight="1" spans="3:5">
      <c r="C2" s="3" t="s">
        <v>532</v>
      </c>
      <c r="D2" s="4"/>
      <c r="E2" s="5"/>
    </row>
    <row r="3" ht="14.25" customHeight="1"/>
    <row r="4" ht="14.25" customHeight="1"/>
    <row r="5" ht="14.25" customHeight="1"/>
    <row r="6" ht="14.25" customHeight="1" spans="3:15">
      <c r="C6" s="6" t="s">
        <v>1</v>
      </c>
      <c r="D6" s="6"/>
      <c r="E6" s="6"/>
      <c r="F6" s="6"/>
      <c r="G6" s="6"/>
      <c r="H6" s="6"/>
      <c r="I6" s="6"/>
      <c r="J6" s="6"/>
      <c r="K6" s="6"/>
      <c r="L6" s="6"/>
      <c r="M6" s="6"/>
      <c r="N6" s="6"/>
      <c r="O6" s="6"/>
    </row>
    <row r="7" ht="14.25" customHeight="1" spans="3:15">
      <c r="C7" s="6" t="s">
        <v>380</v>
      </c>
      <c r="D7" s="6"/>
      <c r="E7" s="6"/>
      <c r="F7" s="6"/>
      <c r="G7" s="6"/>
      <c r="H7" s="6"/>
      <c r="I7" s="6"/>
      <c r="J7" s="6"/>
      <c r="K7" s="6"/>
      <c r="L7" s="6"/>
      <c r="M7" s="6"/>
      <c r="N7" s="6"/>
      <c r="O7" s="6"/>
    </row>
    <row r="8" ht="14.25" customHeight="1" spans="3:15">
      <c r="C8" s="6" t="s">
        <v>533</v>
      </c>
      <c r="D8" s="6"/>
      <c r="E8" s="6"/>
      <c r="F8" s="6"/>
      <c r="G8" s="6"/>
      <c r="H8" s="6"/>
      <c r="I8" s="6"/>
      <c r="J8" s="6"/>
      <c r="K8" s="6"/>
      <c r="L8" s="6"/>
      <c r="M8" s="6"/>
      <c r="N8" s="6"/>
      <c r="O8" s="6"/>
    </row>
    <row r="9" ht="15.5" spans="3:15">
      <c r="C9" s="7"/>
      <c r="D9" s="7"/>
      <c r="E9" s="7"/>
      <c r="F9" s="7"/>
      <c r="G9" s="7"/>
      <c r="H9" s="7"/>
      <c r="I9" s="7"/>
      <c r="J9" s="7"/>
      <c r="K9" s="7"/>
      <c r="L9" s="7"/>
      <c r="M9" s="7"/>
      <c r="N9" s="7"/>
      <c r="O9" s="7"/>
    </row>
    <row r="10" ht="18.75" customHeight="1" spans="3:15">
      <c r="C10" s="8" t="s">
        <v>534</v>
      </c>
      <c r="D10" s="9"/>
      <c r="E10" s="9"/>
      <c r="F10" s="9"/>
      <c r="G10" s="9"/>
      <c r="H10" s="9"/>
      <c r="I10" s="9"/>
      <c r="J10" s="9"/>
      <c r="K10" s="9"/>
      <c r="L10" s="9"/>
      <c r="M10" s="9"/>
      <c r="N10" s="9"/>
      <c r="O10" s="37"/>
    </row>
    <row r="11" ht="14.25" customHeight="1" spans="3:15">
      <c r="C11" s="10"/>
      <c r="O11" s="38"/>
    </row>
    <row r="12" ht="14.25" customHeight="1" spans="3:15">
      <c r="C12" s="11"/>
      <c r="D12" s="12" t="s">
        <v>10</v>
      </c>
      <c r="E12" s="749" t="s">
        <v>294</v>
      </c>
      <c r="F12" s="755" t="s">
        <v>286</v>
      </c>
      <c r="G12" s="15"/>
      <c r="H12" s="15"/>
      <c r="I12" s="15"/>
      <c r="J12" s="15"/>
      <c r="K12" s="39"/>
      <c r="L12" s="13" t="s">
        <v>241</v>
      </c>
      <c r="M12" s="13" t="s">
        <v>242</v>
      </c>
      <c r="N12" s="13" t="s">
        <v>279</v>
      </c>
      <c r="O12" s="38"/>
    </row>
    <row r="13" ht="14.25" customHeight="1" spans="3:15">
      <c r="C13" s="11"/>
      <c r="D13" s="16"/>
      <c r="E13" s="17"/>
      <c r="F13" s="14">
        <v>1</v>
      </c>
      <c r="G13" s="18"/>
      <c r="H13" s="19">
        <v>2</v>
      </c>
      <c r="I13" s="18"/>
      <c r="J13" s="19">
        <v>3</v>
      </c>
      <c r="K13" s="18"/>
      <c r="L13" s="17"/>
      <c r="M13" s="17"/>
      <c r="N13" s="17"/>
      <c r="O13" s="38"/>
    </row>
    <row r="14" ht="14.25" customHeight="1" spans="3:15">
      <c r="C14" s="11"/>
      <c r="D14" s="20"/>
      <c r="E14" s="21"/>
      <c r="F14" s="22" t="s">
        <v>244</v>
      </c>
      <c r="G14" s="22" t="s">
        <v>245</v>
      </c>
      <c r="H14" s="22" t="s">
        <v>244</v>
      </c>
      <c r="I14" s="22" t="s">
        <v>245</v>
      </c>
      <c r="J14" s="22" t="s">
        <v>244</v>
      </c>
      <c r="K14" s="22" t="s">
        <v>245</v>
      </c>
      <c r="L14" s="21"/>
      <c r="M14" s="21"/>
      <c r="N14" s="21"/>
      <c r="O14" s="38"/>
    </row>
    <row r="15" ht="14.25" customHeight="1" spans="3:15">
      <c r="C15" s="11"/>
      <c r="D15" s="23">
        <v>1</v>
      </c>
      <c r="E15" s="24" t="s">
        <v>535</v>
      </c>
      <c r="F15" s="25"/>
      <c r="G15" s="26" t="str">
        <f>IF(F15="Tidak Ada","1",IF(F15="Ada","4",""))</f>
        <v/>
      </c>
      <c r="H15" s="25"/>
      <c r="I15" s="26" t="str">
        <f>IF(H15="Tidak Ada","1",IF(H15="Ada","4",""))</f>
        <v/>
      </c>
      <c r="J15" s="25"/>
      <c r="K15" s="26" t="str">
        <f>IF(J15="Tidak Ada","1",IF(J15="Ada","4",""))</f>
        <v/>
      </c>
      <c r="L15" s="40" t="str">
        <f>IFERROR(SUM(G15+I15+K15),"")</f>
        <v/>
      </c>
      <c r="M15" s="40" t="str">
        <f>IFERROR(SUM(L15/3),"")</f>
        <v/>
      </c>
      <c r="N15" s="41" t="s">
        <v>418</v>
      </c>
      <c r="O15" s="38"/>
    </row>
    <row r="16" ht="14.25" customHeight="1" spans="3:15">
      <c r="C16" s="11"/>
      <c r="D16" s="27">
        <v>2</v>
      </c>
      <c r="E16" s="24" t="s">
        <v>536</v>
      </c>
      <c r="F16" s="25"/>
      <c r="G16" s="26" t="str">
        <f>IF(F16="Tidak Ada","1",IF(F16="Ada","4",""))</f>
        <v/>
      </c>
      <c r="H16" s="25"/>
      <c r="I16" s="26" t="str">
        <f>IF(H16="Tidak Ada","1",IF(H16="Ada","4",""))</f>
        <v/>
      </c>
      <c r="J16" s="25"/>
      <c r="K16" s="26" t="str">
        <f>IF(J16="Tidak Ada","1",IF(J16="Ada","4",""))</f>
        <v/>
      </c>
      <c r="L16" s="40" t="str">
        <f t="shared" ref="L16:L18" si="0">IFERROR(SUM(G16+I16+K16),"")</f>
        <v/>
      </c>
      <c r="M16" s="40" t="str">
        <f t="shared" ref="M16:M18" si="1">IFERROR(SUM(L16/3),"")</f>
        <v/>
      </c>
      <c r="N16" s="42"/>
      <c r="O16" s="38"/>
    </row>
    <row r="17" ht="14" spans="3:15">
      <c r="C17" s="11"/>
      <c r="D17" s="27">
        <v>3</v>
      </c>
      <c r="E17" s="28" t="s">
        <v>537</v>
      </c>
      <c r="F17" s="29"/>
      <c r="G17" s="26" t="str">
        <f>IF(F17="Tidak Ada","1",IF(F17="1 tahun sekali","2",IF(F17="6 bulan sekali","3",IF(F17="1 atau 3 bulan sekali","4",""))))</f>
        <v/>
      </c>
      <c r="H17" s="29"/>
      <c r="I17" s="26" t="str">
        <f>IF(H17="Tidak Ada","1",IF(H17="1 tahun sekali","2",IF(H17="6 bulan sekali","3",IF(H17="1 atau 3 bulan sekali","4",""))))</f>
        <v/>
      </c>
      <c r="J17" s="29"/>
      <c r="K17" s="26" t="str">
        <f>IF(J17="Tidak Ada","1",IF(J17="1 tahun sekali","2",IF(J17="6 bulan sekali","3",IF(J17="1 atau 3 bulan sekali","4",""))))</f>
        <v/>
      </c>
      <c r="L17" s="40" t="str">
        <f t="shared" si="0"/>
        <v/>
      </c>
      <c r="M17" s="40" t="str">
        <f t="shared" si="1"/>
        <v/>
      </c>
      <c r="N17" s="42"/>
      <c r="O17" s="38"/>
    </row>
    <row r="18" ht="14" spans="3:15">
      <c r="C18" s="11"/>
      <c r="D18" s="27">
        <v>4</v>
      </c>
      <c r="E18" s="28" t="s">
        <v>538</v>
      </c>
      <c r="F18" s="30"/>
      <c r="G18" s="26" t="str">
        <f>IF(F18="Jika komposisi kepengurusan Mabigus hanya terdiri dari Ketua dan Sekretaris","1",IF(F18="Jika komposisi kepengurusan Mabigus hanya terdiri dari Ketua, Wakil Ketua  dan Sekretaris","2",IF(F18="Jika komposisi kepengurusan Mabigus hanya terdiri dari Ketua, Wakil Ketua, Sekretaris dan Anggota","3",IF(F18="Jika komposisi kepengurusan Mabigus  terdiri dari Ketua, Wakil Ketua, Sekretaris dan Anggota dengan melibatkan Tokoh Masyarakat dan Orang Tua","4",""))))</f>
        <v/>
      </c>
      <c r="H18" s="30"/>
      <c r="I18" s="26" t="str">
        <f>IF(H18="Jika komposisi kepengurusan Mabigus hanya terdiri dari Ketua dan Sekretaris","1",IF(H18="Jika komposisi kepengurusan Mabigus hanya terdiri dari Ketua, Wakil Ketua  dan Sekretaris","2",IF(H18="Jika komposisi kepengurusan Mabigus hanya terdiri dari Ketua, Wakil Ketua, Sekretaris dan Anggota","3",IF(H18="Jika komposisi kepengurusan Mabigus  terdiri dari Ketua, Wakil Ketua, Sekretaris dan Anggota dengan melibatkan Tokoh Masyarakat dan Orang Tua","4",""))))</f>
        <v/>
      </c>
      <c r="J18" s="30"/>
      <c r="K18" s="26" t="str">
        <f>IF(J18="Jika komposisi kepengurusan Mabigus hanya terdiri dari Ketua dan Sekretaris","1",IF(J18="Jika komposisi kepengurusan Mabigus hanya terdiri dari Ketua, Wakil Ketua  dan Sekretaris","2",IF(J18="Jika komposisi kepengurusan Mabigus hanya terdiri dari Ketua, Wakil Ketua, Sekretaris dan Anggota","3",IF(J18="Jika komposisi kepengurusan Mabigus  terdiri dari Ketua, Wakil Ketua, Sekretaris dan Anggota dengan melibatkan Tokoh Masyarakat dan Orang Tua","4",""))))</f>
        <v/>
      </c>
      <c r="L18" s="40" t="str">
        <f t="shared" si="0"/>
        <v/>
      </c>
      <c r="M18" s="40" t="str">
        <f t="shared" si="1"/>
        <v/>
      </c>
      <c r="N18" s="42"/>
      <c r="O18" s="38"/>
    </row>
    <row r="19" ht="14.25" customHeight="1" spans="3:15">
      <c r="C19" s="11"/>
      <c r="D19" s="28"/>
      <c r="E19" s="28"/>
      <c r="F19" s="28"/>
      <c r="G19" s="28"/>
      <c r="H19" s="28"/>
      <c r="I19" s="28"/>
      <c r="J19" s="28"/>
      <c r="K19" s="43" t="s">
        <v>299</v>
      </c>
      <c r="L19" s="39"/>
      <c r="M19" s="44">
        <f>SUM($M15:$M18)</f>
        <v>0</v>
      </c>
      <c r="N19" s="45"/>
      <c r="O19" s="38"/>
    </row>
    <row r="20" ht="14.25" customHeight="1" spans="3:15">
      <c r="C20" s="31"/>
      <c r="D20" s="32"/>
      <c r="E20" s="32"/>
      <c r="F20" s="32"/>
      <c r="G20" s="32"/>
      <c r="H20" s="32"/>
      <c r="I20" s="32"/>
      <c r="J20" s="32"/>
      <c r="K20" s="32"/>
      <c r="L20" s="32"/>
      <c r="M20" s="46"/>
      <c r="N20" s="32"/>
      <c r="O20" s="47"/>
    </row>
    <row r="21" ht="15.75" customHeight="1"/>
    <row r="22" ht="18" customHeight="1" spans="3:15">
      <c r="C22" s="8" t="s">
        <v>539</v>
      </c>
      <c r="D22" s="9"/>
      <c r="E22" s="9"/>
      <c r="F22" s="9"/>
      <c r="G22" s="9"/>
      <c r="H22" s="9"/>
      <c r="I22" s="9"/>
      <c r="J22" s="9"/>
      <c r="K22" s="9"/>
      <c r="L22" s="9"/>
      <c r="M22" s="9"/>
      <c r="N22" s="9"/>
      <c r="O22" s="37"/>
    </row>
    <row r="23" ht="14.25" customHeight="1" spans="3:15">
      <c r="C23" s="10"/>
      <c r="O23" s="38"/>
    </row>
    <row r="24" ht="14.25" customHeight="1" spans="3:15">
      <c r="C24" s="11"/>
      <c r="D24" s="12" t="s">
        <v>10</v>
      </c>
      <c r="E24" s="749" t="s">
        <v>294</v>
      </c>
      <c r="F24" s="755" t="s">
        <v>286</v>
      </c>
      <c r="G24" s="15"/>
      <c r="H24" s="15"/>
      <c r="I24" s="15"/>
      <c r="J24" s="15"/>
      <c r="K24" s="39"/>
      <c r="L24" s="13" t="s">
        <v>241</v>
      </c>
      <c r="M24" s="13" t="s">
        <v>242</v>
      </c>
      <c r="N24" s="13" t="s">
        <v>279</v>
      </c>
      <c r="O24" s="38"/>
    </row>
    <row r="25" ht="14.25" customHeight="1" spans="3:15">
      <c r="C25" s="11"/>
      <c r="D25" s="16"/>
      <c r="E25" s="17"/>
      <c r="F25" s="14">
        <v>1</v>
      </c>
      <c r="G25" s="18"/>
      <c r="H25" s="19">
        <v>2</v>
      </c>
      <c r="I25" s="18"/>
      <c r="J25" s="19">
        <v>3</v>
      </c>
      <c r="K25" s="18"/>
      <c r="L25" s="17"/>
      <c r="M25" s="17"/>
      <c r="N25" s="17"/>
      <c r="O25" s="38"/>
    </row>
    <row r="26" ht="14.25" customHeight="1" spans="3:15">
      <c r="C26" s="11"/>
      <c r="D26" s="20"/>
      <c r="E26" s="21"/>
      <c r="F26" s="22" t="s">
        <v>244</v>
      </c>
      <c r="G26" s="22" t="s">
        <v>245</v>
      </c>
      <c r="H26" s="22" t="s">
        <v>244</v>
      </c>
      <c r="I26" s="22" t="s">
        <v>245</v>
      </c>
      <c r="J26" s="22" t="s">
        <v>244</v>
      </c>
      <c r="K26" s="22" t="s">
        <v>245</v>
      </c>
      <c r="L26" s="21"/>
      <c r="M26" s="21"/>
      <c r="N26" s="21"/>
      <c r="O26" s="38"/>
    </row>
    <row r="27" ht="14" spans="3:15">
      <c r="C27" s="11"/>
      <c r="D27" s="23">
        <v>1</v>
      </c>
      <c r="E27" s="24" t="s">
        <v>540</v>
      </c>
      <c r="F27" s="33"/>
      <c r="G27" s="26" t="str">
        <f>IF(F27="Tidak Ada","1",IF(F27="50% kondisi sesuai aturan","2",IF(F27="75 % kondisi sesuai aturan","3",IF(F27="100 % kondisi sesuai aturan","4",""))))</f>
        <v/>
      </c>
      <c r="H27" s="33"/>
      <c r="I27" s="26" t="str">
        <f>IF(H27="Tidak Ada","1",IF(H27="50% kondisi sesuai aturan","2",IF(H27="75 % kondisi sesuai aturan","3",IF(H27="100 % kondisi sesuai aturan","4",""))))</f>
        <v/>
      </c>
      <c r="J27" s="33"/>
      <c r="K27" s="26" t="str">
        <f>IF(J27="Tidak Ada","1",IF(J27="50% kondisi sesuai aturan","2",IF(J27="75 % kondisi sesuai aturan","3",IF(J27="100 % kondisi sesuai aturan","4",""))))</f>
        <v/>
      </c>
      <c r="L27" s="40" t="str">
        <f t="shared" ref="L27:L37" si="2">IFERROR(SUM(G27+I27+K27),"")</f>
        <v/>
      </c>
      <c r="M27" s="40" t="str">
        <f t="shared" ref="M27:M37" si="3">IFERROR(SUM(L27/3),"")</f>
        <v/>
      </c>
      <c r="N27" s="41" t="s">
        <v>541</v>
      </c>
      <c r="O27" s="38"/>
    </row>
    <row r="28" ht="14" spans="3:15">
      <c r="C28" s="11"/>
      <c r="D28" s="27">
        <v>2</v>
      </c>
      <c r="E28" s="24" t="s">
        <v>542</v>
      </c>
      <c r="F28" s="25"/>
      <c r="G28" s="26" t="str">
        <f>IF(F28="Tidak Ada","1",IF(F28="Ada","4",""))</f>
        <v/>
      </c>
      <c r="H28" s="25"/>
      <c r="I28" s="26" t="str">
        <f>IF(H28="Tidak Ada","1",IF(H28="Ada","4",""))</f>
        <v/>
      </c>
      <c r="J28" s="25"/>
      <c r="K28" s="26" t="str">
        <f>IF(J28="Tidak Ada","1",IF(J28="Ada","4",""))</f>
        <v/>
      </c>
      <c r="L28" s="40" t="str">
        <f t="shared" si="2"/>
        <v/>
      </c>
      <c r="M28" s="40" t="str">
        <f t="shared" si="3"/>
        <v/>
      </c>
      <c r="N28" s="48"/>
      <c r="O28" s="38"/>
    </row>
    <row r="29" ht="14" spans="3:15">
      <c r="C29" s="11"/>
      <c r="D29" s="27">
        <v>3</v>
      </c>
      <c r="E29" s="34" t="s">
        <v>543</v>
      </c>
      <c r="F29" s="33"/>
      <c r="G29" s="26" t="str">
        <f>IF(F29="Tidak Ada","1",IF(F29="50% kondisi sesuai aturan","2",IF(F29="75 % kondisi sesuai aturan","3",IF(F29="100 % kondisi sesuai aturan","4",""))))</f>
        <v/>
      </c>
      <c r="H29" s="33"/>
      <c r="I29" s="26" t="str">
        <f>IF(H29="Tidak Ada","1",IF(H29="50% kondisi sesuai aturan","2",IF(H29="75 % kondisi sesuai aturan","3",IF(H29="100 % kondisi sesuai aturan","4",""))))</f>
        <v/>
      </c>
      <c r="J29" s="33"/>
      <c r="K29" s="26" t="str">
        <f>IF(J29="Tidak Ada","1",IF(J29="50% kondisi sesuai aturan","2",IF(J29="75 % kondisi sesuai aturan","3",IF(J29="100 % kondisi sesuai aturan","4",""))))</f>
        <v/>
      </c>
      <c r="L29" s="40" t="str">
        <f t="shared" si="2"/>
        <v/>
      </c>
      <c r="M29" s="40" t="str">
        <f t="shared" si="3"/>
        <v/>
      </c>
      <c r="N29" s="48"/>
      <c r="O29" s="38"/>
    </row>
    <row r="30" ht="14" spans="3:15">
      <c r="C30" s="11"/>
      <c r="D30" s="27">
        <v>4</v>
      </c>
      <c r="E30" s="28" t="s">
        <v>544</v>
      </c>
      <c r="F30" s="25"/>
      <c r="G30" s="26" t="str">
        <f>IF(F30="Tidak Ada","1",IF(F30="Ada","4",""))</f>
        <v/>
      </c>
      <c r="H30" s="25"/>
      <c r="I30" s="26" t="str">
        <f>IF(H30="Tidak Ada","1",IF(H30="Ada","4",""))</f>
        <v/>
      </c>
      <c r="J30" s="25"/>
      <c r="K30" s="26" t="str">
        <f>IF(J30="Tidak Ada","1",IF(J30="Ada","4",""))</f>
        <v/>
      </c>
      <c r="L30" s="40" t="str">
        <f t="shared" si="2"/>
        <v/>
      </c>
      <c r="M30" s="40" t="str">
        <f t="shared" si="3"/>
        <v/>
      </c>
      <c r="N30" s="42"/>
      <c r="O30" s="38"/>
    </row>
    <row r="31" ht="14" spans="3:15">
      <c r="C31" s="11"/>
      <c r="D31" s="27">
        <v>5</v>
      </c>
      <c r="E31" s="28" t="s">
        <v>545</v>
      </c>
      <c r="F31" s="33"/>
      <c r="G31" s="26" t="str">
        <f>IF(F31="Tidak Ada","1",IF(F31="50% kondisi sesuai aturan","2",IF(F31="75 % kondisi sesuai aturan","3",IF(F31="100 % kondisi sesuai aturan","4",""))))</f>
        <v/>
      </c>
      <c r="H31" s="33"/>
      <c r="I31" s="26" t="str">
        <f>IF(H31="Tidak Ada","1",IF(H31="50% kondisi sesuai aturan","2",IF(H31="75 % kondisi sesuai aturan","3",IF(H31="100 % kondisi sesuai aturan","4",""))))</f>
        <v/>
      </c>
      <c r="J31" s="33"/>
      <c r="K31" s="26" t="str">
        <f>IF(J31="Tidak Ada","1",IF(J31="50% kondisi sesuai aturan","2",IF(J31="75 % kondisi sesuai aturan","3",IF(J31="100 % kondisi sesuai aturan","4",""))))</f>
        <v/>
      </c>
      <c r="L31" s="40" t="str">
        <f t="shared" si="2"/>
        <v/>
      </c>
      <c r="M31" s="40" t="str">
        <f t="shared" si="3"/>
        <v/>
      </c>
      <c r="N31" s="48" t="s">
        <v>546</v>
      </c>
      <c r="O31" s="38"/>
    </row>
    <row r="32" ht="14" spans="3:15">
      <c r="C32" s="11"/>
      <c r="D32" s="27">
        <v>6</v>
      </c>
      <c r="E32" s="28" t="s">
        <v>547</v>
      </c>
      <c r="F32" s="25"/>
      <c r="G32" s="26" t="str">
        <f>IF(F32="Tidak Ada","1",IF(F32="Ada","4",""))</f>
        <v/>
      </c>
      <c r="H32" s="25"/>
      <c r="I32" s="26" t="str">
        <f>IF(H32="Tidak Ada","1",IF(H32="Ada","4",""))</f>
        <v/>
      </c>
      <c r="J32" s="25"/>
      <c r="K32" s="26" t="str">
        <f>IF(J32="Tidak Ada","1",IF(J32="Ada","4",""))</f>
        <v/>
      </c>
      <c r="L32" s="40" t="str">
        <f t="shared" si="2"/>
        <v/>
      </c>
      <c r="M32" s="40" t="str">
        <f t="shared" si="3"/>
        <v/>
      </c>
      <c r="N32" s="48"/>
      <c r="O32" s="38"/>
    </row>
    <row r="33" ht="14" spans="3:15">
      <c r="C33" s="11"/>
      <c r="D33" s="27">
        <v>7</v>
      </c>
      <c r="E33" s="28" t="s">
        <v>548</v>
      </c>
      <c r="F33" s="33"/>
      <c r="G33" s="26" t="str">
        <f>IF(F33="Tidak Ada","1",IF(F33="Kegiatan kurang tercatat dengan baik","2",IF(F33="Kegiatan tercatat dengan baik","3",IF(F33="Kegiatan tercatat dengan baik dengan sistem","4",""))))</f>
        <v/>
      </c>
      <c r="H33" s="33"/>
      <c r="I33" s="26" t="str">
        <f>IF(H33="Tidak Ada","1",IF(H33="Kegiatan kurang tercatat dengan baik","2",IF(H33="Kegiatan tercatat dengan baik","3",IF(H33="Kegiatan tercatat dengan baik dengan sistem","4",""))))</f>
        <v/>
      </c>
      <c r="J33" s="33"/>
      <c r="K33" s="26" t="str">
        <f>IF(J33="Tidak Ada","1",IF(J33="Kegiatan kurang tercatat dengan baik","2",IF(J33="Kegiatan tercatat dengan baik","3",IF(J33="Kegiatan tercatat dengan baik dengan sistem","4",""))))</f>
        <v/>
      </c>
      <c r="L33" s="40" t="str">
        <f t="shared" si="2"/>
        <v/>
      </c>
      <c r="M33" s="40" t="str">
        <f t="shared" si="3"/>
        <v/>
      </c>
      <c r="N33" s="48"/>
      <c r="O33" s="38"/>
    </row>
    <row r="34" ht="28" spans="3:15">
      <c r="C34" s="11"/>
      <c r="D34" s="27">
        <v>8</v>
      </c>
      <c r="E34" s="34" t="s">
        <v>549</v>
      </c>
      <c r="F34" s="25"/>
      <c r="G34" s="26" t="str">
        <f>IF(F34="Tidak Ada","1",IF(F34="Ada","4",""))</f>
        <v/>
      </c>
      <c r="H34" s="25"/>
      <c r="I34" s="26" t="str">
        <f>IF(H34="Tidak Ada","1",IF(H34="Ada","4",""))</f>
        <v/>
      </c>
      <c r="J34" s="25"/>
      <c r="K34" s="26" t="str">
        <f>IF(J34="Tidak Ada","1",IF(J34="Ada","4",""))</f>
        <v/>
      </c>
      <c r="L34" s="40" t="str">
        <f t="shared" si="2"/>
        <v/>
      </c>
      <c r="M34" s="40" t="str">
        <f t="shared" si="3"/>
        <v/>
      </c>
      <c r="N34" s="48"/>
      <c r="O34" s="38"/>
    </row>
    <row r="35" ht="14" spans="3:15">
      <c r="C35" s="11"/>
      <c r="D35" s="27">
        <v>9</v>
      </c>
      <c r="E35" s="28" t="s">
        <v>550</v>
      </c>
      <c r="F35" s="25"/>
      <c r="G35" s="26" t="str">
        <f>IF(F35="Tidak Ada","1",IF(F35="Ada","4",""))</f>
        <v/>
      </c>
      <c r="H35" s="25"/>
      <c r="I35" s="26" t="str">
        <f>IF(H35="Tidak Ada","1",IF(H35="Ada","4",""))</f>
        <v/>
      </c>
      <c r="J35" s="25"/>
      <c r="K35" s="26" t="str">
        <f>IF(J35="Tidak Ada","1",IF(J35="Ada","4",""))</f>
        <v/>
      </c>
      <c r="L35" s="40" t="str">
        <f t="shared" si="2"/>
        <v/>
      </c>
      <c r="M35" s="40" t="str">
        <f t="shared" si="3"/>
        <v/>
      </c>
      <c r="N35" s="48"/>
      <c r="O35" s="38"/>
    </row>
    <row r="36" ht="14" spans="3:15">
      <c r="C36" s="11"/>
      <c r="D36" s="27">
        <v>10</v>
      </c>
      <c r="E36" s="28" t="s">
        <v>551</v>
      </c>
      <c r="F36" s="33"/>
      <c r="G36" s="26" t="str">
        <f>IF(F36="Tidak Ada","1",IF(F36="Laporan belum sepenuhnya dilaksanakan sesuai aturan","2",IF(F36="Laporan sepenuhnya dilaksanakan sesuai aturan","3",IF(F36="Laporan sepenuhnya dilaksanakan sesuai aturan, tersimpan dan lengkap","4",""))))</f>
        <v/>
      </c>
      <c r="H36" s="33"/>
      <c r="I36" s="26" t="str">
        <f>IF(H36="Tidak Ada","1",IF(H36="Laporan belum sepenuhnya dilaksanakan sesuai aturan","2",IF(H36="Laporan sepenuhnya dilaksanakan sesuai aturan","3",IF(H36="Laporan sepenuhnya dilaksanakan sesuai aturan, tersimpan dan lengkap","4",""))))</f>
        <v/>
      </c>
      <c r="J36" s="33"/>
      <c r="K36" s="26" t="str">
        <f>IF(J36="Tidak Ada","1",IF(J36="Laporan belum sepenuhnya dilaksanakan sesuai aturan","2",IF(J36="Laporan sepenuhnya dilaksanakan sesuai aturan","3",IF(J36="Laporan sepenuhnya dilaksanakan sesuai aturan, tersimpan dan lengkap","4",""))))</f>
        <v/>
      </c>
      <c r="L36" s="40" t="str">
        <f t="shared" si="2"/>
        <v/>
      </c>
      <c r="M36" s="40" t="str">
        <f t="shared" si="3"/>
        <v/>
      </c>
      <c r="N36" s="48"/>
      <c r="O36" s="38"/>
    </row>
    <row r="37" ht="14" spans="3:15">
      <c r="C37" s="11"/>
      <c r="D37" s="27">
        <v>11</v>
      </c>
      <c r="E37" s="28" t="s">
        <v>552</v>
      </c>
      <c r="F37" s="25"/>
      <c r="G37" s="26" t="str">
        <f>IF(F37="Tidak Ada","1",IF(F37="Ada","4",""))</f>
        <v/>
      </c>
      <c r="H37" s="25"/>
      <c r="I37" s="26" t="str">
        <f>IF(H37="Tidak Ada","1",IF(H37="Ada","4",""))</f>
        <v/>
      </c>
      <c r="J37" s="25"/>
      <c r="K37" s="26" t="str">
        <f>IF(J37="Tidak Ada","1",IF(J37="Ada","4",""))</f>
        <v/>
      </c>
      <c r="L37" s="40" t="str">
        <f t="shared" si="2"/>
        <v/>
      </c>
      <c r="M37" s="40" t="str">
        <f t="shared" si="3"/>
        <v/>
      </c>
      <c r="N37" s="48"/>
      <c r="O37" s="38"/>
    </row>
    <row r="38" ht="14.25" customHeight="1" spans="3:15">
      <c r="C38" s="11"/>
      <c r="D38" s="28"/>
      <c r="E38" s="28"/>
      <c r="F38" s="28"/>
      <c r="G38" s="28"/>
      <c r="H38" s="28"/>
      <c r="I38" s="28"/>
      <c r="J38" s="28"/>
      <c r="K38" s="43" t="s">
        <v>299</v>
      </c>
      <c r="L38" s="39"/>
      <c r="M38" s="44">
        <f>SUM($M27:$M37)</f>
        <v>0</v>
      </c>
      <c r="N38" s="49"/>
      <c r="O38" s="38"/>
    </row>
    <row r="39" ht="14.25" customHeight="1" spans="3:15">
      <c r="C39" s="31"/>
      <c r="D39" s="32"/>
      <c r="E39" s="32"/>
      <c r="F39" s="32"/>
      <c r="G39" s="32"/>
      <c r="H39" s="32"/>
      <c r="I39" s="32"/>
      <c r="J39" s="32"/>
      <c r="K39" s="32"/>
      <c r="L39" s="32"/>
      <c r="M39" s="46"/>
      <c r="N39" s="32"/>
      <c r="O39" s="47"/>
    </row>
    <row r="40" ht="14.25" customHeight="1"/>
    <row r="41" ht="14.25" customHeight="1"/>
    <row r="42" ht="19.5" customHeight="1" spans="3:15">
      <c r="C42" s="8" t="s">
        <v>553</v>
      </c>
      <c r="D42" s="9"/>
      <c r="E42" s="9"/>
      <c r="F42" s="9"/>
      <c r="G42" s="9"/>
      <c r="H42" s="9"/>
      <c r="I42" s="9"/>
      <c r="J42" s="9"/>
      <c r="K42" s="9"/>
      <c r="L42" s="9"/>
      <c r="M42" s="9"/>
      <c r="N42" s="9"/>
      <c r="O42" s="37"/>
    </row>
    <row r="43" ht="14.25" customHeight="1" spans="3:15">
      <c r="C43" s="10"/>
      <c r="O43" s="38"/>
    </row>
    <row r="44" ht="14.25" customHeight="1" spans="3:15">
      <c r="C44" s="11"/>
      <c r="D44" s="12" t="s">
        <v>10</v>
      </c>
      <c r="E44" s="749" t="s">
        <v>294</v>
      </c>
      <c r="F44" s="755" t="s">
        <v>286</v>
      </c>
      <c r="G44" s="15"/>
      <c r="H44" s="15"/>
      <c r="I44" s="15"/>
      <c r="J44" s="15"/>
      <c r="K44" s="39"/>
      <c r="L44" s="13" t="s">
        <v>241</v>
      </c>
      <c r="M44" s="13" t="s">
        <v>242</v>
      </c>
      <c r="N44" s="13" t="s">
        <v>279</v>
      </c>
      <c r="O44" s="38"/>
    </row>
    <row r="45" ht="14.25" customHeight="1" spans="3:15">
      <c r="C45" s="11"/>
      <c r="D45" s="16"/>
      <c r="E45" s="17"/>
      <c r="F45" s="14">
        <v>1</v>
      </c>
      <c r="G45" s="18"/>
      <c r="H45" s="19">
        <v>2</v>
      </c>
      <c r="I45" s="18"/>
      <c r="J45" s="19">
        <v>3</v>
      </c>
      <c r="K45" s="18"/>
      <c r="L45" s="17"/>
      <c r="M45" s="17"/>
      <c r="N45" s="17"/>
      <c r="O45" s="38"/>
    </row>
    <row r="46" ht="14.25" customHeight="1" spans="3:15">
      <c r="C46" s="11"/>
      <c r="D46" s="20"/>
      <c r="E46" s="21"/>
      <c r="F46" s="22" t="s">
        <v>244</v>
      </c>
      <c r="G46" s="22" t="s">
        <v>245</v>
      </c>
      <c r="H46" s="22" t="s">
        <v>244</v>
      </c>
      <c r="I46" s="22" t="s">
        <v>245</v>
      </c>
      <c r="J46" s="22" t="s">
        <v>244</v>
      </c>
      <c r="K46" s="22" t="s">
        <v>245</v>
      </c>
      <c r="L46" s="21"/>
      <c r="M46" s="21"/>
      <c r="N46" s="21"/>
      <c r="O46" s="38"/>
    </row>
    <row r="47" ht="14.25" customHeight="1" spans="3:15">
      <c r="C47" s="11"/>
      <c r="D47" s="23">
        <v>1</v>
      </c>
      <c r="E47" s="24" t="s">
        <v>554</v>
      </c>
      <c r="F47" s="35"/>
      <c r="G47" s="26" t="str">
        <f t="shared" ref="G47:I50" si="4">IF(F47="Tidak Ada","1",IF(F47="Ada","4",""))</f>
        <v/>
      </c>
      <c r="H47" s="35"/>
      <c r="I47" s="26" t="str">
        <f t="shared" si="4"/>
        <v/>
      </c>
      <c r="J47" s="35"/>
      <c r="K47" s="26" t="str">
        <f t="shared" ref="K47" si="5">IF(J47="Tidak Ada","1",IF(J47="Ada","4",""))</f>
        <v/>
      </c>
      <c r="L47" s="40" t="str">
        <f t="shared" ref="L47:L50" si="6">IFERROR(SUM(G47+I47+K47),"")</f>
        <v/>
      </c>
      <c r="M47" s="40" t="str">
        <f t="shared" ref="M47:M50" si="7">IFERROR(SUM(L47/3),"")</f>
        <v/>
      </c>
      <c r="N47" s="41" t="s">
        <v>555</v>
      </c>
      <c r="O47" s="38"/>
    </row>
    <row r="48" ht="14.25" customHeight="1" spans="3:15">
      <c r="C48" s="11"/>
      <c r="D48" s="27">
        <v>2</v>
      </c>
      <c r="E48" s="24" t="s">
        <v>556</v>
      </c>
      <c r="F48" s="35"/>
      <c r="G48" s="26" t="str">
        <f t="shared" si="4"/>
        <v/>
      </c>
      <c r="H48" s="35"/>
      <c r="I48" s="26" t="str">
        <f t="shared" si="4"/>
        <v/>
      </c>
      <c r="J48" s="35"/>
      <c r="K48" s="26" t="str">
        <f t="shared" ref="K48" si="8">IF(J48="Tidak Ada","1",IF(J48="Ada","4",""))</f>
        <v/>
      </c>
      <c r="L48" s="40" t="str">
        <f t="shared" si="6"/>
        <v/>
      </c>
      <c r="M48" s="40" t="str">
        <f t="shared" si="7"/>
        <v/>
      </c>
      <c r="N48" s="42"/>
      <c r="O48" s="38"/>
    </row>
    <row r="49" ht="14.25" customHeight="1" spans="3:15">
      <c r="C49" s="11"/>
      <c r="D49" s="27">
        <v>3</v>
      </c>
      <c r="E49" s="28" t="s">
        <v>557</v>
      </c>
      <c r="F49" s="35"/>
      <c r="G49" s="26" t="str">
        <f t="shared" si="4"/>
        <v/>
      </c>
      <c r="H49" s="35"/>
      <c r="I49" s="26" t="str">
        <f t="shared" si="4"/>
        <v/>
      </c>
      <c r="J49" s="35"/>
      <c r="K49" s="26" t="str">
        <f t="shared" ref="K49" si="9">IF(J49="Tidak Ada","1",IF(J49="Ada","4",""))</f>
        <v/>
      </c>
      <c r="L49" s="40" t="str">
        <f t="shared" si="6"/>
        <v/>
      </c>
      <c r="M49" s="40" t="str">
        <f t="shared" si="7"/>
        <v/>
      </c>
      <c r="N49" s="42"/>
      <c r="O49" s="38"/>
    </row>
    <row r="50" ht="14.25" customHeight="1" spans="3:15">
      <c r="C50" s="11"/>
      <c r="D50" s="27">
        <v>4</v>
      </c>
      <c r="E50" s="28" t="s">
        <v>558</v>
      </c>
      <c r="F50" s="35"/>
      <c r="G50" s="26" t="str">
        <f t="shared" si="4"/>
        <v/>
      </c>
      <c r="H50" s="35"/>
      <c r="I50" s="26" t="str">
        <f t="shared" si="4"/>
        <v/>
      </c>
      <c r="J50" s="35"/>
      <c r="K50" s="26" t="str">
        <f t="shared" ref="K50" si="10">IF(J50="Tidak Ada","1",IF(J50="Ada","4",""))</f>
        <v/>
      </c>
      <c r="L50" s="40" t="str">
        <f t="shared" si="6"/>
        <v/>
      </c>
      <c r="M50" s="40" t="str">
        <f t="shared" si="7"/>
        <v/>
      </c>
      <c r="N50" s="42"/>
      <c r="O50" s="38"/>
    </row>
    <row r="51" ht="14.25" customHeight="1" spans="3:15">
      <c r="C51" s="11"/>
      <c r="D51" s="28"/>
      <c r="E51" s="28"/>
      <c r="F51" s="28"/>
      <c r="G51" s="28"/>
      <c r="H51" s="28"/>
      <c r="I51" s="28"/>
      <c r="J51" s="28"/>
      <c r="K51" s="43" t="s">
        <v>299</v>
      </c>
      <c r="L51" s="39"/>
      <c r="M51" s="44">
        <f>SUM($M47:$M50)</f>
        <v>0</v>
      </c>
      <c r="N51" s="45"/>
      <c r="O51" s="38"/>
    </row>
    <row r="52" ht="14.25" customHeight="1" spans="3:15">
      <c r="C52" s="31"/>
      <c r="D52" s="32"/>
      <c r="E52" s="32"/>
      <c r="F52" s="32"/>
      <c r="G52" s="32"/>
      <c r="H52" s="32"/>
      <c r="I52" s="32"/>
      <c r="J52" s="32"/>
      <c r="K52" s="32"/>
      <c r="L52" s="32"/>
      <c r="M52" s="46"/>
      <c r="N52" s="32"/>
      <c r="O52" s="47"/>
    </row>
    <row r="53" ht="15.75" customHeight="1"/>
    <row r="54" ht="18" customHeight="1" spans="3:15">
      <c r="C54" s="8" t="s">
        <v>559</v>
      </c>
      <c r="D54" s="9"/>
      <c r="E54" s="9"/>
      <c r="F54" s="9"/>
      <c r="G54" s="9"/>
      <c r="H54" s="9"/>
      <c r="I54" s="9"/>
      <c r="J54" s="9"/>
      <c r="K54" s="9"/>
      <c r="L54" s="9"/>
      <c r="M54" s="9"/>
      <c r="N54" s="9"/>
      <c r="O54" s="37"/>
    </row>
    <row r="55" ht="14.25" customHeight="1" spans="3:15">
      <c r="C55" s="10"/>
      <c r="O55" s="38"/>
    </row>
    <row r="56" ht="14.25" customHeight="1" spans="3:15">
      <c r="C56" s="11"/>
      <c r="D56" s="12" t="s">
        <v>10</v>
      </c>
      <c r="E56" s="749" t="s">
        <v>294</v>
      </c>
      <c r="F56" s="755" t="s">
        <v>286</v>
      </c>
      <c r="G56" s="15"/>
      <c r="H56" s="15"/>
      <c r="I56" s="15"/>
      <c r="J56" s="15"/>
      <c r="K56" s="39"/>
      <c r="L56" s="13" t="s">
        <v>241</v>
      </c>
      <c r="M56" s="13" t="s">
        <v>242</v>
      </c>
      <c r="N56" s="13" t="s">
        <v>279</v>
      </c>
      <c r="O56" s="38"/>
    </row>
    <row r="57" ht="14.25" customHeight="1" spans="3:15">
      <c r="C57" s="11"/>
      <c r="D57" s="16"/>
      <c r="E57" s="17"/>
      <c r="F57" s="14">
        <v>1</v>
      </c>
      <c r="G57" s="18"/>
      <c r="H57" s="19">
        <v>2</v>
      </c>
      <c r="I57" s="18"/>
      <c r="J57" s="19">
        <v>3</v>
      </c>
      <c r="K57" s="18"/>
      <c r="L57" s="17"/>
      <c r="M57" s="17"/>
      <c r="N57" s="17"/>
      <c r="O57" s="38"/>
    </row>
    <row r="58" ht="14.25" customHeight="1" spans="3:15">
      <c r="C58" s="11"/>
      <c r="D58" s="20"/>
      <c r="E58" s="21"/>
      <c r="F58" s="22" t="s">
        <v>244</v>
      </c>
      <c r="G58" s="22" t="s">
        <v>245</v>
      </c>
      <c r="H58" s="22" t="s">
        <v>244</v>
      </c>
      <c r="I58" s="22" t="s">
        <v>245</v>
      </c>
      <c r="J58" s="22" t="s">
        <v>244</v>
      </c>
      <c r="K58" s="22" t="s">
        <v>245</v>
      </c>
      <c r="L58" s="21"/>
      <c r="M58" s="21"/>
      <c r="N58" s="21"/>
      <c r="O58" s="38"/>
    </row>
    <row r="59" ht="14.25" customHeight="1" spans="3:15">
      <c r="C59" s="11"/>
      <c r="D59" s="23">
        <v>1</v>
      </c>
      <c r="E59" s="24" t="s">
        <v>560</v>
      </c>
      <c r="F59" s="35"/>
      <c r="G59" s="26" t="str">
        <f t="shared" ref="G59:I59" si="11">IF(F59="Tidak Ada","1",IF(F59="Ada","4",""))</f>
        <v/>
      </c>
      <c r="H59" s="35"/>
      <c r="I59" s="26" t="str">
        <f t="shared" si="11"/>
        <v/>
      </c>
      <c r="J59" s="35"/>
      <c r="K59" s="26" t="str">
        <f t="shared" ref="K59" si="12">IF(J59="Tidak Ada","1",IF(J59="Ada","4",""))</f>
        <v/>
      </c>
      <c r="L59" s="40" t="str">
        <f t="shared" ref="L59:L67" si="13">IFERROR(SUM(G59+I59+K59),"")</f>
        <v/>
      </c>
      <c r="M59" s="40" t="str">
        <f t="shared" ref="M59:M67" si="14">IFERROR(SUM(L59/3),"")</f>
        <v/>
      </c>
      <c r="N59" s="50" t="s">
        <v>561</v>
      </c>
      <c r="O59" s="38"/>
    </row>
    <row r="60" ht="14.25" customHeight="1" spans="3:15">
      <c r="C60" s="11"/>
      <c r="D60" s="27">
        <v>2</v>
      </c>
      <c r="E60" s="36" t="s">
        <v>562</v>
      </c>
      <c r="F60" s="35"/>
      <c r="G60" s="26" t="str">
        <f t="shared" ref="G60:I60" si="15">IF(F60="Tidak Ada","1",IF(F60="Ada","4",""))</f>
        <v/>
      </c>
      <c r="H60" s="35"/>
      <c r="I60" s="26" t="str">
        <f t="shared" si="15"/>
        <v/>
      </c>
      <c r="J60" s="35"/>
      <c r="K60" s="26" t="str">
        <f t="shared" ref="K60" si="16">IF(J60="Tidak Ada","1",IF(J60="Ada","4",""))</f>
        <v/>
      </c>
      <c r="L60" s="40" t="str">
        <f t="shared" si="13"/>
        <v/>
      </c>
      <c r="M60" s="40" t="str">
        <f t="shared" si="14"/>
        <v/>
      </c>
      <c r="N60" s="51"/>
      <c r="O60" s="38"/>
    </row>
    <row r="61" ht="14.25" customHeight="1" spans="3:15">
      <c r="C61" s="11"/>
      <c r="D61" s="27">
        <v>3</v>
      </c>
      <c r="E61" s="28" t="s">
        <v>563</v>
      </c>
      <c r="F61" s="35"/>
      <c r="G61" s="26" t="str">
        <f t="shared" ref="G61:I61" si="17">IF(F61="Tidak Ada","1",IF(F61="Ada","4",""))</f>
        <v/>
      </c>
      <c r="H61" s="35"/>
      <c r="I61" s="26" t="str">
        <f t="shared" si="17"/>
        <v/>
      </c>
      <c r="J61" s="35"/>
      <c r="K61" s="26" t="str">
        <f t="shared" ref="K61" si="18">IF(J61="Tidak Ada","1",IF(J61="Ada","4",""))</f>
        <v/>
      </c>
      <c r="L61" s="40" t="str">
        <f t="shared" si="13"/>
        <v/>
      </c>
      <c r="M61" s="40" t="str">
        <f t="shared" si="14"/>
        <v/>
      </c>
      <c r="N61" s="51"/>
      <c r="O61" s="38"/>
    </row>
    <row r="62" ht="14.25" customHeight="1" spans="3:15">
      <c r="C62" s="11"/>
      <c r="D62" s="27">
        <v>4</v>
      </c>
      <c r="E62" s="28" t="s">
        <v>564</v>
      </c>
      <c r="F62" s="35"/>
      <c r="G62" s="26" t="str">
        <f t="shared" ref="G62:I62" si="19">IF(F62="Tidak Ada","1",IF(F62="Ada","4",""))</f>
        <v/>
      </c>
      <c r="H62" s="35"/>
      <c r="I62" s="26" t="str">
        <f t="shared" si="19"/>
        <v/>
      </c>
      <c r="J62" s="35"/>
      <c r="K62" s="26" t="str">
        <f t="shared" ref="K62" si="20">IF(J62="Tidak Ada","1",IF(J62="Ada","4",""))</f>
        <v/>
      </c>
      <c r="L62" s="40" t="str">
        <f t="shared" si="13"/>
        <v/>
      </c>
      <c r="M62" s="40" t="str">
        <f t="shared" si="14"/>
        <v/>
      </c>
      <c r="N62" s="51"/>
      <c r="O62" s="38"/>
    </row>
    <row r="63" ht="14.25" customHeight="1" spans="3:15">
      <c r="C63" s="11"/>
      <c r="D63" s="27">
        <v>5</v>
      </c>
      <c r="E63" s="28" t="s">
        <v>565</v>
      </c>
      <c r="F63" s="35"/>
      <c r="G63" s="26" t="str">
        <f t="shared" ref="G63:I63" si="21">IF(F63="Tidak Ada","1",IF(F63="Ada","4",""))</f>
        <v/>
      </c>
      <c r="H63" s="35"/>
      <c r="I63" s="26" t="str">
        <f t="shared" si="21"/>
        <v/>
      </c>
      <c r="J63" s="35"/>
      <c r="K63" s="26" t="str">
        <f t="shared" ref="K63" si="22">IF(J63="Tidak Ada","1",IF(J63="Ada","4",""))</f>
        <v/>
      </c>
      <c r="L63" s="40" t="str">
        <f t="shared" si="13"/>
        <v/>
      </c>
      <c r="M63" s="40" t="str">
        <f t="shared" si="14"/>
        <v/>
      </c>
      <c r="N63" s="51"/>
      <c r="O63" s="38"/>
    </row>
    <row r="64" ht="14.25" customHeight="1" spans="3:15">
      <c r="C64" s="11"/>
      <c r="D64" s="27">
        <v>6</v>
      </c>
      <c r="E64" s="28" t="s">
        <v>566</v>
      </c>
      <c r="F64" s="35"/>
      <c r="G64" s="26" t="str">
        <f t="shared" ref="G64:I64" si="23">IF(F64="Tidak Ada","1",IF(F64="Ada","4",""))</f>
        <v/>
      </c>
      <c r="H64" s="35"/>
      <c r="I64" s="26" t="str">
        <f t="shared" si="23"/>
        <v/>
      </c>
      <c r="J64" s="35"/>
      <c r="K64" s="26" t="str">
        <f t="shared" ref="K64" si="24">IF(J64="Tidak Ada","1",IF(J64="Ada","4",""))</f>
        <v/>
      </c>
      <c r="L64" s="40" t="str">
        <f t="shared" si="13"/>
        <v/>
      </c>
      <c r="M64" s="40" t="str">
        <f t="shared" si="14"/>
        <v/>
      </c>
      <c r="N64" s="51"/>
      <c r="O64" s="38"/>
    </row>
    <row r="65" ht="14.25" customHeight="1" spans="3:15">
      <c r="C65" s="11"/>
      <c r="D65" s="27">
        <v>7</v>
      </c>
      <c r="E65" s="28" t="s">
        <v>567</v>
      </c>
      <c r="F65" s="35"/>
      <c r="G65" s="26" t="str">
        <f t="shared" ref="G65:I65" si="25">IF(F65="Tidak Ada","1",IF(F65="Ada","4",""))</f>
        <v/>
      </c>
      <c r="H65" s="35"/>
      <c r="I65" s="26" t="str">
        <f t="shared" si="25"/>
        <v/>
      </c>
      <c r="J65" s="35"/>
      <c r="K65" s="26" t="str">
        <f t="shared" ref="K65" si="26">IF(J65="Tidak Ada","1",IF(J65="Ada","4",""))</f>
        <v/>
      </c>
      <c r="L65" s="40" t="str">
        <f t="shared" si="13"/>
        <v/>
      </c>
      <c r="M65" s="40" t="str">
        <f t="shared" si="14"/>
        <v/>
      </c>
      <c r="N65" s="51"/>
      <c r="O65" s="38"/>
    </row>
    <row r="66" ht="14" spans="3:15">
      <c r="C66" s="11"/>
      <c r="D66" s="27">
        <v>8</v>
      </c>
      <c r="E66" s="34" t="s">
        <v>568</v>
      </c>
      <c r="F66" s="35"/>
      <c r="G66" s="26" t="str">
        <f t="shared" ref="G66:I66" si="27">IF(F66="Tidak Ada","1",IF(F66="Ada","4",""))</f>
        <v/>
      </c>
      <c r="H66" s="35"/>
      <c r="I66" s="26" t="str">
        <f t="shared" si="27"/>
        <v/>
      </c>
      <c r="J66" s="35"/>
      <c r="K66" s="26" t="str">
        <f t="shared" ref="K66" si="28">IF(J66="Tidak Ada","1",IF(J66="Ada","4",""))</f>
        <v/>
      </c>
      <c r="L66" s="40" t="str">
        <f t="shared" si="13"/>
        <v/>
      </c>
      <c r="M66" s="40" t="str">
        <f t="shared" si="14"/>
        <v/>
      </c>
      <c r="N66" s="51"/>
      <c r="O66" s="38"/>
    </row>
    <row r="67" ht="14.25" customHeight="1" spans="3:15">
      <c r="C67" s="11"/>
      <c r="D67" s="27">
        <v>9</v>
      </c>
      <c r="E67" s="28" t="s">
        <v>569</v>
      </c>
      <c r="F67" s="35"/>
      <c r="G67" s="26" t="str">
        <f t="shared" ref="G67:I67" si="29">IF(F67="Tidak Ada","1",IF(F67="Ada","4",""))</f>
        <v/>
      </c>
      <c r="H67" s="35"/>
      <c r="I67" s="26" t="str">
        <f t="shared" si="29"/>
        <v/>
      </c>
      <c r="J67" s="35"/>
      <c r="K67" s="26" t="str">
        <f t="shared" ref="K67" si="30">IF(J67="Tidak Ada","1",IF(J67="Ada","4",""))</f>
        <v/>
      </c>
      <c r="L67" s="40" t="str">
        <f t="shared" si="13"/>
        <v/>
      </c>
      <c r="M67" s="40" t="str">
        <f t="shared" si="14"/>
        <v/>
      </c>
      <c r="N67" s="51"/>
      <c r="O67" s="38"/>
    </row>
    <row r="68" ht="14.25" customHeight="1" spans="3:15">
      <c r="C68" s="11"/>
      <c r="D68" s="28"/>
      <c r="E68" s="28"/>
      <c r="F68" s="28"/>
      <c r="G68" s="28"/>
      <c r="H68" s="28"/>
      <c r="I68" s="28"/>
      <c r="J68" s="28"/>
      <c r="K68" s="43" t="s">
        <v>299</v>
      </c>
      <c r="L68" s="39"/>
      <c r="M68" s="44">
        <f>SUM($M59:$M67)</f>
        <v>0</v>
      </c>
      <c r="N68" s="49"/>
      <c r="O68" s="38"/>
    </row>
    <row r="69" ht="14.25" customHeight="1" spans="3:15">
      <c r="C69" s="31"/>
      <c r="D69" s="28"/>
      <c r="E69" s="28"/>
      <c r="F69" s="28"/>
      <c r="G69" s="28"/>
      <c r="H69" s="28"/>
      <c r="I69" s="28"/>
      <c r="J69" s="28"/>
      <c r="K69" s="28"/>
      <c r="L69" s="28"/>
      <c r="M69" s="52"/>
      <c r="N69" s="28"/>
      <c r="O69" s="47"/>
    </row>
    <row r="70" ht="15.75" customHeight="1" spans="13:13">
      <c r="M70" s="53"/>
    </row>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sheetData>
  <sheetProtection password="CED0" sheet="1" objects="1" scenarios="1"/>
  <mergeCells count="38">
    <mergeCell ref="C2:D2"/>
    <mergeCell ref="C6:O6"/>
    <mergeCell ref="C7:O7"/>
    <mergeCell ref="C8:O8"/>
    <mergeCell ref="C9:O9"/>
    <mergeCell ref="F12:K12"/>
    <mergeCell ref="K19:L19"/>
    <mergeCell ref="F24:K24"/>
    <mergeCell ref="K38:L38"/>
    <mergeCell ref="F44:K44"/>
    <mergeCell ref="K51:L51"/>
    <mergeCell ref="F56:K56"/>
    <mergeCell ref="K68:L68"/>
    <mergeCell ref="D12:D14"/>
    <mergeCell ref="D24:D26"/>
    <mergeCell ref="D44:D46"/>
    <mergeCell ref="D56:D58"/>
    <mergeCell ref="E12:E14"/>
    <mergeCell ref="E24:E26"/>
    <mergeCell ref="E44:E46"/>
    <mergeCell ref="E56:E58"/>
    <mergeCell ref="L12:L14"/>
    <mergeCell ref="L24:L26"/>
    <mergeCell ref="L44:L46"/>
    <mergeCell ref="L56:L58"/>
    <mergeCell ref="M12:M14"/>
    <mergeCell ref="M24:M26"/>
    <mergeCell ref="M44:M46"/>
    <mergeCell ref="M56:M58"/>
    <mergeCell ref="N12:N14"/>
    <mergeCell ref="N15:N19"/>
    <mergeCell ref="N24:N26"/>
    <mergeCell ref="N27:N29"/>
    <mergeCell ref="N31:N37"/>
    <mergeCell ref="N44:N46"/>
    <mergeCell ref="N47:N51"/>
    <mergeCell ref="N56:N58"/>
    <mergeCell ref="N59:N67"/>
  </mergeCells>
  <conditionalFormatting sqref="F15">
    <cfRule type="containsBlanks" dxfId="1" priority="25">
      <formula>LEN(TRIM(F15))=0</formula>
    </cfRule>
  </conditionalFormatting>
  <conditionalFormatting sqref="F16">
    <cfRule type="containsBlanks" dxfId="1" priority="24">
      <formula>LEN(TRIM(F16))=0</formula>
    </cfRule>
  </conditionalFormatting>
  <conditionalFormatting sqref="F27:F37">
    <cfRule type="containsBlanks" dxfId="1" priority="17">
      <formula>LEN(TRIM(F27))=0</formula>
    </cfRule>
  </conditionalFormatting>
  <conditionalFormatting sqref="F15:F18;H15:H18;J15:J18;F27:F37;H27:H37;J27:J37;F47:F50;H47:H50;J47:J50;F59:F67;H59:H67;J59:J67">
    <cfRule type="containsBlanks" dxfId="0" priority="1">
      <formula>LEN(TRIM(F15))=0</formula>
    </cfRule>
  </conditionalFormatting>
  <dataValidations count="9">
    <dataValidation type="list" allowBlank="1" showInputMessage="1" showErrorMessage="1" sqref="F17 H17 J17">
      <formula1>'4'!$D$41:$D$44</formula1>
    </dataValidation>
    <dataValidation type="list" allowBlank="1" showInputMessage="1" showErrorMessage="1" sqref="F18 H18 J18">
      <formula1>'4'!$D$59:$D$62</formula1>
    </dataValidation>
    <dataValidation type="list" allowBlank="1" showInputMessage="1" showErrorMessage="1" sqref="F27 H27 J27">
      <formula1>'4'!$D$83:$D$86</formula1>
    </dataValidation>
    <dataValidation type="list" allowBlank="1" showInputMessage="1" showErrorMessage="1" sqref="F28 H28 J28 F30 H30 J30 F32 H32 J32 F37 H37 J37 F15:F16 F34:F35 H15:H16 H34:H35 J15:J16 J34:J35">
      <formula1>'3'!$D$121:$D$122</formula1>
    </dataValidation>
    <dataValidation type="list" allowBlank="1" showInputMessage="1" showErrorMessage="1" sqref="F29 H29 J29">
      <formula1>'4'!$D$111:$D$114</formula1>
    </dataValidation>
    <dataValidation type="list" allowBlank="1" showInputMessage="1" showErrorMessage="1" sqref="F31 H31 J31">
      <formula1>'4'!$D$137:$D$140</formula1>
    </dataValidation>
    <dataValidation type="list" allowBlank="1" showInputMessage="1" showErrorMessage="1" sqref="F33 H33 J33">
      <formula1>'4'!$D$166:$D$169</formula1>
    </dataValidation>
    <dataValidation type="list" allowBlank="1" showInputMessage="1" showErrorMessage="1" sqref="F36 H36 J36">
      <formula1>'4'!$D$207:$D$210</formula1>
    </dataValidation>
    <dataValidation type="list" allowBlank="1" showInputMessage="1" showErrorMessage="1" sqref="F47:F50 F59:F67 H47:H50 H59:H67 J47:J50 J59:J67">
      <formula1>'4'!$D$232:$D$233</formula1>
    </dataValidation>
  </dataValidations>
  <pageMargins left="0.393700787401575" right="0.393700787401575" top="0.78740157480315" bottom="0.393700787401575" header="0.511811023622047" footer="0.511811023622047"/>
  <pageSetup paperSize="9" orientation="landscape"/>
  <headerFooter/>
  <rowBreaks count="2" manualBreakCount="2">
    <brk id="20" max="14" man="1"/>
    <brk id="40" max="14" man="1"/>
  </rowBreaks>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Z653"/>
  <sheetViews>
    <sheetView topLeftCell="A176" workbookViewId="0">
      <selection activeCell="A194" sqref="$A1:$XFD1048576"/>
    </sheetView>
  </sheetViews>
  <sheetFormatPr defaultColWidth="12.5454545454545" defaultRowHeight="15" customHeight="1"/>
  <cols>
    <col min="1" max="3" width="8.72727272727273" style="229" customWidth="1"/>
    <col min="4" max="4" width="54.5454545454545" style="229" customWidth="1"/>
    <col min="5" max="5" width="51" style="229" customWidth="1"/>
    <col min="6" max="26" width="8.72727272727273" style="229" customWidth="1"/>
    <col min="27" max="16384" width="12.5454545454545" style="229"/>
  </cols>
  <sheetData>
    <row r="1" ht="13.5" customHeight="1" spans="1:26">
      <c r="A1" s="230"/>
      <c r="B1" s="230"/>
      <c r="C1" s="230"/>
      <c r="D1" s="230"/>
      <c r="E1" s="230"/>
      <c r="F1" s="230"/>
      <c r="G1" s="230"/>
      <c r="H1" s="230"/>
      <c r="I1" s="230"/>
      <c r="J1" s="230"/>
      <c r="K1" s="230"/>
      <c r="L1" s="230"/>
      <c r="M1" s="230"/>
      <c r="N1" s="230"/>
      <c r="O1" s="230"/>
      <c r="P1" s="230"/>
      <c r="Q1" s="230"/>
      <c r="R1" s="230"/>
      <c r="S1" s="230"/>
      <c r="T1" s="230"/>
      <c r="U1" s="230"/>
      <c r="V1" s="230"/>
      <c r="W1" s="230"/>
      <c r="X1" s="230"/>
      <c r="Y1" s="230"/>
      <c r="Z1" s="230"/>
    </row>
    <row r="2" ht="13.5" customHeight="1" spans="1:26">
      <c r="A2" s="230"/>
      <c r="B2" s="231" t="s">
        <v>179</v>
      </c>
      <c r="C2" s="232"/>
      <c r="D2" s="233"/>
      <c r="E2" s="230"/>
      <c r="F2" s="230"/>
      <c r="G2" s="230"/>
      <c r="H2" s="230"/>
      <c r="I2" s="230"/>
      <c r="J2" s="230"/>
      <c r="K2" s="230"/>
      <c r="L2" s="230"/>
      <c r="M2" s="230"/>
      <c r="N2" s="230"/>
      <c r="O2" s="230"/>
      <c r="P2" s="230"/>
      <c r="Q2" s="230"/>
      <c r="R2" s="230"/>
      <c r="S2" s="230"/>
      <c r="T2" s="230"/>
      <c r="U2" s="230"/>
      <c r="V2" s="230"/>
      <c r="W2" s="230"/>
      <c r="X2" s="230"/>
      <c r="Y2" s="230"/>
      <c r="Z2" s="230"/>
    </row>
    <row r="3" ht="13.5" customHeight="1" spans="1:26">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row>
    <row r="4" ht="13.5" customHeight="1" spans="1:26">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row>
    <row r="5" ht="13.5" customHeight="1" spans="1:26">
      <c r="A5" s="230"/>
      <c r="B5" s="230"/>
      <c r="C5" s="230"/>
      <c r="D5" s="230"/>
      <c r="E5" s="230"/>
      <c r="F5" s="230"/>
      <c r="G5" s="230"/>
      <c r="H5" s="230"/>
      <c r="I5" s="230"/>
      <c r="J5" s="230"/>
      <c r="K5" s="230"/>
      <c r="L5" s="230"/>
      <c r="M5" s="230"/>
      <c r="N5" s="230"/>
      <c r="O5" s="230"/>
      <c r="P5" s="230"/>
      <c r="Q5" s="230"/>
      <c r="R5" s="230"/>
      <c r="S5" s="230"/>
      <c r="T5" s="230"/>
      <c r="U5" s="230"/>
      <c r="V5" s="230"/>
      <c r="W5" s="230"/>
      <c r="X5" s="230"/>
      <c r="Y5" s="230"/>
      <c r="Z5" s="230"/>
    </row>
    <row r="6" ht="13.5" customHeight="1" spans="1:26">
      <c r="A6" s="230"/>
      <c r="B6" s="234" t="s">
        <v>1</v>
      </c>
      <c r="G6" s="230"/>
      <c r="H6" s="230"/>
      <c r="I6" s="230"/>
      <c r="J6" s="230"/>
      <c r="K6" s="230"/>
      <c r="L6" s="230"/>
      <c r="M6" s="230"/>
      <c r="N6" s="230"/>
      <c r="O6" s="230"/>
      <c r="P6" s="230"/>
      <c r="Q6" s="230"/>
      <c r="R6" s="230"/>
      <c r="S6" s="230"/>
      <c r="T6" s="230"/>
      <c r="U6" s="230"/>
      <c r="V6" s="230"/>
      <c r="W6" s="230"/>
      <c r="X6" s="230"/>
      <c r="Y6" s="230"/>
      <c r="Z6" s="230"/>
    </row>
    <row r="7" ht="13.5" customHeight="1" spans="1:26">
      <c r="A7" s="230"/>
      <c r="B7" s="234" t="s">
        <v>380</v>
      </c>
      <c r="G7" s="230"/>
      <c r="H7" s="230"/>
      <c r="I7" s="230"/>
      <c r="J7" s="230"/>
      <c r="K7" s="230"/>
      <c r="L7" s="230"/>
      <c r="M7" s="230"/>
      <c r="N7" s="230"/>
      <c r="O7" s="230"/>
      <c r="P7" s="230"/>
      <c r="Q7" s="230"/>
      <c r="R7" s="230"/>
      <c r="S7" s="230"/>
      <c r="T7" s="230"/>
      <c r="U7" s="230"/>
      <c r="V7" s="230"/>
      <c r="W7" s="230"/>
      <c r="X7" s="230"/>
      <c r="Y7" s="230"/>
      <c r="Z7" s="230"/>
    </row>
    <row r="8" ht="13.5" customHeight="1" spans="1:26">
      <c r="A8" s="230"/>
      <c r="B8" s="234" t="s">
        <v>533</v>
      </c>
      <c r="G8" s="230"/>
      <c r="H8" s="230"/>
      <c r="I8" s="230"/>
      <c r="J8" s="230"/>
      <c r="K8" s="230"/>
      <c r="L8" s="230"/>
      <c r="M8" s="230"/>
      <c r="N8" s="230"/>
      <c r="O8" s="230"/>
      <c r="P8" s="230"/>
      <c r="Q8" s="230"/>
      <c r="R8" s="230"/>
      <c r="S8" s="230"/>
      <c r="T8" s="230"/>
      <c r="U8" s="230"/>
      <c r="V8" s="230"/>
      <c r="W8" s="230"/>
      <c r="X8" s="230"/>
      <c r="Y8" s="230"/>
      <c r="Z8" s="230"/>
    </row>
    <row r="9" ht="13.5" customHeight="1" spans="1:26">
      <c r="A9" s="230"/>
      <c r="B9" s="235" t="s">
        <v>6</v>
      </c>
      <c r="C9" s="236"/>
      <c r="D9" s="236"/>
      <c r="E9" s="236"/>
      <c r="F9" s="236"/>
      <c r="G9" s="230"/>
      <c r="H9" s="230"/>
      <c r="I9" s="230"/>
      <c r="J9" s="230"/>
      <c r="K9" s="230"/>
      <c r="L9" s="230"/>
      <c r="M9" s="230"/>
      <c r="N9" s="230"/>
      <c r="O9" s="230"/>
      <c r="P9" s="230"/>
      <c r="Q9" s="230"/>
      <c r="R9" s="230"/>
      <c r="S9" s="230"/>
      <c r="T9" s="230"/>
      <c r="U9" s="230"/>
      <c r="V9" s="230"/>
      <c r="W9" s="230"/>
      <c r="X9" s="230"/>
      <c r="Y9" s="230"/>
      <c r="Z9" s="230"/>
    </row>
    <row r="10" ht="13.5" customHeight="1" spans="1:26">
      <c r="A10" s="230"/>
      <c r="B10" s="230"/>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0"/>
    </row>
    <row r="11" ht="15.5" spans="1:26">
      <c r="A11" s="230"/>
      <c r="B11" s="237" t="s">
        <v>570</v>
      </c>
      <c r="C11" s="238"/>
      <c r="D11" s="238"/>
      <c r="E11" s="238"/>
      <c r="F11" s="230"/>
      <c r="G11" s="230"/>
      <c r="H11" s="230"/>
      <c r="I11" s="230"/>
      <c r="J11" s="230"/>
      <c r="K11" s="230"/>
      <c r="L11" s="230"/>
      <c r="M11" s="230"/>
      <c r="N11" s="230"/>
      <c r="O11" s="230"/>
      <c r="P11" s="230"/>
      <c r="Q11" s="230"/>
      <c r="R11" s="230"/>
      <c r="S11" s="230"/>
      <c r="T11" s="230"/>
      <c r="U11" s="230"/>
      <c r="V11" s="230"/>
      <c r="W11" s="230"/>
      <c r="X11" s="230"/>
      <c r="Y11" s="230"/>
      <c r="Z11" s="230"/>
    </row>
    <row r="12" ht="14.5" spans="1:26">
      <c r="A12" s="230"/>
      <c r="B12" s="230"/>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row>
    <row r="13" ht="20" spans="1:26">
      <c r="A13" s="230"/>
      <c r="B13" s="239"/>
      <c r="C13" s="240" t="s">
        <v>571</v>
      </c>
      <c r="D13" s="241"/>
      <c r="E13" s="241"/>
      <c r="F13" s="242"/>
      <c r="G13" s="230"/>
      <c r="H13" s="230"/>
      <c r="I13" s="230"/>
      <c r="J13" s="230"/>
      <c r="K13" s="230">
        <v>1</v>
      </c>
      <c r="L13" s="230">
        <v>1</v>
      </c>
      <c r="M13" s="230"/>
      <c r="N13" s="230"/>
      <c r="O13" s="230"/>
      <c r="P13" s="230"/>
      <c r="Q13" s="230"/>
      <c r="R13" s="230"/>
      <c r="S13" s="230"/>
      <c r="T13" s="230"/>
      <c r="U13" s="230"/>
      <c r="V13" s="230"/>
      <c r="W13" s="230"/>
      <c r="X13" s="230"/>
      <c r="Y13" s="230"/>
      <c r="Z13" s="230"/>
    </row>
    <row r="14" ht="15.5" spans="1:26">
      <c r="A14" s="230"/>
      <c r="B14" s="243"/>
      <c r="C14" s="244"/>
      <c r="D14" s="244"/>
      <c r="E14" s="244"/>
      <c r="F14" s="245"/>
      <c r="G14" s="230"/>
      <c r="H14" s="230"/>
      <c r="I14" s="230"/>
      <c r="J14" s="230"/>
      <c r="K14" s="230"/>
      <c r="L14" s="230"/>
      <c r="M14" s="230"/>
      <c r="N14" s="230"/>
      <c r="O14" s="230"/>
      <c r="P14" s="230"/>
      <c r="Q14" s="230"/>
      <c r="R14" s="230"/>
      <c r="S14" s="230"/>
      <c r="T14" s="230"/>
      <c r="U14" s="230"/>
      <c r="V14" s="230"/>
      <c r="W14" s="230"/>
      <c r="X14" s="230"/>
      <c r="Y14" s="230"/>
      <c r="Z14" s="230"/>
    </row>
    <row r="15" ht="15.5" spans="1:26">
      <c r="A15" s="230"/>
      <c r="B15" s="246"/>
      <c r="C15" s="247" t="s">
        <v>572</v>
      </c>
      <c r="D15" s="234"/>
      <c r="E15" s="234"/>
      <c r="F15" s="245"/>
      <c r="G15" s="230"/>
      <c r="H15" s="230"/>
      <c r="I15" s="230"/>
      <c r="J15" s="230"/>
      <c r="K15" s="230"/>
      <c r="L15" s="230"/>
      <c r="M15" s="230"/>
      <c r="N15" s="230"/>
      <c r="O15" s="230"/>
      <c r="P15" s="230"/>
      <c r="Q15" s="230"/>
      <c r="R15" s="230"/>
      <c r="S15" s="230"/>
      <c r="T15" s="230"/>
      <c r="U15" s="230"/>
      <c r="V15" s="230"/>
      <c r="W15" s="230"/>
      <c r="X15" s="230"/>
      <c r="Y15" s="230"/>
      <c r="Z15" s="230"/>
    </row>
    <row r="16" ht="15.5" spans="1:26">
      <c r="A16" s="230"/>
      <c r="B16" s="248"/>
      <c r="C16" s="247" t="s">
        <v>573</v>
      </c>
      <c r="D16" s="234"/>
      <c r="E16" s="234"/>
      <c r="F16" s="245"/>
      <c r="G16" s="230"/>
      <c r="H16" s="230"/>
      <c r="I16" s="230"/>
      <c r="J16" s="230"/>
      <c r="K16" s="230"/>
      <c r="L16" s="230"/>
      <c r="M16" s="230"/>
      <c r="N16" s="230"/>
      <c r="O16" s="230"/>
      <c r="P16" s="230"/>
      <c r="Q16" s="230"/>
      <c r="R16" s="230"/>
      <c r="S16" s="230"/>
      <c r="T16" s="230"/>
      <c r="U16" s="230"/>
      <c r="V16" s="230"/>
      <c r="W16" s="230"/>
      <c r="X16" s="230"/>
      <c r="Y16" s="230"/>
      <c r="Z16" s="230"/>
    </row>
    <row r="17" ht="15.5" spans="1:26">
      <c r="A17" s="230"/>
      <c r="B17" s="249"/>
      <c r="C17" s="250"/>
      <c r="D17" s="250"/>
      <c r="E17" s="250"/>
      <c r="F17" s="251"/>
      <c r="G17" s="230"/>
      <c r="H17" s="230"/>
      <c r="I17" s="230"/>
      <c r="J17" s="230"/>
      <c r="K17" s="230"/>
      <c r="L17" s="230"/>
      <c r="M17" s="230"/>
      <c r="N17" s="230"/>
      <c r="O17" s="230"/>
      <c r="P17" s="230"/>
      <c r="Q17" s="230"/>
      <c r="R17" s="230"/>
      <c r="S17" s="230"/>
      <c r="T17" s="230"/>
      <c r="U17" s="230"/>
      <c r="V17" s="230"/>
      <c r="W17" s="230"/>
      <c r="X17" s="230"/>
      <c r="Y17" s="230"/>
      <c r="Z17" s="230"/>
    </row>
    <row r="18" ht="15.5" spans="1:26">
      <c r="A18" s="230"/>
      <c r="B18" s="246"/>
      <c r="C18" s="252"/>
      <c r="D18" s="230"/>
      <c r="E18" s="230"/>
      <c r="F18" s="245"/>
      <c r="G18" s="230"/>
      <c r="H18" s="230"/>
      <c r="I18" s="230"/>
      <c r="J18" s="230"/>
      <c r="K18" s="230"/>
      <c r="L18" s="230"/>
      <c r="M18" s="230"/>
      <c r="N18" s="230"/>
      <c r="O18" s="230"/>
      <c r="P18" s="230"/>
      <c r="Q18" s="230"/>
      <c r="R18" s="230"/>
      <c r="S18" s="230"/>
      <c r="T18" s="230"/>
      <c r="U18" s="230"/>
      <c r="V18" s="230"/>
      <c r="W18" s="230"/>
      <c r="X18" s="230"/>
      <c r="Y18" s="230"/>
      <c r="Z18" s="230"/>
    </row>
    <row r="19" ht="15.5" spans="1:26">
      <c r="A19" s="230"/>
      <c r="B19" s="246"/>
      <c r="C19" s="253" t="s">
        <v>304</v>
      </c>
      <c r="D19" s="254"/>
      <c r="E19" s="255"/>
      <c r="F19" s="245"/>
      <c r="G19" s="230"/>
      <c r="H19" s="230"/>
      <c r="I19" s="230"/>
      <c r="J19" s="230"/>
      <c r="K19" s="230"/>
      <c r="L19" s="230"/>
      <c r="M19" s="230"/>
      <c r="N19" s="230"/>
      <c r="O19" s="230"/>
      <c r="P19" s="230"/>
      <c r="Q19" s="230"/>
      <c r="R19" s="230"/>
      <c r="S19" s="230"/>
      <c r="T19" s="230"/>
      <c r="U19" s="230"/>
      <c r="V19" s="230"/>
      <c r="W19" s="230"/>
      <c r="X19" s="230"/>
      <c r="Y19" s="230"/>
      <c r="Z19" s="230"/>
    </row>
    <row r="20" ht="15.75" customHeight="1" spans="1:26">
      <c r="A20" s="230"/>
      <c r="B20" s="246"/>
      <c r="C20" s="252"/>
      <c r="D20" s="230"/>
      <c r="E20" s="230"/>
      <c r="F20" s="245"/>
      <c r="G20" s="230"/>
      <c r="H20" s="230"/>
      <c r="I20" s="230"/>
      <c r="J20" s="230"/>
      <c r="K20" s="230"/>
      <c r="L20" s="230"/>
      <c r="M20" s="230"/>
      <c r="N20" s="230"/>
      <c r="O20" s="230"/>
      <c r="P20" s="230"/>
      <c r="Q20" s="230"/>
      <c r="R20" s="230"/>
      <c r="S20" s="230"/>
      <c r="T20" s="230"/>
      <c r="U20" s="230"/>
      <c r="V20" s="230"/>
      <c r="W20" s="230"/>
      <c r="X20" s="230"/>
      <c r="Y20" s="230"/>
      <c r="Z20" s="230"/>
    </row>
    <row r="21" ht="15.75" customHeight="1" spans="1:26">
      <c r="A21" s="230"/>
      <c r="B21" s="256"/>
      <c r="C21" s="257" t="s">
        <v>305</v>
      </c>
      <c r="D21" s="750" t="s">
        <v>244</v>
      </c>
      <c r="E21" s="258" t="s">
        <v>243</v>
      </c>
      <c r="F21" s="245"/>
      <c r="G21" s="230"/>
      <c r="H21" s="230"/>
      <c r="I21" s="230"/>
      <c r="J21" s="230"/>
      <c r="K21" s="230"/>
      <c r="L21" s="230"/>
      <c r="M21" s="230"/>
      <c r="N21" s="230"/>
      <c r="O21" s="230"/>
      <c r="P21" s="230"/>
      <c r="Q21" s="230"/>
      <c r="R21" s="230"/>
      <c r="S21" s="230"/>
      <c r="T21" s="230"/>
      <c r="U21" s="230"/>
      <c r="V21" s="230"/>
      <c r="W21" s="230"/>
      <c r="X21" s="230"/>
      <c r="Y21" s="230"/>
      <c r="Z21" s="230"/>
    </row>
    <row r="22" ht="15.75" customHeight="1" spans="1:26">
      <c r="A22" s="230"/>
      <c r="B22" s="256"/>
      <c r="C22" s="259">
        <v>1</v>
      </c>
      <c r="D22" s="751" t="s">
        <v>306</v>
      </c>
      <c r="E22" s="261" t="s">
        <v>418</v>
      </c>
      <c r="F22" s="245"/>
      <c r="G22" s="230"/>
      <c r="H22" s="230"/>
      <c r="I22" s="230"/>
      <c r="J22" s="230"/>
      <c r="K22" s="230"/>
      <c r="L22" s="230"/>
      <c r="M22" s="230"/>
      <c r="N22" s="230"/>
      <c r="O22" s="230"/>
      <c r="P22" s="230"/>
      <c r="Q22" s="230"/>
      <c r="R22" s="230"/>
      <c r="S22" s="230"/>
      <c r="T22" s="230"/>
      <c r="U22" s="230"/>
      <c r="V22" s="230"/>
      <c r="W22" s="230"/>
      <c r="X22" s="230"/>
      <c r="Y22" s="230"/>
      <c r="Z22" s="230"/>
    </row>
    <row r="23" ht="15.75" customHeight="1" spans="1:26">
      <c r="A23" s="230"/>
      <c r="B23" s="256"/>
      <c r="C23" s="259">
        <v>4</v>
      </c>
      <c r="D23" s="751" t="s">
        <v>311</v>
      </c>
      <c r="E23" s="262"/>
      <c r="F23" s="245"/>
      <c r="G23" s="230"/>
      <c r="H23" s="230"/>
      <c r="I23" s="230"/>
      <c r="J23" s="230"/>
      <c r="K23" s="230"/>
      <c r="L23" s="230"/>
      <c r="M23" s="230"/>
      <c r="N23" s="230"/>
      <c r="O23" s="230"/>
      <c r="P23" s="230"/>
      <c r="Q23" s="230"/>
      <c r="R23" s="230"/>
      <c r="S23" s="230"/>
      <c r="T23" s="230"/>
      <c r="U23" s="230"/>
      <c r="V23" s="230"/>
      <c r="W23" s="230"/>
      <c r="X23" s="230"/>
      <c r="Y23" s="230"/>
      <c r="Z23" s="230"/>
    </row>
    <row r="24" ht="15.75" customHeight="1" spans="1:26">
      <c r="A24" s="230"/>
      <c r="B24" s="263"/>
      <c r="C24" s="264"/>
      <c r="D24" s="265"/>
      <c r="E24" s="264"/>
      <c r="F24" s="251"/>
      <c r="G24" s="230"/>
      <c r="H24" s="230"/>
      <c r="I24" s="230"/>
      <c r="J24" s="230"/>
      <c r="K24" s="230"/>
      <c r="L24" s="230"/>
      <c r="M24" s="230"/>
      <c r="N24" s="230"/>
      <c r="O24" s="230"/>
      <c r="P24" s="230"/>
      <c r="Q24" s="230"/>
      <c r="R24" s="230"/>
      <c r="S24" s="230"/>
      <c r="T24" s="230"/>
      <c r="U24" s="230"/>
      <c r="V24" s="230"/>
      <c r="W24" s="230"/>
      <c r="X24" s="230"/>
      <c r="Y24" s="230"/>
      <c r="Z24" s="230"/>
    </row>
    <row r="25" ht="15.75" customHeight="1" spans="1:26">
      <c r="A25" s="230"/>
      <c r="B25" s="230"/>
      <c r="C25" s="230"/>
      <c r="D25" s="230"/>
      <c r="E25" s="230"/>
      <c r="F25" s="230"/>
      <c r="G25" s="230"/>
      <c r="H25" s="230"/>
      <c r="I25" s="230"/>
      <c r="J25" s="230"/>
      <c r="K25" s="230"/>
      <c r="L25" s="230"/>
      <c r="M25" s="230"/>
      <c r="N25" s="230"/>
      <c r="O25" s="230"/>
      <c r="P25" s="230"/>
      <c r="Q25" s="230"/>
      <c r="R25" s="230"/>
      <c r="S25" s="230"/>
      <c r="T25" s="230"/>
      <c r="U25" s="230"/>
      <c r="V25" s="230"/>
      <c r="W25" s="230"/>
      <c r="X25" s="230"/>
      <c r="Y25" s="230"/>
      <c r="Z25" s="230"/>
    </row>
    <row r="26" ht="15.75" customHeight="1" spans="1:26">
      <c r="A26" s="230"/>
      <c r="B26" s="230"/>
      <c r="C26" s="230"/>
      <c r="D26" s="230"/>
      <c r="E26" s="230"/>
      <c r="F26" s="230"/>
      <c r="G26" s="230"/>
      <c r="H26" s="230"/>
      <c r="I26" s="230"/>
      <c r="J26" s="230"/>
      <c r="K26" s="230"/>
      <c r="L26" s="230"/>
      <c r="M26" s="230"/>
      <c r="N26" s="230"/>
      <c r="O26" s="230"/>
      <c r="P26" s="230"/>
      <c r="Q26" s="230"/>
      <c r="R26" s="230"/>
      <c r="S26" s="230"/>
      <c r="T26" s="230"/>
      <c r="U26" s="230"/>
      <c r="V26" s="230"/>
      <c r="W26" s="230"/>
      <c r="X26" s="230"/>
      <c r="Y26" s="230"/>
      <c r="Z26" s="230"/>
    </row>
    <row r="27" ht="15.75" customHeight="1" spans="1:26">
      <c r="A27" s="230"/>
      <c r="B27" s="266"/>
      <c r="C27" s="267" t="s">
        <v>574</v>
      </c>
      <c r="D27" s="268"/>
      <c r="E27" s="268"/>
      <c r="F27" s="269"/>
      <c r="G27" s="230"/>
      <c r="H27" s="230"/>
      <c r="I27" s="230"/>
      <c r="J27" s="230"/>
      <c r="K27" s="230">
        <v>2</v>
      </c>
      <c r="L27" s="230">
        <v>2</v>
      </c>
      <c r="M27" s="230"/>
      <c r="N27" s="230"/>
      <c r="O27" s="230"/>
      <c r="P27" s="230"/>
      <c r="Q27" s="230"/>
      <c r="R27" s="230"/>
      <c r="S27" s="230"/>
      <c r="T27" s="230"/>
      <c r="U27" s="230"/>
      <c r="V27" s="230"/>
      <c r="W27" s="230"/>
      <c r="X27" s="230"/>
      <c r="Y27" s="230"/>
      <c r="Z27" s="230"/>
    </row>
    <row r="28" ht="15.75" customHeight="1" spans="1:26">
      <c r="A28" s="230"/>
      <c r="B28" s="246"/>
      <c r="C28" s="252"/>
      <c r="D28" s="230"/>
      <c r="E28" s="230"/>
      <c r="F28" s="245"/>
      <c r="G28" s="230"/>
      <c r="H28" s="230"/>
      <c r="I28" s="230"/>
      <c r="J28" s="230"/>
      <c r="K28" s="230"/>
      <c r="L28" s="230"/>
      <c r="M28" s="230"/>
      <c r="N28" s="230"/>
      <c r="O28" s="230"/>
      <c r="P28" s="230"/>
      <c r="Q28" s="230"/>
      <c r="R28" s="230"/>
      <c r="S28" s="230"/>
      <c r="T28" s="230"/>
      <c r="U28" s="230"/>
      <c r="V28" s="230"/>
      <c r="W28" s="230"/>
      <c r="X28" s="230"/>
      <c r="Y28" s="230"/>
      <c r="Z28" s="230"/>
    </row>
    <row r="29" ht="15.75" customHeight="1" spans="1:26">
      <c r="A29" s="230"/>
      <c r="B29" s="246"/>
      <c r="C29" s="270" t="s">
        <v>304</v>
      </c>
      <c r="D29" s="238"/>
      <c r="E29" s="271"/>
      <c r="F29" s="245"/>
      <c r="G29" s="230"/>
      <c r="H29" s="230"/>
      <c r="I29" s="230"/>
      <c r="J29" s="230"/>
      <c r="K29" s="230"/>
      <c r="L29" s="230"/>
      <c r="M29" s="230"/>
      <c r="N29" s="230"/>
      <c r="O29" s="230"/>
      <c r="P29" s="230"/>
      <c r="Q29" s="230"/>
      <c r="R29" s="230"/>
      <c r="S29" s="230"/>
      <c r="T29" s="230"/>
      <c r="U29" s="230"/>
      <c r="V29" s="230"/>
      <c r="W29" s="230"/>
      <c r="X29" s="230"/>
      <c r="Y29" s="230"/>
      <c r="Z29" s="230"/>
    </row>
    <row r="30" ht="15.75" customHeight="1" spans="1:26">
      <c r="A30" s="230"/>
      <c r="B30" s="246"/>
      <c r="C30" s="252"/>
      <c r="D30" s="230"/>
      <c r="E30" s="230"/>
      <c r="F30" s="245"/>
      <c r="G30" s="230"/>
      <c r="H30" s="230"/>
      <c r="I30" s="230"/>
      <c r="J30" s="230"/>
      <c r="K30" s="230"/>
      <c r="L30" s="230"/>
      <c r="M30" s="230"/>
      <c r="N30" s="230"/>
      <c r="O30" s="230"/>
      <c r="P30" s="230"/>
      <c r="Q30" s="230"/>
      <c r="R30" s="230"/>
      <c r="S30" s="230"/>
      <c r="T30" s="230"/>
      <c r="U30" s="230"/>
      <c r="V30" s="230"/>
      <c r="W30" s="230"/>
      <c r="X30" s="230"/>
      <c r="Y30" s="230"/>
      <c r="Z30" s="230"/>
    </row>
    <row r="31" ht="15.75" customHeight="1" spans="1:26">
      <c r="A31" s="230"/>
      <c r="B31" s="256"/>
      <c r="C31" s="257" t="s">
        <v>305</v>
      </c>
      <c r="D31" s="750" t="s">
        <v>244</v>
      </c>
      <c r="E31" s="258" t="s">
        <v>243</v>
      </c>
      <c r="F31" s="245"/>
      <c r="G31" s="230"/>
      <c r="H31" s="230"/>
      <c r="I31" s="230"/>
      <c r="J31" s="230"/>
      <c r="K31" s="230"/>
      <c r="L31" s="230"/>
      <c r="M31" s="230"/>
      <c r="N31" s="230"/>
      <c r="O31" s="230"/>
      <c r="P31" s="230"/>
      <c r="Q31" s="230"/>
      <c r="R31" s="230"/>
      <c r="S31" s="230"/>
      <c r="T31" s="230"/>
      <c r="U31" s="230"/>
      <c r="V31" s="230"/>
      <c r="W31" s="230"/>
      <c r="X31" s="230"/>
      <c r="Y31" s="230"/>
      <c r="Z31" s="230"/>
    </row>
    <row r="32" ht="15.75" customHeight="1" spans="1:26">
      <c r="A32" s="230"/>
      <c r="B32" s="256"/>
      <c r="C32" s="259">
        <v>1</v>
      </c>
      <c r="D32" s="751" t="s">
        <v>306</v>
      </c>
      <c r="E32" s="261" t="s">
        <v>418</v>
      </c>
      <c r="F32" s="245"/>
      <c r="G32" s="230"/>
      <c r="H32" s="230"/>
      <c r="I32" s="230"/>
      <c r="J32" s="230"/>
      <c r="K32" s="230"/>
      <c r="L32" s="230"/>
      <c r="M32" s="230"/>
      <c r="N32" s="230"/>
      <c r="O32" s="230"/>
      <c r="P32" s="230"/>
      <c r="Q32" s="230"/>
      <c r="R32" s="230"/>
      <c r="S32" s="230"/>
      <c r="T32" s="230"/>
      <c r="U32" s="230"/>
      <c r="V32" s="230"/>
      <c r="W32" s="230"/>
      <c r="X32" s="230"/>
      <c r="Y32" s="230"/>
      <c r="Z32" s="230"/>
    </row>
    <row r="33" ht="15.75" customHeight="1" spans="1:26">
      <c r="A33" s="230"/>
      <c r="B33" s="256"/>
      <c r="C33" s="259">
        <v>4</v>
      </c>
      <c r="D33" s="751" t="s">
        <v>311</v>
      </c>
      <c r="E33" s="262"/>
      <c r="F33" s="245"/>
      <c r="G33" s="230"/>
      <c r="H33" s="230"/>
      <c r="I33" s="230"/>
      <c r="J33" s="230"/>
      <c r="K33" s="230"/>
      <c r="L33" s="230"/>
      <c r="M33" s="230"/>
      <c r="N33" s="230"/>
      <c r="O33" s="230"/>
      <c r="P33" s="230"/>
      <c r="Q33" s="230"/>
      <c r="R33" s="230"/>
      <c r="S33" s="230"/>
      <c r="T33" s="230"/>
      <c r="U33" s="230"/>
      <c r="V33" s="230"/>
      <c r="W33" s="230"/>
      <c r="X33" s="230"/>
      <c r="Y33" s="230"/>
      <c r="Z33" s="230"/>
    </row>
    <row r="34" ht="15.75" customHeight="1" spans="1:26">
      <c r="A34" s="230"/>
      <c r="B34" s="263"/>
      <c r="C34" s="264"/>
      <c r="D34" s="265"/>
      <c r="E34" s="264"/>
      <c r="F34" s="251"/>
      <c r="G34" s="230"/>
      <c r="H34" s="230"/>
      <c r="I34" s="230"/>
      <c r="J34" s="230"/>
      <c r="K34" s="230"/>
      <c r="L34" s="230"/>
      <c r="M34" s="230"/>
      <c r="N34" s="230"/>
      <c r="O34" s="230"/>
      <c r="P34" s="230"/>
      <c r="Q34" s="230"/>
      <c r="R34" s="230"/>
      <c r="S34" s="230"/>
      <c r="T34" s="230"/>
      <c r="U34" s="230"/>
      <c r="V34" s="230"/>
      <c r="W34" s="230"/>
      <c r="X34" s="230"/>
      <c r="Y34" s="230"/>
      <c r="Z34" s="230"/>
    </row>
    <row r="35" ht="15.75" customHeight="1" spans="1:26">
      <c r="A35" s="230"/>
      <c r="B35" s="230"/>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row>
    <row r="36" ht="15.75" customHeight="1" spans="1:26">
      <c r="A36" s="230"/>
      <c r="B36" s="266"/>
      <c r="C36" s="268" t="s">
        <v>575</v>
      </c>
      <c r="D36" s="268"/>
      <c r="E36" s="268"/>
      <c r="F36" s="269"/>
      <c r="G36" s="230"/>
      <c r="H36" s="230"/>
      <c r="I36" s="230"/>
      <c r="J36" s="230"/>
      <c r="K36" s="230">
        <v>3</v>
      </c>
      <c r="L36" s="230">
        <v>3</v>
      </c>
      <c r="M36" s="230"/>
      <c r="N36" s="230"/>
      <c r="O36" s="230"/>
      <c r="P36" s="230"/>
      <c r="Q36" s="230"/>
      <c r="R36" s="230"/>
      <c r="S36" s="230"/>
      <c r="T36" s="230"/>
      <c r="U36" s="230"/>
      <c r="V36" s="230"/>
      <c r="W36" s="230"/>
      <c r="X36" s="230"/>
      <c r="Y36" s="230"/>
      <c r="Z36" s="230"/>
    </row>
    <row r="37" ht="15.75" customHeight="1" spans="1:26">
      <c r="A37" s="230"/>
      <c r="B37" s="246"/>
      <c r="C37" s="252"/>
      <c r="D37" s="230"/>
      <c r="E37" s="230"/>
      <c r="F37" s="245"/>
      <c r="G37" s="230"/>
      <c r="H37" s="230"/>
      <c r="I37" s="230"/>
      <c r="J37" s="230"/>
      <c r="K37" s="230"/>
      <c r="L37" s="230"/>
      <c r="M37" s="230"/>
      <c r="N37" s="230"/>
      <c r="O37" s="230"/>
      <c r="P37" s="230"/>
      <c r="Q37" s="230"/>
      <c r="R37" s="230"/>
      <c r="S37" s="230"/>
      <c r="T37" s="230"/>
      <c r="U37" s="230"/>
      <c r="V37" s="230"/>
      <c r="W37" s="230"/>
      <c r="X37" s="230"/>
      <c r="Y37" s="230"/>
      <c r="Z37" s="230"/>
    </row>
    <row r="38" ht="21" customHeight="1" spans="1:26">
      <c r="A38" s="230"/>
      <c r="B38" s="246"/>
      <c r="C38" s="253" t="s">
        <v>304</v>
      </c>
      <c r="D38" s="254"/>
      <c r="E38" s="254"/>
      <c r="F38" s="245"/>
      <c r="G38" s="230"/>
      <c r="H38" s="230"/>
      <c r="I38" s="230"/>
      <c r="J38" s="230"/>
      <c r="K38" s="230"/>
      <c r="L38" s="230"/>
      <c r="M38" s="230"/>
      <c r="N38" s="230"/>
      <c r="O38" s="230"/>
      <c r="P38" s="230"/>
      <c r="Q38" s="230"/>
      <c r="R38" s="230"/>
      <c r="S38" s="230"/>
      <c r="T38" s="230"/>
      <c r="U38" s="230"/>
      <c r="V38" s="230"/>
      <c r="W38" s="230"/>
      <c r="X38" s="230"/>
      <c r="Y38" s="230"/>
      <c r="Z38" s="230"/>
    </row>
    <row r="39" ht="6" customHeight="1" spans="1:26">
      <c r="A39" s="230"/>
      <c r="B39" s="246"/>
      <c r="C39" s="252"/>
      <c r="D39" s="230"/>
      <c r="E39" s="230"/>
      <c r="F39" s="245"/>
      <c r="G39" s="230"/>
      <c r="H39" s="230"/>
      <c r="I39" s="230"/>
      <c r="J39" s="230"/>
      <c r="K39" s="230"/>
      <c r="L39" s="230"/>
      <c r="M39" s="230"/>
      <c r="N39" s="230"/>
      <c r="O39" s="230"/>
      <c r="P39" s="230"/>
      <c r="Q39" s="230"/>
      <c r="R39" s="230"/>
      <c r="S39" s="230"/>
      <c r="T39" s="230"/>
      <c r="U39" s="230"/>
      <c r="V39" s="230"/>
      <c r="W39" s="230"/>
      <c r="X39" s="230"/>
      <c r="Y39" s="230"/>
      <c r="Z39" s="230"/>
    </row>
    <row r="40" ht="15.75" customHeight="1" spans="1:26">
      <c r="A40" s="230"/>
      <c r="B40" s="256"/>
      <c r="C40" s="257" t="s">
        <v>305</v>
      </c>
      <c r="D40" s="750" t="s">
        <v>244</v>
      </c>
      <c r="E40" s="258" t="s">
        <v>243</v>
      </c>
      <c r="F40" s="245"/>
      <c r="G40" s="230"/>
      <c r="H40" s="230"/>
      <c r="I40" s="230"/>
      <c r="J40" s="230"/>
      <c r="K40" s="230"/>
      <c r="L40" s="230"/>
      <c r="M40" s="230"/>
      <c r="N40" s="230"/>
      <c r="O40" s="230"/>
      <c r="P40" s="230"/>
      <c r="Q40" s="230"/>
      <c r="R40" s="230"/>
      <c r="S40" s="230"/>
      <c r="T40" s="230"/>
      <c r="U40" s="230"/>
      <c r="V40" s="230"/>
      <c r="W40" s="230"/>
      <c r="X40" s="230"/>
      <c r="Y40" s="230"/>
      <c r="Z40" s="230"/>
    </row>
    <row r="41" ht="21" customHeight="1" spans="1:26">
      <c r="A41" s="230"/>
      <c r="B41" s="256"/>
      <c r="C41" s="259">
        <v>1</v>
      </c>
      <c r="D41" s="751" t="s">
        <v>306</v>
      </c>
      <c r="E41" s="261" t="s">
        <v>418</v>
      </c>
      <c r="F41" s="245"/>
      <c r="G41" s="230"/>
      <c r="H41" s="230"/>
      <c r="I41" s="230"/>
      <c r="J41" s="230"/>
      <c r="K41" s="230"/>
      <c r="L41" s="230"/>
      <c r="M41" s="230"/>
      <c r="N41" s="230"/>
      <c r="O41" s="230"/>
      <c r="P41" s="230"/>
      <c r="Q41" s="230"/>
      <c r="R41" s="230"/>
      <c r="S41" s="230"/>
      <c r="T41" s="230"/>
      <c r="U41" s="230"/>
      <c r="V41" s="230"/>
      <c r="W41" s="230"/>
      <c r="X41" s="230"/>
      <c r="Y41" s="230"/>
      <c r="Z41" s="230"/>
    </row>
    <row r="42" ht="21" customHeight="1" spans="1:26">
      <c r="A42" s="230"/>
      <c r="B42" s="256"/>
      <c r="C42" s="259">
        <v>2</v>
      </c>
      <c r="D42" s="751" t="s">
        <v>458</v>
      </c>
      <c r="E42" s="272"/>
      <c r="F42" s="245"/>
      <c r="G42" s="230"/>
      <c r="H42" s="230"/>
      <c r="I42" s="230"/>
      <c r="J42" s="230"/>
      <c r="K42" s="230"/>
      <c r="L42" s="230"/>
      <c r="M42" s="230"/>
      <c r="N42" s="230"/>
      <c r="O42" s="230"/>
      <c r="P42" s="230"/>
      <c r="Q42" s="230"/>
      <c r="R42" s="230"/>
      <c r="S42" s="230"/>
      <c r="T42" s="230"/>
      <c r="U42" s="230"/>
      <c r="V42" s="230"/>
      <c r="W42" s="230"/>
      <c r="X42" s="230"/>
      <c r="Y42" s="230"/>
      <c r="Z42" s="230"/>
    </row>
    <row r="43" ht="21" customHeight="1" spans="1:26">
      <c r="A43" s="230"/>
      <c r="B43" s="256"/>
      <c r="C43" s="259">
        <v>3</v>
      </c>
      <c r="D43" s="751" t="s">
        <v>459</v>
      </c>
      <c r="E43" s="272"/>
      <c r="F43" s="245"/>
      <c r="G43" s="230"/>
      <c r="H43" s="230"/>
      <c r="I43" s="230"/>
      <c r="J43" s="230"/>
      <c r="K43" s="230"/>
      <c r="L43" s="230"/>
      <c r="M43" s="230"/>
      <c r="N43" s="230"/>
      <c r="O43" s="230"/>
      <c r="P43" s="230"/>
      <c r="Q43" s="230"/>
      <c r="R43" s="230"/>
      <c r="S43" s="230"/>
      <c r="T43" s="230"/>
      <c r="U43" s="230"/>
      <c r="V43" s="230"/>
      <c r="W43" s="230"/>
      <c r="X43" s="230"/>
      <c r="Y43" s="230"/>
      <c r="Z43" s="230"/>
    </row>
    <row r="44" ht="21" customHeight="1" spans="1:26">
      <c r="A44" s="230"/>
      <c r="B44" s="256"/>
      <c r="C44" s="259">
        <v>4</v>
      </c>
      <c r="D44" s="751" t="s">
        <v>462</v>
      </c>
      <c r="E44" s="262"/>
      <c r="F44" s="245"/>
      <c r="G44" s="230"/>
      <c r="H44" s="230"/>
      <c r="I44" s="230"/>
      <c r="J44" s="230"/>
      <c r="K44" s="230"/>
      <c r="L44" s="230"/>
      <c r="M44" s="230"/>
      <c r="N44" s="230"/>
      <c r="O44" s="230"/>
      <c r="P44" s="230"/>
      <c r="Q44" s="230"/>
      <c r="R44" s="230"/>
      <c r="S44" s="230"/>
      <c r="T44" s="230"/>
      <c r="U44" s="230"/>
      <c r="V44" s="230"/>
      <c r="W44" s="230"/>
      <c r="X44" s="230"/>
      <c r="Y44" s="230"/>
      <c r="Z44" s="230"/>
    </row>
    <row r="45" ht="15.75" customHeight="1" spans="1:26">
      <c r="A45" s="230"/>
      <c r="B45" s="263"/>
      <c r="C45" s="264"/>
      <c r="D45" s="265"/>
      <c r="E45" s="264"/>
      <c r="F45" s="251"/>
      <c r="G45" s="230"/>
      <c r="H45" s="230"/>
      <c r="I45" s="230"/>
      <c r="J45" s="230"/>
      <c r="K45" s="230"/>
      <c r="L45" s="230"/>
      <c r="M45" s="230"/>
      <c r="N45" s="230"/>
      <c r="O45" s="230"/>
      <c r="P45" s="230"/>
      <c r="Q45" s="230"/>
      <c r="R45" s="230"/>
      <c r="S45" s="230"/>
      <c r="T45" s="230"/>
      <c r="U45" s="230"/>
      <c r="V45" s="230"/>
      <c r="W45" s="230"/>
      <c r="X45" s="230"/>
      <c r="Y45" s="230"/>
      <c r="Z45" s="230"/>
    </row>
    <row r="46" ht="15.75" customHeight="1" spans="1:26">
      <c r="A46" s="230"/>
      <c r="B46" s="230"/>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row>
    <row r="47" ht="15.75" customHeight="1" spans="1:26">
      <c r="A47" s="230"/>
      <c r="B47" s="266"/>
      <c r="C47" s="267" t="s">
        <v>576</v>
      </c>
      <c r="D47" s="268"/>
      <c r="E47" s="268"/>
      <c r="F47" s="269"/>
      <c r="G47" s="230"/>
      <c r="H47" s="230"/>
      <c r="I47" s="230"/>
      <c r="J47" s="230"/>
      <c r="K47" s="230">
        <v>4</v>
      </c>
      <c r="L47" s="230">
        <v>4</v>
      </c>
      <c r="M47" s="230"/>
      <c r="N47" s="230"/>
      <c r="O47" s="230"/>
      <c r="P47" s="230"/>
      <c r="Q47" s="230"/>
      <c r="R47" s="230"/>
      <c r="S47" s="230"/>
      <c r="T47" s="230"/>
      <c r="U47" s="230"/>
      <c r="V47" s="230"/>
      <c r="W47" s="230"/>
      <c r="X47" s="230"/>
      <c r="Y47" s="230"/>
      <c r="Z47" s="230"/>
    </row>
    <row r="48" ht="15.75" customHeight="1" spans="1:26">
      <c r="A48" s="230"/>
      <c r="B48" s="246"/>
      <c r="C48" s="252"/>
      <c r="D48" s="230"/>
      <c r="E48" s="230"/>
      <c r="F48" s="245"/>
      <c r="G48" s="230"/>
      <c r="H48" s="230"/>
      <c r="I48" s="230"/>
      <c r="J48" s="230"/>
      <c r="K48" s="230"/>
      <c r="L48" s="230"/>
      <c r="M48" s="230"/>
      <c r="N48" s="230"/>
      <c r="O48" s="230"/>
      <c r="P48" s="230"/>
      <c r="Q48" s="230"/>
      <c r="R48" s="230"/>
      <c r="S48" s="230"/>
      <c r="T48" s="230"/>
      <c r="U48" s="230"/>
      <c r="V48" s="230"/>
      <c r="W48" s="230"/>
      <c r="X48" s="230"/>
      <c r="Y48" s="230"/>
      <c r="Z48" s="230"/>
    </row>
    <row r="49" ht="15.75" customHeight="1" spans="1:26">
      <c r="A49" s="230"/>
      <c r="B49" s="246"/>
      <c r="C49" s="273"/>
      <c r="D49" s="274"/>
      <c r="E49" s="275"/>
      <c r="F49" s="245"/>
      <c r="G49" s="230"/>
      <c r="H49" s="230"/>
      <c r="I49" s="230"/>
      <c r="J49" s="230"/>
      <c r="K49" s="230"/>
      <c r="L49" s="230"/>
      <c r="M49" s="230"/>
      <c r="N49" s="230"/>
      <c r="O49" s="230"/>
      <c r="P49" s="230"/>
      <c r="Q49" s="230"/>
      <c r="R49" s="230"/>
      <c r="S49" s="230"/>
      <c r="T49" s="230"/>
      <c r="U49" s="230"/>
      <c r="V49" s="230"/>
      <c r="W49" s="230"/>
      <c r="X49" s="230"/>
      <c r="Y49" s="230"/>
      <c r="Z49" s="230"/>
    </row>
    <row r="50" ht="15.75" customHeight="1" spans="1:26">
      <c r="A50" s="230"/>
      <c r="B50" s="246"/>
      <c r="C50" s="276" t="s">
        <v>577</v>
      </c>
      <c r="D50" s="277"/>
      <c r="E50" s="278"/>
      <c r="F50" s="245"/>
      <c r="G50" s="230"/>
      <c r="H50" s="230"/>
      <c r="I50" s="230"/>
      <c r="J50" s="230"/>
      <c r="K50" s="230"/>
      <c r="L50" s="230"/>
      <c r="M50" s="230"/>
      <c r="N50" s="230"/>
      <c r="O50" s="230"/>
      <c r="P50" s="230"/>
      <c r="Q50" s="230"/>
      <c r="R50" s="230"/>
      <c r="S50" s="230"/>
      <c r="T50" s="230"/>
      <c r="U50" s="230"/>
      <c r="V50" s="230"/>
      <c r="W50" s="230"/>
      <c r="X50" s="230"/>
      <c r="Y50" s="230"/>
      <c r="Z50" s="230"/>
    </row>
    <row r="51" ht="15.75" customHeight="1" spans="1:26">
      <c r="A51" s="230"/>
      <c r="B51" s="246"/>
      <c r="C51" s="276" t="s">
        <v>578</v>
      </c>
      <c r="D51" s="277"/>
      <c r="E51" s="278"/>
      <c r="F51" s="245"/>
      <c r="G51" s="230"/>
      <c r="H51" s="230"/>
      <c r="I51" s="230"/>
      <c r="J51" s="230"/>
      <c r="K51" s="230"/>
      <c r="L51" s="230"/>
      <c r="M51" s="230"/>
      <c r="N51" s="230"/>
      <c r="O51" s="230"/>
      <c r="P51" s="230"/>
      <c r="Q51" s="230"/>
      <c r="R51" s="230"/>
      <c r="S51" s="230"/>
      <c r="T51" s="230"/>
      <c r="U51" s="230"/>
      <c r="V51" s="230"/>
      <c r="W51" s="230"/>
      <c r="X51" s="230"/>
      <c r="Y51" s="230"/>
      <c r="Z51" s="230"/>
    </row>
    <row r="52" ht="15.75" customHeight="1" spans="1:26">
      <c r="A52" s="230"/>
      <c r="B52" s="246"/>
      <c r="C52" s="276" t="s">
        <v>579</v>
      </c>
      <c r="D52" s="277"/>
      <c r="E52" s="278"/>
      <c r="F52" s="245"/>
      <c r="G52" s="230"/>
      <c r="H52" s="230"/>
      <c r="I52" s="230"/>
      <c r="J52" s="230"/>
      <c r="K52" s="230"/>
      <c r="L52" s="230"/>
      <c r="M52" s="230"/>
      <c r="N52" s="230"/>
      <c r="O52" s="230"/>
      <c r="P52" s="230"/>
      <c r="Q52" s="230"/>
      <c r="R52" s="230"/>
      <c r="S52" s="230"/>
      <c r="T52" s="230"/>
      <c r="U52" s="230"/>
      <c r="V52" s="230"/>
      <c r="W52" s="230"/>
      <c r="X52" s="230"/>
      <c r="Y52" s="230"/>
      <c r="Z52" s="230"/>
    </row>
    <row r="53" ht="15.75" customHeight="1" spans="1:26">
      <c r="A53" s="230"/>
      <c r="B53" s="246"/>
      <c r="C53" s="276" t="s">
        <v>580</v>
      </c>
      <c r="D53" s="277"/>
      <c r="E53" s="278"/>
      <c r="F53" s="245"/>
      <c r="G53" s="230"/>
      <c r="H53" s="230"/>
      <c r="I53" s="230"/>
      <c r="J53" s="230"/>
      <c r="K53" s="230"/>
      <c r="L53" s="230"/>
      <c r="M53" s="230"/>
      <c r="N53" s="230"/>
      <c r="O53" s="230"/>
      <c r="P53" s="230"/>
      <c r="Q53" s="230"/>
      <c r="R53" s="230"/>
      <c r="S53" s="230"/>
      <c r="T53" s="230"/>
      <c r="U53" s="230"/>
      <c r="V53" s="230"/>
      <c r="W53" s="230"/>
      <c r="X53" s="230"/>
      <c r="Y53" s="230"/>
      <c r="Z53" s="230"/>
    </row>
    <row r="54" ht="15.75" customHeight="1" spans="1:26">
      <c r="A54" s="230"/>
      <c r="B54" s="279"/>
      <c r="C54" s="280"/>
      <c r="D54" s="281"/>
      <c r="E54" s="251"/>
      <c r="F54" s="245"/>
      <c r="G54" s="230"/>
      <c r="H54" s="230"/>
      <c r="I54" s="230"/>
      <c r="J54" s="230"/>
      <c r="K54" s="230"/>
      <c r="L54" s="230"/>
      <c r="M54" s="230"/>
      <c r="N54" s="230"/>
      <c r="O54" s="230"/>
      <c r="P54" s="230"/>
      <c r="Q54" s="230"/>
      <c r="R54" s="230"/>
      <c r="S54" s="230"/>
      <c r="T54" s="230"/>
      <c r="U54" s="230"/>
      <c r="V54" s="230"/>
      <c r="W54" s="230"/>
      <c r="X54" s="230"/>
      <c r="Y54" s="230"/>
      <c r="Z54" s="230"/>
    </row>
    <row r="55" ht="15.75" customHeight="1" spans="1:26">
      <c r="A55" s="230"/>
      <c r="B55" s="246"/>
      <c r="C55" s="252"/>
      <c r="D55" s="230"/>
      <c r="E55" s="230"/>
      <c r="F55" s="245"/>
      <c r="G55" s="230"/>
      <c r="H55" s="230"/>
      <c r="I55" s="230"/>
      <c r="J55" s="230"/>
      <c r="K55" s="230"/>
      <c r="L55" s="230"/>
      <c r="M55" s="230"/>
      <c r="N55" s="230"/>
      <c r="O55" s="230"/>
      <c r="P55" s="230"/>
      <c r="Q55" s="230"/>
      <c r="R55" s="230"/>
      <c r="S55" s="230"/>
      <c r="T55" s="230"/>
      <c r="U55" s="230"/>
      <c r="V55" s="230"/>
      <c r="W55" s="230"/>
      <c r="X55" s="230"/>
      <c r="Y55" s="230"/>
      <c r="Z55" s="230"/>
    </row>
    <row r="56" ht="15.75" customHeight="1" spans="1:26">
      <c r="A56" s="230"/>
      <c r="B56" s="246"/>
      <c r="C56" s="253" t="s">
        <v>304</v>
      </c>
      <c r="D56" s="254"/>
      <c r="E56" s="254"/>
      <c r="F56" s="245"/>
      <c r="G56" s="230"/>
      <c r="H56" s="230"/>
      <c r="I56" s="230"/>
      <c r="J56" s="230"/>
      <c r="K56" s="230"/>
      <c r="L56" s="230"/>
      <c r="M56" s="230"/>
      <c r="N56" s="230"/>
      <c r="O56" s="230"/>
      <c r="P56" s="230"/>
      <c r="Q56" s="230"/>
      <c r="R56" s="230"/>
      <c r="S56" s="230"/>
      <c r="T56" s="230"/>
      <c r="U56" s="230"/>
      <c r="V56" s="230"/>
      <c r="W56" s="230"/>
      <c r="X56" s="230"/>
      <c r="Y56" s="230"/>
      <c r="Z56" s="230"/>
    </row>
    <row r="57" ht="15.75" customHeight="1" spans="1:26">
      <c r="A57" s="230"/>
      <c r="B57" s="246"/>
      <c r="C57" s="252"/>
      <c r="D57" s="230"/>
      <c r="E57" s="230"/>
      <c r="F57" s="245"/>
      <c r="G57" s="230"/>
      <c r="H57" s="230"/>
      <c r="I57" s="230"/>
      <c r="J57" s="230"/>
      <c r="K57" s="230"/>
      <c r="L57" s="230"/>
      <c r="M57" s="230"/>
      <c r="N57" s="230"/>
      <c r="O57" s="230"/>
      <c r="P57" s="230"/>
      <c r="Q57" s="230"/>
      <c r="R57" s="230"/>
      <c r="S57" s="230"/>
      <c r="T57" s="230"/>
      <c r="U57" s="230"/>
      <c r="V57" s="230"/>
      <c r="W57" s="230"/>
      <c r="X57" s="230"/>
      <c r="Y57" s="230"/>
      <c r="Z57" s="230"/>
    </row>
    <row r="58" ht="15.75" customHeight="1" spans="1:26">
      <c r="A58" s="230"/>
      <c r="B58" s="256"/>
      <c r="C58" s="257" t="s">
        <v>305</v>
      </c>
      <c r="D58" s="750" t="s">
        <v>244</v>
      </c>
      <c r="E58" s="258" t="s">
        <v>243</v>
      </c>
      <c r="F58" s="245"/>
      <c r="G58" s="230"/>
      <c r="H58" s="230"/>
      <c r="I58" s="230"/>
      <c r="J58" s="230"/>
      <c r="K58" s="230"/>
      <c r="L58" s="230"/>
      <c r="M58" s="230"/>
      <c r="N58" s="230"/>
      <c r="O58" s="230"/>
      <c r="P58" s="230"/>
      <c r="Q58" s="230"/>
      <c r="R58" s="230"/>
      <c r="S58" s="230"/>
      <c r="T58" s="230"/>
      <c r="U58" s="230"/>
      <c r="V58" s="230"/>
      <c r="W58" s="230"/>
      <c r="X58" s="230"/>
      <c r="Y58" s="230"/>
      <c r="Z58" s="230"/>
    </row>
    <row r="59" ht="32.15" customHeight="1" spans="1:26">
      <c r="A59" s="230"/>
      <c r="B59" s="256"/>
      <c r="C59" s="259">
        <v>1</v>
      </c>
      <c r="D59" s="753" t="s">
        <v>581</v>
      </c>
      <c r="E59" s="283" t="s">
        <v>418</v>
      </c>
      <c r="F59" s="245"/>
      <c r="G59" s="230"/>
      <c r="H59" s="230"/>
      <c r="I59" s="230"/>
      <c r="J59" s="230"/>
      <c r="K59" s="230"/>
      <c r="L59" s="230"/>
      <c r="M59" s="230"/>
      <c r="N59" s="230"/>
      <c r="O59" s="230"/>
      <c r="P59" s="230"/>
      <c r="Q59" s="230"/>
      <c r="R59" s="230"/>
      <c r="S59" s="230"/>
      <c r="T59" s="230"/>
      <c r="U59" s="230"/>
      <c r="V59" s="230"/>
      <c r="W59" s="230"/>
      <c r="X59" s="230"/>
      <c r="Y59" s="230"/>
      <c r="Z59" s="230"/>
    </row>
    <row r="60" ht="44.15" customHeight="1" spans="1:26">
      <c r="A60" s="230"/>
      <c r="B60" s="256"/>
      <c r="C60" s="259">
        <v>2</v>
      </c>
      <c r="D60" s="753" t="s">
        <v>582</v>
      </c>
      <c r="E60" s="272"/>
      <c r="F60" s="245"/>
      <c r="G60" s="230"/>
      <c r="H60" s="230"/>
      <c r="I60" s="230"/>
      <c r="J60" s="230"/>
      <c r="K60" s="230"/>
      <c r="L60" s="230"/>
      <c r="M60" s="230"/>
      <c r="N60" s="230"/>
      <c r="O60" s="230"/>
      <c r="P60" s="230"/>
      <c r="Q60" s="230"/>
      <c r="R60" s="230"/>
      <c r="S60" s="230"/>
      <c r="T60" s="230"/>
      <c r="U60" s="230"/>
      <c r="V60" s="230"/>
      <c r="W60" s="230"/>
      <c r="X60" s="230"/>
      <c r="Y60" s="230"/>
      <c r="Z60" s="230"/>
    </row>
    <row r="61" ht="46" customHeight="1" spans="1:26">
      <c r="A61" s="230"/>
      <c r="B61" s="256"/>
      <c r="C61" s="259">
        <v>3</v>
      </c>
      <c r="D61" s="753" t="s">
        <v>583</v>
      </c>
      <c r="E61" s="272"/>
      <c r="F61" s="245"/>
      <c r="G61" s="230"/>
      <c r="H61" s="230"/>
      <c r="I61" s="230"/>
      <c r="J61" s="230"/>
      <c r="K61" s="230"/>
      <c r="L61" s="230"/>
      <c r="M61" s="230"/>
      <c r="N61" s="230"/>
      <c r="O61" s="230"/>
      <c r="P61" s="230"/>
      <c r="Q61" s="230"/>
      <c r="R61" s="230"/>
      <c r="S61" s="230"/>
      <c r="T61" s="230"/>
      <c r="U61" s="230"/>
      <c r="V61" s="230"/>
      <c r="W61" s="230"/>
      <c r="X61" s="230"/>
      <c r="Y61" s="230"/>
      <c r="Z61" s="230"/>
    </row>
    <row r="62" ht="34" customHeight="1" spans="1:26">
      <c r="A62" s="230"/>
      <c r="B62" s="256"/>
      <c r="C62" s="259">
        <v>4</v>
      </c>
      <c r="D62" s="753" t="s">
        <v>584</v>
      </c>
      <c r="E62" s="262"/>
      <c r="F62" s="245"/>
      <c r="G62" s="230"/>
      <c r="H62" s="230"/>
      <c r="I62" s="230"/>
      <c r="J62" s="230"/>
      <c r="K62" s="230"/>
      <c r="L62" s="230"/>
      <c r="M62" s="230"/>
      <c r="N62" s="230"/>
      <c r="O62" s="230"/>
      <c r="P62" s="230"/>
      <c r="Q62" s="230"/>
      <c r="R62" s="230"/>
      <c r="S62" s="230"/>
      <c r="T62" s="230"/>
      <c r="U62" s="230"/>
      <c r="V62" s="230"/>
      <c r="W62" s="230"/>
      <c r="X62" s="230"/>
      <c r="Y62" s="230"/>
      <c r="Z62" s="230"/>
    </row>
    <row r="63" ht="15.75" customHeight="1" spans="1:26">
      <c r="A63" s="230"/>
      <c r="B63" s="263"/>
      <c r="C63" s="264"/>
      <c r="D63" s="265"/>
      <c r="E63" s="264"/>
      <c r="F63" s="251"/>
      <c r="G63" s="230"/>
      <c r="H63" s="230"/>
      <c r="I63" s="230"/>
      <c r="J63" s="230"/>
      <c r="K63" s="230"/>
      <c r="L63" s="230"/>
      <c r="M63" s="230"/>
      <c r="N63" s="230"/>
      <c r="O63" s="230"/>
      <c r="P63" s="230"/>
      <c r="Q63" s="230"/>
      <c r="R63" s="230"/>
      <c r="S63" s="230"/>
      <c r="T63" s="230"/>
      <c r="U63" s="230"/>
      <c r="V63" s="230"/>
      <c r="W63" s="230"/>
      <c r="X63" s="230"/>
      <c r="Y63" s="230"/>
      <c r="Z63" s="230"/>
    </row>
    <row r="64" ht="15.75" customHeight="1" spans="1:26">
      <c r="A64" s="230"/>
      <c r="B64" s="230"/>
      <c r="C64" s="230"/>
      <c r="D64" s="230"/>
      <c r="E64" s="230"/>
      <c r="F64" s="230"/>
      <c r="G64" s="230"/>
      <c r="H64" s="230"/>
      <c r="I64" s="230"/>
      <c r="J64" s="230"/>
      <c r="K64" s="230"/>
      <c r="L64" s="230"/>
      <c r="M64" s="230"/>
      <c r="N64" s="230"/>
      <c r="O64" s="230"/>
      <c r="P64" s="230"/>
      <c r="Q64" s="230"/>
      <c r="R64" s="230"/>
      <c r="S64" s="230"/>
      <c r="T64" s="230"/>
      <c r="U64" s="230"/>
      <c r="V64" s="230"/>
      <c r="W64" s="230"/>
      <c r="X64" s="230"/>
      <c r="Y64" s="230"/>
      <c r="Z64" s="230"/>
    </row>
    <row r="65" ht="15.75" customHeight="1" spans="1:26">
      <c r="A65" s="230"/>
      <c r="B65" s="230"/>
      <c r="C65" s="230"/>
      <c r="D65" s="230"/>
      <c r="E65" s="230"/>
      <c r="F65" s="230"/>
      <c r="G65" s="230"/>
      <c r="H65" s="230"/>
      <c r="I65" s="230"/>
      <c r="J65" s="230"/>
      <c r="K65" s="230"/>
      <c r="L65" s="230"/>
      <c r="M65" s="230"/>
      <c r="N65" s="230"/>
      <c r="O65" s="230"/>
      <c r="P65" s="230"/>
      <c r="Q65" s="230"/>
      <c r="R65" s="230"/>
      <c r="S65" s="230"/>
      <c r="T65" s="230"/>
      <c r="U65" s="230"/>
      <c r="V65" s="230"/>
      <c r="W65" s="230"/>
      <c r="X65" s="230"/>
      <c r="Y65" s="230"/>
      <c r="Z65" s="230"/>
    </row>
    <row r="66" ht="21.75" customHeight="1" spans="1:26">
      <c r="A66" s="230"/>
      <c r="B66" s="284" t="s">
        <v>585</v>
      </c>
      <c r="C66" s="238"/>
      <c r="D66" s="238"/>
      <c r="E66" s="238"/>
      <c r="F66" s="285"/>
      <c r="G66" s="230"/>
      <c r="H66" s="230"/>
      <c r="I66" s="230"/>
      <c r="J66" s="230"/>
      <c r="K66" s="230"/>
      <c r="L66" s="230"/>
      <c r="M66" s="230"/>
      <c r="N66" s="230"/>
      <c r="O66" s="230"/>
      <c r="P66" s="230"/>
      <c r="Q66" s="230"/>
      <c r="R66" s="230"/>
      <c r="S66" s="230"/>
      <c r="T66" s="230"/>
      <c r="U66" s="230"/>
      <c r="V66" s="230"/>
      <c r="W66" s="230"/>
      <c r="X66" s="230"/>
      <c r="Y66" s="230"/>
      <c r="Z66" s="230"/>
    </row>
    <row r="67" ht="15.75" customHeight="1" spans="1:26">
      <c r="A67" s="230"/>
      <c r="B67" s="230"/>
      <c r="C67" s="230"/>
      <c r="D67" s="230"/>
      <c r="E67" s="230"/>
      <c r="F67" s="230"/>
      <c r="G67" s="230"/>
      <c r="H67" s="230"/>
      <c r="I67" s="230"/>
      <c r="J67" s="230"/>
      <c r="K67" s="230"/>
      <c r="L67" s="230"/>
      <c r="M67" s="230"/>
      <c r="N67" s="230"/>
      <c r="O67" s="230"/>
      <c r="P67" s="230"/>
      <c r="Q67" s="230"/>
      <c r="R67" s="230"/>
      <c r="S67" s="230"/>
      <c r="T67" s="230"/>
      <c r="U67" s="230"/>
      <c r="V67" s="230"/>
      <c r="W67" s="230"/>
      <c r="X67" s="230"/>
      <c r="Y67" s="230"/>
      <c r="Z67" s="230"/>
    </row>
    <row r="68" ht="23.25" customHeight="1" spans="1:26">
      <c r="A68" s="286"/>
      <c r="B68" s="266"/>
      <c r="C68" s="268" t="s">
        <v>586</v>
      </c>
      <c r="D68" s="268"/>
      <c r="E68" s="268"/>
      <c r="F68" s="275"/>
      <c r="G68" s="230"/>
      <c r="H68" s="230"/>
      <c r="I68" s="230"/>
      <c r="J68" s="230"/>
      <c r="K68" s="230">
        <v>1</v>
      </c>
      <c r="L68" s="230">
        <v>5</v>
      </c>
      <c r="M68" s="230"/>
      <c r="N68" s="230"/>
      <c r="O68" s="230"/>
      <c r="P68" s="230"/>
      <c r="Q68" s="230"/>
      <c r="R68" s="230"/>
      <c r="S68" s="230"/>
      <c r="T68" s="230"/>
      <c r="U68" s="230"/>
      <c r="V68" s="230"/>
      <c r="W68" s="230"/>
      <c r="X68" s="230"/>
      <c r="Y68" s="230"/>
      <c r="Z68" s="230"/>
    </row>
    <row r="69" customHeight="1" spans="1:26">
      <c r="A69" s="230"/>
      <c r="B69" s="287"/>
      <c r="C69" s="288"/>
      <c r="D69" s="274"/>
      <c r="E69" s="274"/>
      <c r="F69" s="245"/>
      <c r="G69" s="230"/>
      <c r="H69" s="230"/>
      <c r="I69" s="230"/>
      <c r="J69" s="230"/>
      <c r="K69" s="230"/>
      <c r="L69" s="230"/>
      <c r="M69" s="230"/>
      <c r="N69" s="230"/>
      <c r="O69" s="230"/>
      <c r="P69" s="230"/>
      <c r="Q69" s="230"/>
      <c r="R69" s="230"/>
      <c r="S69" s="230"/>
      <c r="T69" s="230"/>
      <c r="U69" s="230"/>
      <c r="V69" s="230"/>
      <c r="W69" s="230"/>
      <c r="X69" s="230"/>
      <c r="Y69" s="230"/>
      <c r="Z69" s="230"/>
    </row>
    <row r="70" customHeight="1" spans="1:26">
      <c r="A70" s="230"/>
      <c r="B70" s="246"/>
      <c r="C70" s="273"/>
      <c r="D70" s="274"/>
      <c r="E70" s="275"/>
      <c r="F70" s="245"/>
      <c r="G70" s="230"/>
      <c r="H70" s="230"/>
      <c r="I70" s="230"/>
      <c r="J70" s="230"/>
      <c r="K70" s="230"/>
      <c r="L70" s="230"/>
      <c r="M70" s="230"/>
      <c r="N70" s="230"/>
      <c r="O70" s="230"/>
      <c r="P70" s="230"/>
      <c r="Q70" s="230"/>
      <c r="R70" s="230"/>
      <c r="S70" s="230"/>
      <c r="T70" s="230"/>
      <c r="U70" s="230"/>
      <c r="V70" s="230"/>
      <c r="W70" s="230"/>
      <c r="X70" s="230"/>
      <c r="Y70" s="230"/>
      <c r="Z70" s="230"/>
    </row>
    <row r="71" customHeight="1" spans="1:26">
      <c r="A71" s="230"/>
      <c r="B71" s="246"/>
      <c r="C71" s="289" t="s">
        <v>207</v>
      </c>
      <c r="D71" s="290" t="s">
        <v>587</v>
      </c>
      <c r="E71" s="291"/>
      <c r="F71" s="245"/>
      <c r="G71" s="230"/>
      <c r="H71" s="230"/>
      <c r="I71" s="230"/>
      <c r="J71" s="230"/>
      <c r="K71" s="230"/>
      <c r="L71" s="230"/>
      <c r="M71" s="230"/>
      <c r="N71" s="230"/>
      <c r="O71" s="230"/>
      <c r="P71" s="230"/>
      <c r="Q71" s="230"/>
      <c r="R71" s="230"/>
      <c r="S71" s="230"/>
      <c r="T71" s="230"/>
      <c r="U71" s="230"/>
      <c r="V71" s="230"/>
      <c r="W71" s="230"/>
      <c r="X71" s="230"/>
      <c r="Y71" s="230"/>
      <c r="Z71" s="230"/>
    </row>
    <row r="72" customHeight="1" spans="1:26">
      <c r="A72" s="230"/>
      <c r="B72" s="246"/>
      <c r="C72" s="289" t="s">
        <v>209</v>
      </c>
      <c r="D72" s="290" t="s">
        <v>588</v>
      </c>
      <c r="E72" s="291"/>
      <c r="F72" s="245"/>
      <c r="G72" s="230"/>
      <c r="H72" s="230"/>
      <c r="I72" s="230"/>
      <c r="J72" s="230"/>
      <c r="K72" s="230"/>
      <c r="L72" s="230"/>
      <c r="M72" s="230"/>
      <c r="N72" s="230"/>
      <c r="O72" s="230"/>
      <c r="P72" s="230"/>
      <c r="Q72" s="230"/>
      <c r="R72" s="230"/>
      <c r="S72" s="230"/>
      <c r="T72" s="230"/>
      <c r="U72" s="230"/>
      <c r="V72" s="230"/>
      <c r="W72" s="230"/>
      <c r="X72" s="230"/>
      <c r="Y72" s="230"/>
      <c r="Z72" s="230"/>
    </row>
    <row r="73" customHeight="1" spans="1:26">
      <c r="A73" s="230"/>
      <c r="B73" s="246"/>
      <c r="C73" s="289" t="s">
        <v>211</v>
      </c>
      <c r="D73" s="290" t="s">
        <v>589</v>
      </c>
      <c r="E73" s="291"/>
      <c r="F73" s="245"/>
      <c r="G73" s="230"/>
      <c r="H73" s="230"/>
      <c r="I73" s="230"/>
      <c r="J73" s="230"/>
      <c r="K73" s="230"/>
      <c r="L73" s="230"/>
      <c r="M73" s="230"/>
      <c r="N73" s="230"/>
      <c r="O73" s="230"/>
      <c r="P73" s="230"/>
      <c r="Q73" s="230"/>
      <c r="R73" s="230"/>
      <c r="S73" s="230"/>
      <c r="T73" s="230"/>
      <c r="U73" s="230"/>
      <c r="V73" s="230"/>
      <c r="W73" s="230"/>
      <c r="X73" s="230"/>
      <c r="Y73" s="230"/>
      <c r="Z73" s="230"/>
    </row>
    <row r="74" customHeight="1" spans="1:26">
      <c r="A74" s="230"/>
      <c r="B74" s="246"/>
      <c r="C74" s="289" t="s">
        <v>213</v>
      </c>
      <c r="D74" s="290" t="s">
        <v>590</v>
      </c>
      <c r="E74" s="291"/>
      <c r="F74" s="245"/>
      <c r="G74" s="230"/>
      <c r="H74" s="230"/>
      <c r="I74" s="230"/>
      <c r="J74" s="230"/>
      <c r="K74" s="230"/>
      <c r="L74" s="230"/>
      <c r="M74" s="230"/>
      <c r="N74" s="230"/>
      <c r="O74" s="230"/>
      <c r="P74" s="230"/>
      <c r="Q74" s="230"/>
      <c r="R74" s="230"/>
      <c r="S74" s="230"/>
      <c r="T74" s="230"/>
      <c r="U74" s="230"/>
      <c r="V74" s="230"/>
      <c r="W74" s="230"/>
      <c r="X74" s="230"/>
      <c r="Y74" s="230"/>
      <c r="Z74" s="230"/>
    </row>
    <row r="75" customHeight="1" spans="1:26">
      <c r="A75" s="230"/>
      <c r="B75" s="246"/>
      <c r="C75" s="292"/>
      <c r="D75" s="290" t="s">
        <v>591</v>
      </c>
      <c r="E75" s="291"/>
      <c r="F75" s="245"/>
      <c r="G75" s="230"/>
      <c r="H75" s="230"/>
      <c r="I75" s="230"/>
      <c r="J75" s="230"/>
      <c r="K75" s="230"/>
      <c r="L75" s="230"/>
      <c r="M75" s="230"/>
      <c r="N75" s="230"/>
      <c r="O75" s="230"/>
      <c r="P75" s="230"/>
      <c r="Q75" s="230"/>
      <c r="R75" s="230"/>
      <c r="S75" s="230"/>
      <c r="T75" s="230"/>
      <c r="U75" s="230"/>
      <c r="V75" s="230"/>
      <c r="W75" s="230"/>
      <c r="X75" s="230"/>
      <c r="Y75" s="230"/>
      <c r="Z75" s="230"/>
    </row>
    <row r="76" customHeight="1" spans="1:26">
      <c r="A76" s="230"/>
      <c r="B76" s="246"/>
      <c r="C76" s="292"/>
      <c r="D76" s="290" t="s">
        <v>592</v>
      </c>
      <c r="E76" s="291"/>
      <c r="F76" s="245"/>
      <c r="G76" s="230"/>
      <c r="H76" s="230"/>
      <c r="I76" s="230"/>
      <c r="J76" s="230"/>
      <c r="K76" s="230"/>
      <c r="L76" s="230"/>
      <c r="M76" s="230"/>
      <c r="N76" s="230"/>
      <c r="O76" s="230"/>
      <c r="P76" s="230"/>
      <c r="Q76" s="230"/>
      <c r="R76" s="230"/>
      <c r="S76" s="230"/>
      <c r="T76" s="230"/>
      <c r="U76" s="230"/>
      <c r="V76" s="230"/>
      <c r="W76" s="230"/>
      <c r="X76" s="230"/>
      <c r="Y76" s="230"/>
      <c r="Z76" s="230"/>
    </row>
    <row r="77" customHeight="1" spans="1:26">
      <c r="A77" s="230"/>
      <c r="B77" s="246"/>
      <c r="C77" s="292"/>
      <c r="D77" s="290" t="s">
        <v>593</v>
      </c>
      <c r="E77" s="291"/>
      <c r="F77" s="245"/>
      <c r="G77" s="230"/>
      <c r="H77" s="230"/>
      <c r="I77" s="230"/>
      <c r="J77" s="230"/>
      <c r="K77" s="230"/>
      <c r="L77" s="230"/>
      <c r="M77" s="230"/>
      <c r="N77" s="230"/>
      <c r="O77" s="230"/>
      <c r="P77" s="230"/>
      <c r="Q77" s="230"/>
      <c r="R77" s="230"/>
      <c r="S77" s="230"/>
      <c r="T77" s="230"/>
      <c r="U77" s="230"/>
      <c r="V77" s="230"/>
      <c r="W77" s="230"/>
      <c r="X77" s="230"/>
      <c r="Y77" s="230"/>
      <c r="Z77" s="230"/>
    </row>
    <row r="78" customHeight="1" spans="1:26">
      <c r="A78" s="277"/>
      <c r="B78" s="279"/>
      <c r="C78" s="280"/>
      <c r="D78" s="281"/>
      <c r="E78" s="251"/>
      <c r="F78" s="245"/>
      <c r="G78" s="230"/>
      <c r="H78" s="230"/>
      <c r="I78" s="230"/>
      <c r="J78" s="230"/>
      <c r="K78" s="230"/>
      <c r="L78" s="230"/>
      <c r="M78" s="230"/>
      <c r="N78" s="230"/>
      <c r="O78" s="230"/>
      <c r="P78" s="230"/>
      <c r="Q78" s="230"/>
      <c r="R78" s="230"/>
      <c r="S78" s="230"/>
      <c r="T78" s="230"/>
      <c r="U78" s="230"/>
      <c r="V78" s="230"/>
      <c r="W78" s="230"/>
      <c r="X78" s="230"/>
      <c r="Y78" s="230"/>
      <c r="Z78" s="230"/>
    </row>
    <row r="79" customHeight="1" spans="1:26">
      <c r="A79" s="230"/>
      <c r="B79" s="246"/>
      <c r="C79" s="252"/>
      <c r="D79" s="230"/>
      <c r="E79" s="230"/>
      <c r="F79" s="245"/>
      <c r="G79" s="230"/>
      <c r="H79" s="230"/>
      <c r="I79" s="230"/>
      <c r="J79" s="230"/>
      <c r="K79" s="230"/>
      <c r="L79" s="230"/>
      <c r="M79" s="230"/>
      <c r="N79" s="230"/>
      <c r="O79" s="230"/>
      <c r="P79" s="230"/>
      <c r="Q79" s="230"/>
      <c r="R79" s="230"/>
      <c r="S79" s="230"/>
      <c r="T79" s="230"/>
      <c r="U79" s="230"/>
      <c r="V79" s="230"/>
      <c r="W79" s="230"/>
      <c r="X79" s="230"/>
      <c r="Y79" s="230"/>
      <c r="Z79" s="230"/>
    </row>
    <row r="80" ht="19.5" customHeight="1" spans="1:26">
      <c r="A80" s="230"/>
      <c r="B80" s="246"/>
      <c r="C80" s="253" t="s">
        <v>304</v>
      </c>
      <c r="D80" s="254"/>
      <c r="E80" s="255"/>
      <c r="F80" s="245"/>
      <c r="G80" s="230"/>
      <c r="H80" s="230"/>
      <c r="I80" s="230"/>
      <c r="J80" s="230"/>
      <c r="K80" s="230"/>
      <c r="L80" s="230"/>
      <c r="M80" s="230"/>
      <c r="N80" s="230"/>
      <c r="O80" s="230"/>
      <c r="P80" s="230"/>
      <c r="Q80" s="230"/>
      <c r="R80" s="230"/>
      <c r="S80" s="230"/>
      <c r="T80" s="230"/>
      <c r="U80" s="230"/>
      <c r="V80" s="230"/>
      <c r="W80" s="230"/>
      <c r="X80" s="230"/>
      <c r="Y80" s="230"/>
      <c r="Z80" s="230"/>
    </row>
    <row r="81" customHeight="1" spans="1:26">
      <c r="A81" s="230"/>
      <c r="B81" s="246"/>
      <c r="C81" s="252"/>
      <c r="D81" s="230"/>
      <c r="E81" s="230"/>
      <c r="F81" s="245"/>
      <c r="G81" s="230"/>
      <c r="H81" s="230"/>
      <c r="I81" s="230"/>
      <c r="J81" s="230"/>
      <c r="K81" s="230"/>
      <c r="L81" s="230"/>
      <c r="M81" s="230"/>
      <c r="N81" s="230"/>
      <c r="O81" s="230"/>
      <c r="P81" s="230"/>
      <c r="Q81" s="230"/>
      <c r="R81" s="230"/>
      <c r="S81" s="230"/>
      <c r="T81" s="230"/>
      <c r="U81" s="230"/>
      <c r="V81" s="230"/>
      <c r="W81" s="230"/>
      <c r="X81" s="230"/>
      <c r="Y81" s="230"/>
      <c r="Z81" s="230"/>
    </row>
    <row r="82" ht="32.25" customHeight="1" spans="1:26">
      <c r="A82" s="230"/>
      <c r="B82" s="256"/>
      <c r="C82" s="257" t="s">
        <v>305</v>
      </c>
      <c r="D82" s="750" t="s">
        <v>244</v>
      </c>
      <c r="E82" s="258" t="s">
        <v>243</v>
      </c>
      <c r="F82" s="245"/>
      <c r="G82" s="230"/>
      <c r="H82" s="230"/>
      <c r="I82" s="230"/>
      <c r="J82" s="230"/>
      <c r="K82" s="230"/>
      <c r="L82" s="230"/>
      <c r="M82" s="230"/>
      <c r="N82" s="230"/>
      <c r="O82" s="230"/>
      <c r="P82" s="230"/>
      <c r="Q82" s="230"/>
      <c r="R82" s="230"/>
      <c r="S82" s="230"/>
      <c r="T82" s="230"/>
      <c r="U82" s="230"/>
      <c r="V82" s="230"/>
      <c r="W82" s="230"/>
      <c r="X82" s="230"/>
      <c r="Y82" s="230"/>
      <c r="Z82" s="230"/>
    </row>
    <row r="83" ht="21" customHeight="1" spans="1:26">
      <c r="A83" s="230"/>
      <c r="B83" s="256"/>
      <c r="C83" s="259">
        <v>1</v>
      </c>
      <c r="D83" s="752" t="s">
        <v>306</v>
      </c>
      <c r="E83" s="261" t="s">
        <v>546</v>
      </c>
      <c r="F83" s="245"/>
      <c r="G83" s="230"/>
      <c r="H83" s="230"/>
      <c r="I83" s="230"/>
      <c r="J83" s="230"/>
      <c r="K83" s="230"/>
      <c r="L83" s="230"/>
      <c r="M83" s="230"/>
      <c r="N83" s="230"/>
      <c r="O83" s="230"/>
      <c r="P83" s="230"/>
      <c r="Q83" s="230"/>
      <c r="R83" s="230"/>
      <c r="S83" s="230"/>
      <c r="T83" s="230"/>
      <c r="U83" s="230"/>
      <c r="V83" s="230"/>
      <c r="W83" s="230"/>
      <c r="X83" s="230"/>
      <c r="Y83" s="230"/>
      <c r="Z83" s="230"/>
    </row>
    <row r="84" ht="21" customHeight="1" spans="1:26">
      <c r="A84" s="230"/>
      <c r="B84" s="256"/>
      <c r="C84" s="259">
        <v>2</v>
      </c>
      <c r="D84" s="752" t="s">
        <v>371</v>
      </c>
      <c r="E84" s="272"/>
      <c r="F84" s="245"/>
      <c r="G84" s="230"/>
      <c r="H84" s="230"/>
      <c r="I84" s="230"/>
      <c r="J84" s="230"/>
      <c r="K84" s="230"/>
      <c r="L84" s="230"/>
      <c r="M84" s="230"/>
      <c r="N84" s="230"/>
      <c r="O84" s="230"/>
      <c r="P84" s="230"/>
      <c r="Q84" s="230"/>
      <c r="R84" s="230"/>
      <c r="S84" s="230"/>
      <c r="T84" s="230"/>
      <c r="U84" s="230"/>
      <c r="V84" s="230"/>
      <c r="W84" s="230"/>
      <c r="X84" s="230"/>
      <c r="Y84" s="230"/>
      <c r="Z84" s="230"/>
    </row>
    <row r="85" ht="21" customHeight="1" spans="1:26">
      <c r="A85" s="230"/>
      <c r="B85" s="256"/>
      <c r="C85" s="259">
        <v>3</v>
      </c>
      <c r="D85" s="752" t="s">
        <v>372</v>
      </c>
      <c r="E85" s="272"/>
      <c r="F85" s="245"/>
      <c r="G85" s="230"/>
      <c r="H85" s="230"/>
      <c r="I85" s="230"/>
      <c r="J85" s="230"/>
      <c r="K85" s="230"/>
      <c r="L85" s="230"/>
      <c r="M85" s="230"/>
      <c r="N85" s="230"/>
      <c r="O85" s="230"/>
      <c r="P85" s="230"/>
      <c r="Q85" s="230"/>
      <c r="R85" s="230"/>
      <c r="S85" s="230"/>
      <c r="T85" s="230"/>
      <c r="U85" s="230"/>
      <c r="V85" s="230"/>
      <c r="W85" s="230"/>
      <c r="X85" s="230"/>
      <c r="Y85" s="230"/>
      <c r="Z85" s="230"/>
    </row>
    <row r="86" ht="21" customHeight="1" spans="1:26">
      <c r="A86" s="230"/>
      <c r="B86" s="256"/>
      <c r="C86" s="259">
        <v>4</v>
      </c>
      <c r="D86" s="752" t="s">
        <v>373</v>
      </c>
      <c r="E86" s="262"/>
      <c r="F86" s="245"/>
      <c r="G86" s="230"/>
      <c r="H86" s="230"/>
      <c r="I86" s="230"/>
      <c r="J86" s="230"/>
      <c r="K86" s="230"/>
      <c r="L86" s="230"/>
      <c r="M86" s="230"/>
      <c r="N86" s="230"/>
      <c r="O86" s="230"/>
      <c r="P86" s="230"/>
      <c r="Q86" s="230"/>
      <c r="R86" s="230"/>
      <c r="S86" s="230"/>
      <c r="T86" s="230"/>
      <c r="U86" s="230"/>
      <c r="V86" s="230"/>
      <c r="W86" s="230"/>
      <c r="X86" s="230"/>
      <c r="Y86" s="230"/>
      <c r="Z86" s="230"/>
    </row>
    <row r="87" ht="21.75" customHeight="1" spans="1:26">
      <c r="A87" s="230"/>
      <c r="B87" s="263"/>
      <c r="C87" s="264"/>
      <c r="D87" s="265"/>
      <c r="E87" s="264"/>
      <c r="F87" s="251"/>
      <c r="G87" s="230"/>
      <c r="H87" s="230"/>
      <c r="I87" s="230"/>
      <c r="J87" s="230"/>
      <c r="K87" s="230"/>
      <c r="L87" s="230"/>
      <c r="M87" s="230"/>
      <c r="N87" s="230"/>
      <c r="O87" s="230"/>
      <c r="P87" s="230"/>
      <c r="Q87" s="230"/>
      <c r="R87" s="230"/>
      <c r="S87" s="230"/>
      <c r="T87" s="230"/>
      <c r="U87" s="230"/>
      <c r="V87" s="230"/>
      <c r="W87" s="230"/>
      <c r="X87" s="230"/>
      <c r="Y87" s="230"/>
      <c r="Z87" s="230"/>
    </row>
    <row r="88" ht="15.75" customHeight="1" spans="1:26">
      <c r="A88" s="230"/>
      <c r="B88" s="230"/>
      <c r="C88" s="230"/>
      <c r="D88" s="230"/>
      <c r="E88" s="230"/>
      <c r="F88" s="230"/>
      <c r="G88" s="230"/>
      <c r="H88" s="230"/>
      <c r="I88" s="230"/>
      <c r="J88" s="230"/>
      <c r="K88" s="230"/>
      <c r="L88" s="230"/>
      <c r="M88" s="230"/>
      <c r="N88" s="230"/>
      <c r="O88" s="230"/>
      <c r="P88" s="230"/>
      <c r="Q88" s="230"/>
      <c r="R88" s="230"/>
      <c r="S88" s="230"/>
      <c r="T88" s="230"/>
      <c r="U88" s="230"/>
      <c r="V88" s="230"/>
      <c r="W88" s="230"/>
      <c r="X88" s="230"/>
      <c r="Y88" s="230"/>
      <c r="Z88" s="230"/>
    </row>
    <row r="89" ht="15.75" customHeight="1" spans="1:26">
      <c r="A89" s="230"/>
      <c r="B89" s="239"/>
      <c r="C89" s="241" t="s">
        <v>594</v>
      </c>
      <c r="D89" s="241"/>
      <c r="E89" s="241"/>
      <c r="F89" s="242"/>
      <c r="G89" s="230"/>
      <c r="H89" s="230"/>
      <c r="I89" s="230"/>
      <c r="J89" s="230"/>
      <c r="K89" s="230">
        <v>2</v>
      </c>
      <c r="L89" s="230">
        <v>6</v>
      </c>
      <c r="M89" s="230"/>
      <c r="N89" s="230"/>
      <c r="O89" s="230"/>
      <c r="P89" s="230"/>
      <c r="Q89" s="230"/>
      <c r="R89" s="230"/>
      <c r="S89" s="230"/>
      <c r="T89" s="230"/>
      <c r="U89" s="230"/>
      <c r="V89" s="230"/>
      <c r="W89" s="230"/>
      <c r="X89" s="230"/>
      <c r="Y89" s="230"/>
      <c r="Z89" s="230"/>
    </row>
    <row r="90" ht="15.75" customHeight="1" spans="1:26">
      <c r="A90" s="230"/>
      <c r="B90" s="246"/>
      <c r="C90" s="252"/>
      <c r="D90" s="230"/>
      <c r="E90" s="230"/>
      <c r="F90" s="245"/>
      <c r="G90" s="230"/>
      <c r="H90" s="230"/>
      <c r="I90" s="230"/>
      <c r="J90" s="230"/>
      <c r="K90" s="230"/>
      <c r="L90" s="230"/>
      <c r="M90" s="230"/>
      <c r="N90" s="230"/>
      <c r="O90" s="230"/>
      <c r="P90" s="230"/>
      <c r="Q90" s="230"/>
      <c r="R90" s="230"/>
      <c r="S90" s="230"/>
      <c r="T90" s="230"/>
      <c r="U90" s="230"/>
      <c r="V90" s="230"/>
      <c r="W90" s="230"/>
      <c r="X90" s="230"/>
      <c r="Y90" s="230"/>
      <c r="Z90" s="230"/>
    </row>
    <row r="91" ht="21.75" customHeight="1" spans="1:26">
      <c r="A91" s="230"/>
      <c r="B91" s="246"/>
      <c r="C91" s="253" t="s">
        <v>304</v>
      </c>
      <c r="D91" s="254"/>
      <c r="E91" s="255"/>
      <c r="F91" s="245"/>
      <c r="G91" s="230"/>
      <c r="H91" s="230"/>
      <c r="I91" s="230"/>
      <c r="J91" s="230"/>
      <c r="K91" s="230"/>
      <c r="L91" s="230"/>
      <c r="M91" s="230"/>
      <c r="N91" s="230"/>
      <c r="O91" s="230"/>
      <c r="P91" s="230"/>
      <c r="Q91" s="230"/>
      <c r="R91" s="230"/>
      <c r="S91" s="230"/>
      <c r="T91" s="230"/>
      <c r="U91" s="230"/>
      <c r="V91" s="230"/>
      <c r="W91" s="230"/>
      <c r="X91" s="230"/>
      <c r="Y91" s="230"/>
      <c r="Z91" s="230"/>
    </row>
    <row r="92" ht="12.75" customHeight="1" spans="1:26">
      <c r="A92" s="230"/>
      <c r="B92" s="246"/>
      <c r="C92" s="252"/>
      <c r="D92" s="230"/>
      <c r="E92" s="230"/>
      <c r="F92" s="245"/>
      <c r="G92" s="230"/>
      <c r="H92" s="230"/>
      <c r="I92" s="230"/>
      <c r="J92" s="230"/>
      <c r="K92" s="230"/>
      <c r="L92" s="230"/>
      <c r="M92" s="230"/>
      <c r="N92" s="230"/>
      <c r="O92" s="230"/>
      <c r="P92" s="230"/>
      <c r="Q92" s="230"/>
      <c r="R92" s="230"/>
      <c r="S92" s="230"/>
      <c r="T92" s="230"/>
      <c r="U92" s="230"/>
      <c r="V92" s="230"/>
      <c r="W92" s="230"/>
      <c r="X92" s="230"/>
      <c r="Y92" s="230"/>
      <c r="Z92" s="230"/>
    </row>
    <row r="93" ht="15.75" customHeight="1" spans="1:26">
      <c r="A93" s="230"/>
      <c r="B93" s="256"/>
      <c r="C93" s="257" t="s">
        <v>305</v>
      </c>
      <c r="D93" s="750" t="s">
        <v>244</v>
      </c>
      <c r="E93" s="258" t="s">
        <v>243</v>
      </c>
      <c r="F93" s="245"/>
      <c r="G93" s="230"/>
      <c r="H93" s="230"/>
      <c r="I93" s="230"/>
      <c r="J93" s="230"/>
      <c r="K93" s="230"/>
      <c r="L93" s="230"/>
      <c r="M93" s="230"/>
      <c r="N93" s="230"/>
      <c r="O93" s="230"/>
      <c r="P93" s="230"/>
      <c r="Q93" s="230"/>
      <c r="R93" s="230"/>
      <c r="S93" s="230"/>
      <c r="T93" s="230"/>
      <c r="U93" s="230"/>
      <c r="V93" s="230"/>
      <c r="W93" s="230"/>
      <c r="X93" s="230"/>
      <c r="Y93" s="230"/>
      <c r="Z93" s="230"/>
    </row>
    <row r="94" ht="21" customHeight="1" spans="1:26">
      <c r="A94" s="230"/>
      <c r="B94" s="256"/>
      <c r="C94" s="259">
        <v>1</v>
      </c>
      <c r="D94" s="751" t="s">
        <v>306</v>
      </c>
      <c r="E94" s="261" t="s">
        <v>546</v>
      </c>
      <c r="F94" s="245"/>
      <c r="G94" s="230"/>
      <c r="H94" s="230"/>
      <c r="I94" s="230"/>
      <c r="J94" s="230"/>
      <c r="K94" s="230"/>
      <c r="L94" s="230"/>
      <c r="M94" s="230"/>
      <c r="N94" s="230"/>
      <c r="O94" s="230"/>
      <c r="P94" s="230"/>
      <c r="Q94" s="230"/>
      <c r="R94" s="230"/>
      <c r="S94" s="230"/>
      <c r="T94" s="230"/>
      <c r="U94" s="230"/>
      <c r="V94" s="230"/>
      <c r="W94" s="230"/>
      <c r="X94" s="230"/>
      <c r="Y94" s="230"/>
      <c r="Z94" s="230"/>
    </row>
    <row r="95" ht="21" customHeight="1" spans="1:26">
      <c r="A95" s="230"/>
      <c r="B95" s="256"/>
      <c r="C95" s="259">
        <v>4</v>
      </c>
      <c r="D95" s="751" t="s">
        <v>311</v>
      </c>
      <c r="E95" s="262"/>
      <c r="F95" s="245"/>
      <c r="G95" s="230"/>
      <c r="H95" s="230"/>
      <c r="I95" s="230"/>
      <c r="J95" s="230"/>
      <c r="K95" s="230"/>
      <c r="L95" s="230"/>
      <c r="M95" s="230"/>
      <c r="N95" s="230"/>
      <c r="O95" s="230"/>
      <c r="P95" s="230"/>
      <c r="Q95" s="230"/>
      <c r="R95" s="230"/>
      <c r="S95" s="230"/>
      <c r="T95" s="230"/>
      <c r="U95" s="230"/>
      <c r="V95" s="230"/>
      <c r="W95" s="230"/>
      <c r="X95" s="230"/>
      <c r="Y95" s="230"/>
      <c r="Z95" s="230"/>
    </row>
    <row r="96" ht="15.75" customHeight="1" spans="1:26">
      <c r="A96" s="230"/>
      <c r="B96" s="263"/>
      <c r="C96" s="264"/>
      <c r="D96" s="265"/>
      <c r="E96" s="264"/>
      <c r="F96" s="251"/>
      <c r="G96" s="230"/>
      <c r="H96" s="230"/>
      <c r="I96" s="230"/>
      <c r="J96" s="230"/>
      <c r="K96" s="230"/>
      <c r="L96" s="230"/>
      <c r="M96" s="230"/>
      <c r="N96" s="230"/>
      <c r="O96" s="230"/>
      <c r="P96" s="230"/>
      <c r="Q96" s="230"/>
      <c r="R96" s="230"/>
      <c r="S96" s="230"/>
      <c r="T96" s="230"/>
      <c r="U96" s="230"/>
      <c r="V96" s="230"/>
      <c r="W96" s="230"/>
      <c r="X96" s="230"/>
      <c r="Y96" s="230"/>
      <c r="Z96" s="230"/>
    </row>
    <row r="97" ht="15.75" customHeight="1" spans="1:26">
      <c r="A97" s="230"/>
      <c r="B97" s="230"/>
      <c r="C97" s="230"/>
      <c r="D97" s="230"/>
      <c r="E97" s="230"/>
      <c r="F97" s="230"/>
      <c r="G97" s="230"/>
      <c r="H97" s="230"/>
      <c r="I97" s="230"/>
      <c r="J97" s="230"/>
      <c r="K97" s="230"/>
      <c r="L97" s="230"/>
      <c r="M97" s="230"/>
      <c r="N97" s="230"/>
      <c r="O97" s="230"/>
      <c r="P97" s="230"/>
      <c r="Q97" s="230"/>
      <c r="R97" s="230"/>
      <c r="S97" s="230"/>
      <c r="T97" s="230"/>
      <c r="U97" s="230"/>
      <c r="V97" s="230"/>
      <c r="W97" s="230"/>
      <c r="X97" s="230"/>
      <c r="Y97" s="230"/>
      <c r="Z97" s="230"/>
    </row>
    <row r="98" ht="15.75" customHeight="1" spans="1:26">
      <c r="A98" s="230"/>
      <c r="B98" s="294"/>
      <c r="C98" s="294" t="s">
        <v>595</v>
      </c>
      <c r="D98" s="294"/>
      <c r="E98" s="294"/>
      <c r="F98" s="294"/>
      <c r="G98" s="230"/>
      <c r="H98" s="230"/>
      <c r="I98" s="230"/>
      <c r="J98" s="230"/>
      <c r="K98" s="230">
        <v>3</v>
      </c>
      <c r="L98" s="230">
        <v>7</v>
      </c>
      <c r="M98" s="230"/>
      <c r="N98" s="230"/>
      <c r="O98" s="230"/>
      <c r="P98" s="230"/>
      <c r="Q98" s="230"/>
      <c r="R98" s="230"/>
      <c r="S98" s="230"/>
      <c r="T98" s="230"/>
      <c r="U98" s="230"/>
      <c r="V98" s="230"/>
      <c r="W98" s="230"/>
      <c r="X98" s="230"/>
      <c r="Y98" s="230"/>
      <c r="Z98" s="230"/>
    </row>
    <row r="99" ht="15.75" customHeight="1" spans="1:26">
      <c r="A99" s="230"/>
      <c r="B99" s="295"/>
      <c r="C99" s="296"/>
      <c r="D99" s="296"/>
      <c r="E99" s="296"/>
      <c r="F99" s="245"/>
      <c r="G99" s="230"/>
      <c r="H99" s="230"/>
      <c r="I99" s="230"/>
      <c r="J99" s="230"/>
      <c r="K99" s="230"/>
      <c r="L99" s="230"/>
      <c r="M99" s="230"/>
      <c r="N99" s="230"/>
      <c r="O99" s="230"/>
      <c r="P99" s="230"/>
      <c r="Q99" s="230"/>
      <c r="R99" s="230"/>
      <c r="S99" s="230"/>
      <c r="T99" s="230"/>
      <c r="U99" s="230"/>
      <c r="V99" s="230"/>
      <c r="W99" s="230"/>
      <c r="X99" s="230"/>
      <c r="Y99" s="230"/>
      <c r="Z99" s="230"/>
    </row>
    <row r="100" ht="15.75" customHeight="1" spans="1:26">
      <c r="A100" s="230"/>
      <c r="B100" s="295"/>
      <c r="C100" s="297"/>
      <c r="D100" s="298"/>
      <c r="E100" s="299"/>
      <c r="F100" s="245"/>
      <c r="G100" s="230"/>
      <c r="H100" s="230"/>
      <c r="I100" s="230"/>
      <c r="J100" s="230"/>
      <c r="K100" s="230"/>
      <c r="L100" s="230"/>
      <c r="M100" s="230"/>
      <c r="N100" s="230"/>
      <c r="O100" s="230"/>
      <c r="P100" s="230"/>
      <c r="Q100" s="230"/>
      <c r="R100" s="230"/>
      <c r="S100" s="230"/>
      <c r="T100" s="230"/>
      <c r="U100" s="230"/>
      <c r="V100" s="230"/>
      <c r="W100" s="230"/>
      <c r="X100" s="230"/>
      <c r="Y100" s="230"/>
      <c r="Z100" s="230"/>
    </row>
    <row r="101" customHeight="1" spans="1:26">
      <c r="A101" s="230"/>
      <c r="B101" s="295"/>
      <c r="C101" s="300" t="s">
        <v>366</v>
      </c>
      <c r="D101" s="301"/>
      <c r="E101" s="302"/>
      <c r="F101" s="245"/>
      <c r="G101" s="230"/>
      <c r="H101" s="230"/>
      <c r="I101" s="230"/>
      <c r="J101" s="230"/>
      <c r="K101" s="230"/>
      <c r="L101" s="230"/>
      <c r="M101" s="230"/>
      <c r="N101" s="230"/>
      <c r="O101" s="230"/>
      <c r="P101" s="230"/>
      <c r="Q101" s="230"/>
      <c r="R101" s="230"/>
      <c r="S101" s="230"/>
      <c r="T101" s="230"/>
      <c r="U101" s="230"/>
      <c r="V101" s="230"/>
      <c r="W101" s="230"/>
      <c r="X101" s="230"/>
      <c r="Y101" s="230"/>
      <c r="Z101" s="230"/>
    </row>
    <row r="102" customHeight="1" spans="1:26">
      <c r="A102" s="230"/>
      <c r="B102" s="295"/>
      <c r="C102" s="300" t="s">
        <v>367</v>
      </c>
      <c r="D102" s="301"/>
      <c r="E102" s="302"/>
      <c r="F102" s="245"/>
      <c r="G102" s="230"/>
      <c r="H102" s="230"/>
      <c r="I102" s="230"/>
      <c r="J102" s="230"/>
      <c r="K102" s="230"/>
      <c r="L102" s="230"/>
      <c r="M102" s="230"/>
      <c r="N102" s="230"/>
      <c r="O102" s="230"/>
      <c r="P102" s="230"/>
      <c r="Q102" s="230"/>
      <c r="R102" s="230"/>
      <c r="S102" s="230"/>
      <c r="T102" s="230"/>
      <c r="U102" s="230"/>
      <c r="V102" s="230"/>
      <c r="W102" s="230"/>
      <c r="X102" s="230"/>
      <c r="Y102" s="230"/>
      <c r="Z102" s="230"/>
    </row>
    <row r="103" customHeight="1" spans="1:26">
      <c r="A103" s="230"/>
      <c r="B103" s="295"/>
      <c r="C103" s="300" t="s">
        <v>368</v>
      </c>
      <c r="D103" s="301"/>
      <c r="E103" s="302"/>
      <c r="F103" s="245"/>
      <c r="G103" s="230"/>
      <c r="H103" s="230"/>
      <c r="I103" s="230"/>
      <c r="J103" s="230"/>
      <c r="K103" s="230"/>
      <c r="L103" s="230"/>
      <c r="M103" s="230"/>
      <c r="N103" s="230"/>
      <c r="O103" s="230"/>
      <c r="P103" s="230"/>
      <c r="Q103" s="230"/>
      <c r="R103" s="230"/>
      <c r="S103" s="230"/>
      <c r="T103" s="230"/>
      <c r="U103" s="230"/>
      <c r="V103" s="230"/>
      <c r="W103" s="230"/>
      <c r="X103" s="230"/>
      <c r="Y103" s="230"/>
      <c r="Z103" s="230"/>
    </row>
    <row r="104" customHeight="1" spans="1:26">
      <c r="A104" s="230"/>
      <c r="B104" s="295"/>
      <c r="C104" s="300" t="s">
        <v>369</v>
      </c>
      <c r="D104" s="301"/>
      <c r="E104" s="302"/>
      <c r="F104" s="245"/>
      <c r="G104" s="230"/>
      <c r="H104" s="230"/>
      <c r="I104" s="230"/>
      <c r="J104" s="230"/>
      <c r="K104" s="230"/>
      <c r="L104" s="230"/>
      <c r="M104" s="230"/>
      <c r="N104" s="230"/>
      <c r="O104" s="230"/>
      <c r="P104" s="230"/>
      <c r="Q104" s="230"/>
      <c r="R104" s="230"/>
      <c r="S104" s="230"/>
      <c r="T104" s="230"/>
      <c r="U104" s="230"/>
      <c r="V104" s="230"/>
      <c r="W104" s="230"/>
      <c r="X104" s="230"/>
      <c r="Y104" s="230"/>
      <c r="Z104" s="230"/>
    </row>
    <row r="105" customHeight="1" spans="1:26">
      <c r="A105" s="230"/>
      <c r="B105" s="295"/>
      <c r="C105" s="300" t="s">
        <v>370</v>
      </c>
      <c r="D105" s="301"/>
      <c r="E105" s="302"/>
      <c r="F105" s="245"/>
      <c r="G105" s="230"/>
      <c r="H105" s="230"/>
      <c r="I105" s="230"/>
      <c r="J105" s="230"/>
      <c r="K105" s="230"/>
      <c r="L105" s="230"/>
      <c r="M105" s="230"/>
      <c r="N105" s="230"/>
      <c r="O105" s="230"/>
      <c r="P105" s="230"/>
      <c r="Q105" s="230"/>
      <c r="R105" s="230"/>
      <c r="S105" s="230"/>
      <c r="T105" s="230"/>
      <c r="U105" s="230"/>
      <c r="V105" s="230"/>
      <c r="W105" s="230"/>
      <c r="X105" s="230"/>
      <c r="Y105" s="230"/>
      <c r="Z105" s="230"/>
    </row>
    <row r="106" ht="15.75" customHeight="1" spans="1:26">
      <c r="A106" s="230"/>
      <c r="B106" s="295"/>
      <c r="C106" s="280"/>
      <c r="D106" s="303"/>
      <c r="E106" s="304"/>
      <c r="F106" s="245"/>
      <c r="G106" s="230"/>
      <c r="H106" s="230"/>
      <c r="I106" s="230"/>
      <c r="J106" s="230"/>
      <c r="K106" s="230"/>
      <c r="L106" s="230"/>
      <c r="M106" s="230"/>
      <c r="N106" s="230"/>
      <c r="O106" s="230"/>
      <c r="P106" s="230"/>
      <c r="Q106" s="230"/>
      <c r="R106" s="230"/>
      <c r="S106" s="230"/>
      <c r="T106" s="230"/>
      <c r="U106" s="230"/>
      <c r="V106" s="230"/>
      <c r="W106" s="230"/>
      <c r="X106" s="230"/>
      <c r="Y106" s="230"/>
      <c r="Z106" s="230"/>
    </row>
    <row r="107" ht="15.75" customHeight="1" spans="1:26">
      <c r="A107" s="230"/>
      <c r="B107" s="246"/>
      <c r="C107" s="252"/>
      <c r="D107" s="230"/>
      <c r="E107" s="230"/>
      <c r="F107" s="245"/>
      <c r="G107" s="230"/>
      <c r="H107" s="230"/>
      <c r="I107" s="230"/>
      <c r="J107" s="230"/>
      <c r="K107" s="230"/>
      <c r="L107" s="230"/>
      <c r="M107" s="230"/>
      <c r="N107" s="230"/>
      <c r="O107" s="230"/>
      <c r="P107" s="230"/>
      <c r="Q107" s="230"/>
      <c r="R107" s="230"/>
      <c r="S107" s="230"/>
      <c r="T107" s="230"/>
      <c r="U107" s="230"/>
      <c r="V107" s="230"/>
      <c r="W107" s="230"/>
      <c r="X107" s="230"/>
      <c r="Y107" s="230"/>
      <c r="Z107" s="230"/>
    </row>
    <row r="108" ht="24.75" customHeight="1" spans="1:26">
      <c r="A108" s="230"/>
      <c r="B108" s="246"/>
      <c r="C108" s="305" t="s">
        <v>304</v>
      </c>
      <c r="D108" s="306"/>
      <c r="E108" s="307"/>
      <c r="F108" s="245"/>
      <c r="G108" s="230"/>
      <c r="H108" s="230"/>
      <c r="I108" s="230"/>
      <c r="J108" s="230"/>
      <c r="K108" s="230"/>
      <c r="L108" s="230"/>
      <c r="M108" s="230"/>
      <c r="N108" s="230"/>
      <c r="O108" s="230"/>
      <c r="P108" s="230"/>
      <c r="Q108" s="230"/>
      <c r="R108" s="230"/>
      <c r="S108" s="230"/>
      <c r="T108" s="230"/>
      <c r="U108" s="230"/>
      <c r="V108" s="230"/>
      <c r="W108" s="230"/>
      <c r="X108" s="230"/>
      <c r="Y108" s="230"/>
      <c r="Z108" s="230"/>
    </row>
    <row r="109" ht="15.75" customHeight="1" spans="1:26">
      <c r="A109" s="230"/>
      <c r="B109" s="246"/>
      <c r="C109" s="252"/>
      <c r="D109" s="230"/>
      <c r="E109" s="230"/>
      <c r="F109" s="245"/>
      <c r="G109" s="230"/>
      <c r="H109" s="230"/>
      <c r="I109" s="230"/>
      <c r="J109" s="230"/>
      <c r="K109" s="230"/>
      <c r="L109" s="230"/>
      <c r="M109" s="230"/>
      <c r="N109" s="230"/>
      <c r="O109" s="230"/>
      <c r="P109" s="230"/>
      <c r="Q109" s="230"/>
      <c r="R109" s="230"/>
      <c r="S109" s="230"/>
      <c r="T109" s="230"/>
      <c r="U109" s="230"/>
      <c r="V109" s="230"/>
      <c r="W109" s="230"/>
      <c r="X109" s="230"/>
      <c r="Y109" s="230"/>
      <c r="Z109" s="230"/>
    </row>
    <row r="110" ht="15.75" customHeight="1" spans="1:26">
      <c r="A110" s="230"/>
      <c r="B110" s="256"/>
      <c r="C110" s="257" t="s">
        <v>305</v>
      </c>
      <c r="D110" s="750" t="s">
        <v>244</v>
      </c>
      <c r="E110" s="258" t="s">
        <v>243</v>
      </c>
      <c r="F110" s="245"/>
      <c r="G110" s="230"/>
      <c r="H110" s="230"/>
      <c r="I110" s="230"/>
      <c r="J110" s="230"/>
      <c r="K110" s="230"/>
      <c r="L110" s="230"/>
      <c r="M110" s="230"/>
      <c r="N110" s="230"/>
      <c r="O110" s="230"/>
      <c r="P110" s="230"/>
      <c r="Q110" s="230"/>
      <c r="R110" s="230"/>
      <c r="S110" s="230"/>
      <c r="T110" s="230"/>
      <c r="U110" s="230"/>
      <c r="V110" s="230"/>
      <c r="W110" s="230"/>
      <c r="X110" s="230"/>
      <c r="Y110" s="230"/>
      <c r="Z110" s="230"/>
    </row>
    <row r="111" ht="21" customHeight="1" spans="1:26">
      <c r="A111" s="230"/>
      <c r="B111" s="256"/>
      <c r="C111" s="259">
        <v>1</v>
      </c>
      <c r="D111" s="751" t="s">
        <v>306</v>
      </c>
      <c r="E111" s="261" t="s">
        <v>546</v>
      </c>
      <c r="F111" s="245"/>
      <c r="G111" s="230"/>
      <c r="H111" s="230"/>
      <c r="I111" s="230"/>
      <c r="J111" s="230"/>
      <c r="K111" s="230"/>
      <c r="L111" s="230"/>
      <c r="M111" s="230"/>
      <c r="N111" s="230"/>
      <c r="O111" s="230"/>
      <c r="P111" s="230"/>
      <c r="Q111" s="230"/>
      <c r="R111" s="230"/>
      <c r="S111" s="230"/>
      <c r="T111" s="230"/>
      <c r="U111" s="230"/>
      <c r="V111" s="230"/>
      <c r="W111" s="230"/>
      <c r="X111" s="230"/>
      <c r="Y111" s="230"/>
      <c r="Z111" s="230"/>
    </row>
    <row r="112" ht="21" customHeight="1" spans="1:26">
      <c r="A112" s="230"/>
      <c r="B112" s="256"/>
      <c r="C112" s="259">
        <v>2</v>
      </c>
      <c r="D112" s="751" t="s">
        <v>371</v>
      </c>
      <c r="E112" s="272"/>
      <c r="F112" s="245"/>
      <c r="G112" s="230"/>
      <c r="H112" s="230"/>
      <c r="I112" s="230"/>
      <c r="J112" s="230"/>
      <c r="K112" s="230"/>
      <c r="L112" s="230"/>
      <c r="M112" s="230"/>
      <c r="N112" s="230"/>
      <c r="O112" s="230"/>
      <c r="P112" s="230"/>
      <c r="Q112" s="230"/>
      <c r="R112" s="230"/>
      <c r="S112" s="230"/>
      <c r="T112" s="230"/>
      <c r="U112" s="230"/>
      <c r="V112" s="230"/>
      <c r="W112" s="230"/>
      <c r="X112" s="230"/>
      <c r="Y112" s="230"/>
      <c r="Z112" s="230"/>
    </row>
    <row r="113" ht="21" customHeight="1" spans="1:26">
      <c r="A113" s="230"/>
      <c r="B113" s="256"/>
      <c r="C113" s="259">
        <v>3</v>
      </c>
      <c r="D113" s="752" t="s">
        <v>372</v>
      </c>
      <c r="E113" s="272"/>
      <c r="F113" s="245"/>
      <c r="G113" s="230"/>
      <c r="H113" s="230"/>
      <c r="I113" s="230"/>
      <c r="J113" s="230"/>
      <c r="K113" s="230"/>
      <c r="L113" s="230"/>
      <c r="M113" s="230"/>
      <c r="N113" s="230"/>
      <c r="O113" s="230"/>
      <c r="P113" s="230"/>
      <c r="Q113" s="230"/>
      <c r="R113" s="230"/>
      <c r="S113" s="230"/>
      <c r="T113" s="230"/>
      <c r="U113" s="230"/>
      <c r="V113" s="230"/>
      <c r="W113" s="230"/>
      <c r="X113" s="230"/>
      <c r="Y113" s="230"/>
      <c r="Z113" s="230"/>
    </row>
    <row r="114" ht="21" customHeight="1" spans="1:26">
      <c r="A114" s="230"/>
      <c r="B114" s="256"/>
      <c r="C114" s="259">
        <v>4</v>
      </c>
      <c r="D114" s="752" t="s">
        <v>373</v>
      </c>
      <c r="E114" s="262"/>
      <c r="F114" s="245"/>
      <c r="G114" s="230"/>
      <c r="H114" s="230"/>
      <c r="I114" s="230"/>
      <c r="J114" s="230"/>
      <c r="K114" s="230"/>
      <c r="L114" s="230"/>
      <c r="M114" s="230"/>
      <c r="N114" s="230"/>
      <c r="O114" s="230"/>
      <c r="P114" s="230"/>
      <c r="Q114" s="230"/>
      <c r="R114" s="230"/>
      <c r="S114" s="230"/>
      <c r="T114" s="230"/>
      <c r="U114" s="230"/>
      <c r="V114" s="230"/>
      <c r="W114" s="230"/>
      <c r="X114" s="230"/>
      <c r="Y114" s="230"/>
      <c r="Z114" s="230"/>
    </row>
    <row r="115" ht="15.75" customHeight="1" spans="1:26">
      <c r="A115" s="230"/>
      <c r="B115" s="263"/>
      <c r="C115" s="264"/>
      <c r="D115" s="265"/>
      <c r="E115" s="264"/>
      <c r="F115" s="251"/>
      <c r="G115" s="230"/>
      <c r="H115" s="230"/>
      <c r="I115" s="230"/>
      <c r="J115" s="230"/>
      <c r="K115" s="230"/>
      <c r="L115" s="230"/>
      <c r="M115" s="230"/>
      <c r="N115" s="230"/>
      <c r="O115" s="230"/>
      <c r="P115" s="230"/>
      <c r="Q115" s="230"/>
      <c r="R115" s="230"/>
      <c r="S115" s="230"/>
      <c r="T115" s="230"/>
      <c r="U115" s="230"/>
      <c r="V115" s="230"/>
      <c r="W115" s="230"/>
      <c r="X115" s="230"/>
      <c r="Y115" s="230"/>
      <c r="Z115" s="230"/>
    </row>
    <row r="116" ht="15.75" customHeight="1" spans="1:26">
      <c r="A116" s="230"/>
      <c r="B116" s="230"/>
      <c r="C116" s="230"/>
      <c r="D116" s="230"/>
      <c r="E116" s="230"/>
      <c r="F116" s="230"/>
      <c r="G116" s="230"/>
      <c r="H116" s="230"/>
      <c r="I116" s="230"/>
      <c r="J116" s="230"/>
      <c r="K116" s="230">
        <v>4</v>
      </c>
      <c r="L116" s="230">
        <v>8</v>
      </c>
      <c r="M116" s="230"/>
      <c r="N116" s="230"/>
      <c r="O116" s="230"/>
      <c r="P116" s="230"/>
      <c r="Q116" s="230"/>
      <c r="R116" s="230"/>
      <c r="S116" s="230"/>
      <c r="T116" s="230"/>
      <c r="U116" s="230"/>
      <c r="V116" s="230"/>
      <c r="W116" s="230"/>
      <c r="X116" s="230"/>
      <c r="Y116" s="230"/>
      <c r="Z116" s="230"/>
    </row>
    <row r="117" ht="15.75" customHeight="1" spans="1:26">
      <c r="A117" s="230"/>
      <c r="B117" s="308"/>
      <c r="C117" s="309" t="s">
        <v>596</v>
      </c>
      <c r="D117" s="309"/>
      <c r="E117" s="309"/>
      <c r="F117" s="309"/>
      <c r="G117" s="230"/>
      <c r="H117" s="230"/>
      <c r="I117" s="230"/>
      <c r="J117" s="230"/>
      <c r="K117" s="230"/>
      <c r="L117" s="230"/>
      <c r="M117" s="230"/>
      <c r="N117" s="230"/>
      <c r="O117" s="230"/>
      <c r="P117" s="230"/>
      <c r="Q117" s="230"/>
      <c r="R117" s="230"/>
      <c r="S117" s="230"/>
      <c r="T117" s="230"/>
      <c r="U117" s="230"/>
      <c r="V117" s="230"/>
      <c r="W117" s="230"/>
      <c r="X117" s="230"/>
      <c r="Y117" s="230"/>
      <c r="Z117" s="230"/>
    </row>
    <row r="118" ht="15.75" customHeight="1" spans="1:26">
      <c r="A118" s="230"/>
      <c r="B118" s="246"/>
      <c r="C118" s="252"/>
      <c r="D118" s="230"/>
      <c r="E118" s="230"/>
      <c r="F118" s="245"/>
      <c r="G118" s="230"/>
      <c r="H118" s="230"/>
      <c r="I118" s="230"/>
      <c r="J118" s="230"/>
      <c r="K118" s="230"/>
      <c r="L118" s="230"/>
      <c r="M118" s="230"/>
      <c r="N118" s="230"/>
      <c r="O118" s="230"/>
      <c r="P118" s="230"/>
      <c r="Q118" s="230"/>
      <c r="R118" s="230"/>
      <c r="S118" s="230"/>
      <c r="T118" s="230"/>
      <c r="U118" s="230"/>
      <c r="V118" s="230"/>
      <c r="W118" s="230"/>
      <c r="X118" s="230"/>
      <c r="Y118" s="230"/>
      <c r="Z118" s="230"/>
    </row>
    <row r="119" ht="21" customHeight="1" spans="1:26">
      <c r="A119" s="230"/>
      <c r="B119" s="246"/>
      <c r="C119" s="310" t="s">
        <v>304</v>
      </c>
      <c r="D119" s="238"/>
      <c r="E119" s="271"/>
      <c r="F119" s="245"/>
      <c r="G119" s="230"/>
      <c r="H119" s="230"/>
      <c r="I119" s="230"/>
      <c r="J119" s="230"/>
      <c r="K119" s="230"/>
      <c r="L119" s="230"/>
      <c r="M119" s="230"/>
      <c r="N119" s="230"/>
      <c r="O119" s="230"/>
      <c r="P119" s="230"/>
      <c r="Q119" s="230"/>
      <c r="R119" s="230"/>
      <c r="S119" s="230"/>
      <c r="T119" s="230"/>
      <c r="U119" s="230"/>
      <c r="V119" s="230"/>
      <c r="W119" s="230"/>
      <c r="X119" s="230"/>
      <c r="Y119" s="230"/>
      <c r="Z119" s="230"/>
    </row>
    <row r="120" ht="15.75" customHeight="1" spans="1:26">
      <c r="A120" s="230"/>
      <c r="B120" s="246"/>
      <c r="C120" s="252"/>
      <c r="D120" s="230"/>
      <c r="E120" s="230"/>
      <c r="F120" s="245"/>
      <c r="G120" s="230"/>
      <c r="H120" s="230"/>
      <c r="I120" s="230"/>
      <c r="J120" s="230"/>
      <c r="K120" s="230"/>
      <c r="L120" s="230"/>
      <c r="M120" s="230"/>
      <c r="N120" s="230"/>
      <c r="O120" s="230"/>
      <c r="P120" s="230"/>
      <c r="Q120" s="230"/>
      <c r="R120" s="230"/>
      <c r="S120" s="230"/>
      <c r="T120" s="230"/>
      <c r="U120" s="230"/>
      <c r="V120" s="230"/>
      <c r="W120" s="230"/>
      <c r="X120" s="230"/>
      <c r="Y120" s="230"/>
      <c r="Z120" s="230"/>
    </row>
    <row r="121" ht="15.75" customHeight="1" spans="1:26">
      <c r="A121" s="230"/>
      <c r="B121" s="256"/>
      <c r="C121" s="257" t="s">
        <v>305</v>
      </c>
      <c r="D121" s="750" t="s">
        <v>244</v>
      </c>
      <c r="E121" s="258" t="s">
        <v>243</v>
      </c>
      <c r="F121" s="245"/>
      <c r="G121" s="230"/>
      <c r="H121" s="230"/>
      <c r="I121" s="230"/>
      <c r="J121" s="230"/>
      <c r="K121" s="230"/>
      <c r="L121" s="230"/>
      <c r="M121" s="230"/>
      <c r="N121" s="230"/>
      <c r="O121" s="230"/>
      <c r="P121" s="230"/>
      <c r="Q121" s="230"/>
      <c r="R121" s="230"/>
      <c r="S121" s="230"/>
      <c r="T121" s="230"/>
      <c r="U121" s="230"/>
      <c r="V121" s="230"/>
      <c r="W121" s="230"/>
      <c r="X121" s="230"/>
      <c r="Y121" s="230"/>
      <c r="Z121" s="230"/>
    </row>
    <row r="122" ht="21" customHeight="1" spans="1:26">
      <c r="A122" s="230"/>
      <c r="B122" s="256"/>
      <c r="C122" s="259">
        <v>1</v>
      </c>
      <c r="D122" s="751" t="s">
        <v>345</v>
      </c>
      <c r="E122" s="261" t="s">
        <v>546</v>
      </c>
      <c r="F122" s="245"/>
      <c r="G122" s="230"/>
      <c r="H122" s="230"/>
      <c r="I122" s="230"/>
      <c r="J122" s="230"/>
      <c r="K122" s="230"/>
      <c r="L122" s="230"/>
      <c r="M122" s="230"/>
      <c r="N122" s="230"/>
      <c r="O122" s="230"/>
      <c r="P122" s="230"/>
      <c r="Q122" s="230"/>
      <c r="R122" s="230"/>
      <c r="S122" s="230"/>
      <c r="T122" s="230"/>
      <c r="U122" s="230"/>
      <c r="V122" s="230"/>
      <c r="W122" s="230"/>
      <c r="X122" s="230"/>
      <c r="Y122" s="230"/>
      <c r="Z122" s="230"/>
    </row>
    <row r="123" ht="21" customHeight="1" spans="1:26">
      <c r="A123" s="230"/>
      <c r="B123" s="256"/>
      <c r="C123" s="259">
        <v>4</v>
      </c>
      <c r="D123" s="751" t="s">
        <v>311</v>
      </c>
      <c r="E123" s="262"/>
      <c r="F123" s="245"/>
      <c r="G123" s="230"/>
      <c r="H123" s="230"/>
      <c r="I123" s="230"/>
      <c r="J123" s="230"/>
      <c r="K123" s="230"/>
      <c r="L123" s="230"/>
      <c r="M123" s="230"/>
      <c r="N123" s="230"/>
      <c r="O123" s="230"/>
      <c r="P123" s="230"/>
      <c r="Q123" s="230"/>
      <c r="R123" s="230"/>
      <c r="S123" s="230"/>
      <c r="T123" s="230"/>
      <c r="U123" s="230"/>
      <c r="V123" s="230"/>
      <c r="W123" s="230"/>
      <c r="X123" s="230"/>
      <c r="Y123" s="230"/>
      <c r="Z123" s="230"/>
    </row>
    <row r="124" ht="15.75" customHeight="1" spans="1:26">
      <c r="A124" s="230"/>
      <c r="B124" s="263"/>
      <c r="C124" s="264"/>
      <c r="D124" s="265"/>
      <c r="E124" s="264"/>
      <c r="F124" s="251"/>
      <c r="G124" s="230"/>
      <c r="H124" s="230"/>
      <c r="I124" s="230"/>
      <c r="J124" s="230"/>
      <c r="K124" s="230"/>
      <c r="L124" s="230"/>
      <c r="M124" s="230"/>
      <c r="N124" s="230"/>
      <c r="O124" s="230"/>
      <c r="P124" s="230"/>
      <c r="Q124" s="230"/>
      <c r="R124" s="230"/>
      <c r="S124" s="230"/>
      <c r="T124" s="230"/>
      <c r="U124" s="230"/>
      <c r="V124" s="230"/>
      <c r="W124" s="230"/>
      <c r="X124" s="230"/>
      <c r="Y124" s="230"/>
      <c r="Z124" s="230"/>
    </row>
    <row r="125" ht="15.75" customHeight="1" spans="1:26">
      <c r="A125" s="230"/>
      <c r="B125" s="230"/>
      <c r="C125" s="230"/>
      <c r="D125" s="230"/>
      <c r="E125" s="230"/>
      <c r="F125" s="230"/>
      <c r="G125" s="230"/>
      <c r="H125" s="230"/>
      <c r="I125" s="230"/>
      <c r="J125" s="230"/>
      <c r="K125" s="230"/>
      <c r="L125" s="230"/>
      <c r="M125" s="230"/>
      <c r="N125" s="230"/>
      <c r="O125" s="230"/>
      <c r="P125" s="230"/>
      <c r="Q125" s="230"/>
      <c r="R125" s="230"/>
      <c r="S125" s="230"/>
      <c r="T125" s="230"/>
      <c r="U125" s="230"/>
      <c r="V125" s="230"/>
      <c r="W125" s="230"/>
      <c r="X125" s="230"/>
      <c r="Y125" s="230"/>
      <c r="Z125" s="230"/>
    </row>
    <row r="126" ht="15.75" customHeight="1" spans="1:26">
      <c r="A126" s="230"/>
      <c r="B126" s="230"/>
      <c r="C126" s="230"/>
      <c r="D126" s="230"/>
      <c r="E126" s="230"/>
      <c r="F126" s="230"/>
      <c r="G126" s="230"/>
      <c r="H126" s="230"/>
      <c r="I126" s="230"/>
      <c r="J126" s="230"/>
      <c r="K126" s="230"/>
      <c r="L126" s="230"/>
      <c r="M126" s="230"/>
      <c r="N126" s="230"/>
      <c r="O126" s="230"/>
      <c r="P126" s="230"/>
      <c r="Q126" s="230"/>
      <c r="R126" s="230"/>
      <c r="S126" s="230"/>
      <c r="T126" s="230"/>
      <c r="U126" s="230"/>
      <c r="V126" s="230"/>
      <c r="W126" s="230"/>
      <c r="X126" s="230"/>
      <c r="Y126" s="230"/>
      <c r="Z126" s="230"/>
    </row>
    <row r="127" ht="15.75" customHeight="1" spans="1:26">
      <c r="A127" s="230"/>
      <c r="B127" s="308"/>
      <c r="C127" s="309" t="s">
        <v>597</v>
      </c>
      <c r="D127" s="309"/>
      <c r="E127" s="309"/>
      <c r="F127" s="275"/>
      <c r="G127" s="230"/>
      <c r="H127" s="230"/>
      <c r="I127" s="230"/>
      <c r="J127" s="230"/>
      <c r="K127" s="230">
        <v>5</v>
      </c>
      <c r="L127" s="230">
        <v>9</v>
      </c>
      <c r="M127" s="230"/>
      <c r="N127" s="230"/>
      <c r="O127" s="230"/>
      <c r="P127" s="230"/>
      <c r="Q127" s="230"/>
      <c r="R127" s="230"/>
      <c r="S127" s="230"/>
      <c r="T127" s="230"/>
      <c r="U127" s="230"/>
      <c r="V127" s="230"/>
      <c r="W127" s="230"/>
      <c r="X127" s="230"/>
      <c r="Y127" s="230"/>
      <c r="Z127" s="230"/>
    </row>
    <row r="128" ht="15.75" customHeight="1" spans="1:26">
      <c r="A128" s="230"/>
      <c r="B128" s="295"/>
      <c r="C128" s="296"/>
      <c r="D128" s="296"/>
      <c r="E128" s="296"/>
      <c r="F128" s="245"/>
      <c r="G128" s="230"/>
      <c r="H128" s="230"/>
      <c r="I128" s="230"/>
      <c r="J128" s="230"/>
      <c r="K128" s="230"/>
      <c r="L128" s="230"/>
      <c r="M128" s="230"/>
      <c r="N128" s="230"/>
      <c r="O128" s="230"/>
      <c r="P128" s="230"/>
      <c r="Q128" s="230"/>
      <c r="R128" s="230"/>
      <c r="S128" s="230"/>
      <c r="T128" s="230"/>
      <c r="U128" s="230"/>
      <c r="V128" s="230"/>
      <c r="W128" s="230"/>
      <c r="X128" s="230"/>
      <c r="Y128" s="230"/>
      <c r="Z128" s="230"/>
    </row>
    <row r="129" customHeight="1" spans="1:26">
      <c r="A129" s="230"/>
      <c r="B129" s="295"/>
      <c r="C129" s="297"/>
      <c r="D129" s="298"/>
      <c r="E129" s="299"/>
      <c r="F129" s="245"/>
      <c r="G129" s="230"/>
      <c r="H129" s="230"/>
      <c r="I129" s="230"/>
      <c r="J129" s="230"/>
      <c r="K129" s="230"/>
      <c r="L129" s="230"/>
      <c r="M129" s="230"/>
      <c r="N129" s="230"/>
      <c r="O129" s="230"/>
      <c r="P129" s="230"/>
      <c r="Q129" s="230"/>
      <c r="R129" s="230"/>
      <c r="S129" s="230"/>
      <c r="T129" s="230"/>
      <c r="U129" s="230"/>
      <c r="V129" s="230"/>
      <c r="W129" s="230"/>
      <c r="X129" s="230"/>
      <c r="Y129" s="230"/>
      <c r="Z129" s="230"/>
    </row>
    <row r="130" customHeight="1" spans="1:26">
      <c r="A130" s="230"/>
      <c r="B130" s="295"/>
      <c r="C130" s="276" t="s">
        <v>598</v>
      </c>
      <c r="D130" s="301"/>
      <c r="E130" s="302"/>
      <c r="F130" s="245"/>
      <c r="G130" s="230"/>
      <c r="H130" s="230"/>
      <c r="I130" s="230"/>
      <c r="J130" s="230"/>
      <c r="K130" s="230"/>
      <c r="L130" s="230"/>
      <c r="M130" s="230"/>
      <c r="N130" s="230"/>
      <c r="O130" s="230"/>
      <c r="P130" s="230"/>
      <c r="Q130" s="230"/>
      <c r="R130" s="230"/>
      <c r="S130" s="230"/>
      <c r="T130" s="230"/>
      <c r="U130" s="230"/>
      <c r="V130" s="230"/>
      <c r="W130" s="230"/>
      <c r="X130" s="230"/>
      <c r="Y130" s="230"/>
      <c r="Z130" s="230"/>
    </row>
    <row r="131" customHeight="1" spans="1:26">
      <c r="A131" s="230"/>
      <c r="B131" s="295"/>
      <c r="C131" s="276" t="s">
        <v>599</v>
      </c>
      <c r="D131" s="290"/>
      <c r="E131" s="291"/>
      <c r="F131" s="245"/>
      <c r="G131" s="230"/>
      <c r="H131" s="230"/>
      <c r="I131" s="230"/>
      <c r="J131" s="230"/>
      <c r="K131" s="230"/>
      <c r="L131" s="230"/>
      <c r="M131" s="230"/>
      <c r="N131" s="230"/>
      <c r="O131" s="230"/>
      <c r="P131" s="230"/>
      <c r="Q131" s="230"/>
      <c r="R131" s="230"/>
      <c r="S131" s="230"/>
      <c r="T131" s="230"/>
      <c r="U131" s="230"/>
      <c r="V131" s="230"/>
      <c r="W131" s="230"/>
      <c r="X131" s="230"/>
      <c r="Y131" s="230"/>
      <c r="Z131" s="230"/>
    </row>
    <row r="132" customHeight="1" spans="1:26">
      <c r="A132" s="230"/>
      <c r="B132" s="295"/>
      <c r="C132" s="280"/>
      <c r="D132" s="311"/>
      <c r="E132" s="312"/>
      <c r="F132" s="245"/>
      <c r="G132" s="230"/>
      <c r="H132" s="230"/>
      <c r="I132" s="230"/>
      <c r="J132" s="230"/>
      <c r="K132" s="230"/>
      <c r="L132" s="230"/>
      <c r="M132" s="230"/>
      <c r="N132" s="230"/>
      <c r="O132" s="230"/>
      <c r="P132" s="230"/>
      <c r="Q132" s="230"/>
      <c r="R132" s="230"/>
      <c r="S132" s="230"/>
      <c r="T132" s="230"/>
      <c r="U132" s="230"/>
      <c r="V132" s="230"/>
      <c r="W132" s="230"/>
      <c r="X132" s="230"/>
      <c r="Y132" s="230"/>
      <c r="Z132" s="230"/>
    </row>
    <row r="133" ht="15.75" customHeight="1" spans="1:26">
      <c r="A133" s="230"/>
      <c r="B133" s="246"/>
      <c r="C133" s="252"/>
      <c r="D133" s="230"/>
      <c r="E133" s="230"/>
      <c r="F133" s="245"/>
      <c r="G133" s="230"/>
      <c r="H133" s="230"/>
      <c r="I133" s="230"/>
      <c r="J133" s="230"/>
      <c r="K133" s="230"/>
      <c r="L133" s="230"/>
      <c r="M133" s="230"/>
      <c r="N133" s="230"/>
      <c r="O133" s="230"/>
      <c r="P133" s="230"/>
      <c r="Q133" s="230"/>
      <c r="R133" s="230"/>
      <c r="S133" s="230"/>
      <c r="T133" s="230"/>
      <c r="U133" s="230"/>
      <c r="V133" s="230"/>
      <c r="W133" s="230"/>
      <c r="X133" s="230"/>
      <c r="Y133" s="230"/>
      <c r="Z133" s="230"/>
    </row>
    <row r="134" ht="22.5" customHeight="1" spans="1:26">
      <c r="A134" s="230"/>
      <c r="B134" s="246"/>
      <c r="C134" s="253" t="s">
        <v>304</v>
      </c>
      <c r="D134" s="254"/>
      <c r="E134" s="254"/>
      <c r="F134" s="245"/>
      <c r="G134" s="230"/>
      <c r="H134" s="230"/>
      <c r="I134" s="230"/>
      <c r="J134" s="230"/>
      <c r="K134" s="230"/>
      <c r="L134" s="230"/>
      <c r="M134" s="230"/>
      <c r="N134" s="230"/>
      <c r="O134" s="230"/>
      <c r="P134" s="230"/>
      <c r="Q134" s="230"/>
      <c r="R134" s="230"/>
      <c r="S134" s="230"/>
      <c r="T134" s="230"/>
      <c r="U134" s="230"/>
      <c r="V134" s="230"/>
      <c r="W134" s="230"/>
      <c r="X134" s="230"/>
      <c r="Y134" s="230"/>
      <c r="Z134" s="230"/>
    </row>
    <row r="135" ht="15.75" customHeight="1" spans="1:26">
      <c r="A135" s="230"/>
      <c r="B135" s="246"/>
      <c r="C135" s="252"/>
      <c r="D135" s="230"/>
      <c r="E135" s="230"/>
      <c r="F135" s="245"/>
      <c r="G135" s="230"/>
      <c r="H135" s="230"/>
      <c r="I135" s="230"/>
      <c r="J135" s="230"/>
      <c r="K135" s="230"/>
      <c r="L135" s="230"/>
      <c r="M135" s="230"/>
      <c r="N135" s="230"/>
      <c r="O135" s="230"/>
      <c r="P135" s="230"/>
      <c r="Q135" s="230"/>
      <c r="R135" s="230"/>
      <c r="S135" s="230"/>
      <c r="T135" s="230"/>
      <c r="U135" s="230"/>
      <c r="V135" s="230"/>
      <c r="W135" s="230"/>
      <c r="X135" s="230"/>
      <c r="Y135" s="230"/>
      <c r="Z135" s="230"/>
    </row>
    <row r="136" ht="15.75" customHeight="1" spans="1:26">
      <c r="A136" s="230"/>
      <c r="B136" s="256"/>
      <c r="C136" s="257" t="s">
        <v>305</v>
      </c>
      <c r="D136" s="750" t="s">
        <v>244</v>
      </c>
      <c r="E136" s="258" t="s">
        <v>243</v>
      </c>
      <c r="F136" s="245"/>
      <c r="G136" s="230"/>
      <c r="H136" s="230"/>
      <c r="I136" s="230"/>
      <c r="J136" s="230"/>
      <c r="K136" s="230"/>
      <c r="L136" s="230"/>
      <c r="M136" s="230"/>
      <c r="N136" s="230"/>
      <c r="O136" s="230"/>
      <c r="P136" s="230"/>
      <c r="Q136" s="230"/>
      <c r="R136" s="230"/>
      <c r="S136" s="230"/>
      <c r="T136" s="230"/>
      <c r="U136" s="230"/>
      <c r="V136" s="230"/>
      <c r="W136" s="230"/>
      <c r="X136" s="230"/>
      <c r="Y136" s="230"/>
      <c r="Z136" s="230"/>
    </row>
    <row r="137" ht="21" customHeight="1" spans="1:26">
      <c r="A137" s="230"/>
      <c r="B137" s="256"/>
      <c r="C137" s="259">
        <v>1</v>
      </c>
      <c r="D137" s="751" t="s">
        <v>306</v>
      </c>
      <c r="E137" s="261" t="s">
        <v>546</v>
      </c>
      <c r="F137" s="245"/>
      <c r="G137" s="230"/>
      <c r="H137" s="230"/>
      <c r="I137" s="230"/>
      <c r="J137" s="230"/>
      <c r="K137" s="230"/>
      <c r="L137" s="230"/>
      <c r="M137" s="230"/>
      <c r="N137" s="230"/>
      <c r="O137" s="230"/>
      <c r="P137" s="230"/>
      <c r="Q137" s="230"/>
      <c r="R137" s="230"/>
      <c r="S137" s="230"/>
      <c r="T137" s="230"/>
      <c r="U137" s="230"/>
      <c r="V137" s="230"/>
      <c r="W137" s="230"/>
      <c r="X137" s="230"/>
      <c r="Y137" s="230"/>
      <c r="Z137" s="230"/>
    </row>
    <row r="138" ht="21" customHeight="1" spans="1:26">
      <c r="A138" s="230"/>
      <c r="B138" s="256"/>
      <c r="C138" s="259">
        <v>2</v>
      </c>
      <c r="D138" s="751" t="s">
        <v>371</v>
      </c>
      <c r="E138" s="272"/>
      <c r="F138" s="245"/>
      <c r="G138" s="230"/>
      <c r="H138" s="230"/>
      <c r="I138" s="230"/>
      <c r="J138" s="230"/>
      <c r="K138" s="230"/>
      <c r="L138" s="230"/>
      <c r="M138" s="230"/>
      <c r="N138" s="230"/>
      <c r="O138" s="230"/>
      <c r="P138" s="230"/>
      <c r="Q138" s="230"/>
      <c r="R138" s="230"/>
      <c r="S138" s="230"/>
      <c r="T138" s="230"/>
      <c r="U138" s="230"/>
      <c r="V138" s="230"/>
      <c r="W138" s="230"/>
      <c r="X138" s="230"/>
      <c r="Y138" s="230"/>
      <c r="Z138" s="230"/>
    </row>
    <row r="139" ht="21" customHeight="1" spans="1:26">
      <c r="A139" s="230"/>
      <c r="B139" s="256"/>
      <c r="C139" s="259">
        <v>3</v>
      </c>
      <c r="D139" s="752" t="s">
        <v>372</v>
      </c>
      <c r="E139" s="272"/>
      <c r="F139" s="245"/>
      <c r="G139" s="230"/>
      <c r="H139" s="230"/>
      <c r="I139" s="230"/>
      <c r="J139" s="230"/>
      <c r="K139" s="230"/>
      <c r="L139" s="230"/>
      <c r="M139" s="230"/>
      <c r="N139" s="230"/>
      <c r="O139" s="230"/>
      <c r="P139" s="230"/>
      <c r="Q139" s="230"/>
      <c r="R139" s="230"/>
      <c r="S139" s="230"/>
      <c r="T139" s="230"/>
      <c r="U139" s="230"/>
      <c r="V139" s="230"/>
      <c r="W139" s="230"/>
      <c r="X139" s="230"/>
      <c r="Y139" s="230"/>
      <c r="Z139" s="230"/>
    </row>
    <row r="140" ht="21" customHeight="1" spans="1:26">
      <c r="A140" s="230"/>
      <c r="B140" s="256"/>
      <c r="C140" s="259">
        <v>4</v>
      </c>
      <c r="D140" s="752" t="s">
        <v>373</v>
      </c>
      <c r="E140" s="262"/>
      <c r="F140" s="245"/>
      <c r="G140" s="230"/>
      <c r="H140" s="230"/>
      <c r="I140" s="230"/>
      <c r="J140" s="230"/>
      <c r="K140" s="230"/>
      <c r="L140" s="230"/>
      <c r="M140" s="230"/>
      <c r="N140" s="230"/>
      <c r="O140" s="230"/>
      <c r="P140" s="230"/>
      <c r="Q140" s="230"/>
      <c r="R140" s="230"/>
      <c r="S140" s="230"/>
      <c r="T140" s="230"/>
      <c r="U140" s="230"/>
      <c r="V140" s="230"/>
      <c r="W140" s="230"/>
      <c r="X140" s="230"/>
      <c r="Y140" s="230"/>
      <c r="Z140" s="230"/>
    </row>
    <row r="141" ht="15.75" customHeight="1" spans="1:26">
      <c r="A141" s="230"/>
      <c r="B141" s="263"/>
      <c r="C141" s="264"/>
      <c r="D141" s="265"/>
      <c r="E141" s="264"/>
      <c r="F141" s="251"/>
      <c r="G141" s="230"/>
      <c r="H141" s="230"/>
      <c r="I141" s="230"/>
      <c r="J141" s="230"/>
      <c r="K141" s="230"/>
      <c r="L141" s="230"/>
      <c r="M141" s="230"/>
      <c r="N141" s="230"/>
      <c r="O141" s="230"/>
      <c r="P141" s="230"/>
      <c r="Q141" s="230"/>
      <c r="R141" s="230"/>
      <c r="S141" s="230"/>
      <c r="T141" s="230"/>
      <c r="U141" s="230"/>
      <c r="V141" s="230"/>
      <c r="W141" s="230"/>
      <c r="X141" s="230"/>
      <c r="Y141" s="230"/>
      <c r="Z141" s="230"/>
    </row>
    <row r="142" ht="15.75" customHeight="1" spans="1:26">
      <c r="A142" s="230"/>
      <c r="B142" s="230"/>
      <c r="C142" s="230"/>
      <c r="D142" s="230"/>
      <c r="E142" s="230"/>
      <c r="F142" s="230"/>
      <c r="G142" s="230"/>
      <c r="H142" s="230"/>
      <c r="I142" s="230"/>
      <c r="J142" s="230"/>
      <c r="K142" s="230"/>
      <c r="L142" s="230"/>
      <c r="M142" s="230"/>
      <c r="N142" s="230"/>
      <c r="O142" s="230"/>
      <c r="P142" s="230"/>
      <c r="Q142" s="230"/>
      <c r="R142" s="230"/>
      <c r="S142" s="230"/>
      <c r="T142" s="230"/>
      <c r="U142" s="230"/>
      <c r="V142" s="230"/>
      <c r="W142" s="230"/>
      <c r="X142" s="230"/>
      <c r="Y142" s="230"/>
      <c r="Z142" s="230"/>
    </row>
    <row r="143" ht="15.75" customHeight="1" spans="1:26">
      <c r="A143" s="230"/>
      <c r="B143" s="230"/>
      <c r="C143" s="230"/>
      <c r="D143" s="230"/>
      <c r="E143" s="230"/>
      <c r="F143" s="230"/>
      <c r="G143" s="230"/>
      <c r="H143" s="230"/>
      <c r="I143" s="230"/>
      <c r="J143" s="230"/>
      <c r="K143" s="230"/>
      <c r="L143" s="230"/>
      <c r="M143" s="230"/>
      <c r="N143" s="230"/>
      <c r="O143" s="230"/>
      <c r="P143" s="230"/>
      <c r="Q143" s="230"/>
      <c r="R143" s="230"/>
      <c r="S143" s="230"/>
      <c r="T143" s="230"/>
      <c r="U143" s="230"/>
      <c r="V143" s="230"/>
      <c r="W143" s="230"/>
      <c r="X143" s="230"/>
      <c r="Y143" s="230"/>
      <c r="Z143" s="230"/>
    </row>
    <row r="144" ht="15.75" customHeight="1" spans="1:26">
      <c r="A144" s="230"/>
      <c r="B144" s="308"/>
      <c r="C144" s="313" t="s">
        <v>600</v>
      </c>
      <c r="D144" s="309"/>
      <c r="E144" s="309"/>
      <c r="F144" s="314"/>
      <c r="G144" s="230"/>
      <c r="H144" s="230"/>
      <c r="I144" s="230"/>
      <c r="J144" s="230"/>
      <c r="K144" s="230">
        <v>6</v>
      </c>
      <c r="L144" s="230">
        <v>10</v>
      </c>
      <c r="M144" s="230"/>
      <c r="N144" s="230"/>
      <c r="O144" s="230"/>
      <c r="P144" s="230"/>
      <c r="Q144" s="230"/>
      <c r="R144" s="230"/>
      <c r="S144" s="230"/>
      <c r="T144" s="230"/>
      <c r="U144" s="230"/>
      <c r="V144" s="230"/>
      <c r="W144" s="230"/>
      <c r="X144" s="230"/>
      <c r="Y144" s="230"/>
      <c r="Z144" s="230"/>
    </row>
    <row r="145" ht="15.75" customHeight="1" spans="1:26">
      <c r="A145" s="230"/>
      <c r="B145" s="295"/>
      <c r="C145" s="296"/>
      <c r="D145" s="296"/>
      <c r="E145" s="296"/>
      <c r="F145" s="245"/>
      <c r="G145" s="230"/>
      <c r="H145" s="230"/>
      <c r="I145" s="230"/>
      <c r="J145" s="230"/>
      <c r="K145" s="230"/>
      <c r="L145" s="230"/>
      <c r="M145" s="230"/>
      <c r="N145" s="230"/>
      <c r="O145" s="230"/>
      <c r="P145" s="230"/>
      <c r="Q145" s="230"/>
      <c r="R145" s="230"/>
      <c r="S145" s="230"/>
      <c r="T145" s="230"/>
      <c r="U145" s="230"/>
      <c r="V145" s="230"/>
      <c r="W145" s="230"/>
      <c r="X145" s="230"/>
      <c r="Y145" s="230"/>
      <c r="Z145" s="230"/>
    </row>
    <row r="146" ht="15.75" customHeight="1" spans="1:26">
      <c r="A146" s="230"/>
      <c r="B146" s="246"/>
      <c r="C146" s="252"/>
      <c r="D146" s="230"/>
      <c r="E146" s="230"/>
      <c r="F146" s="245"/>
      <c r="G146" s="230"/>
      <c r="H146" s="230"/>
      <c r="I146" s="230"/>
      <c r="J146" s="230"/>
      <c r="K146" s="230"/>
      <c r="L146" s="230"/>
      <c r="M146" s="230"/>
      <c r="N146" s="230"/>
      <c r="O146" s="230"/>
      <c r="P146" s="230"/>
      <c r="Q146" s="230"/>
      <c r="R146" s="230"/>
      <c r="S146" s="230"/>
      <c r="T146" s="230"/>
      <c r="U146" s="230"/>
      <c r="V146" s="230"/>
      <c r="W146" s="230"/>
      <c r="X146" s="230"/>
      <c r="Y146" s="230"/>
      <c r="Z146" s="230"/>
    </row>
    <row r="147" ht="23.25" customHeight="1" spans="1:26">
      <c r="A147" s="230"/>
      <c r="B147" s="246"/>
      <c r="C147" s="305" t="s">
        <v>304</v>
      </c>
      <c r="D147" s="306"/>
      <c r="E147" s="307"/>
      <c r="F147" s="245"/>
      <c r="G147" s="230"/>
      <c r="H147" s="230"/>
      <c r="I147" s="230"/>
      <c r="J147" s="230"/>
      <c r="K147" s="230"/>
      <c r="L147" s="230"/>
      <c r="M147" s="230"/>
      <c r="N147" s="230"/>
      <c r="O147" s="230"/>
      <c r="P147" s="230"/>
      <c r="Q147" s="230"/>
      <c r="R147" s="230"/>
      <c r="S147" s="230"/>
      <c r="T147" s="230"/>
      <c r="U147" s="230"/>
      <c r="V147" s="230"/>
      <c r="W147" s="230"/>
      <c r="X147" s="230"/>
      <c r="Y147" s="230"/>
      <c r="Z147" s="230"/>
    </row>
    <row r="148" ht="15.75" customHeight="1" spans="1:26">
      <c r="A148" s="230"/>
      <c r="B148" s="246"/>
      <c r="C148" s="252"/>
      <c r="D148" s="230"/>
      <c r="E148" s="230"/>
      <c r="F148" s="245"/>
      <c r="G148" s="230"/>
      <c r="H148" s="230"/>
      <c r="I148" s="230"/>
      <c r="J148" s="230"/>
      <c r="K148" s="230"/>
      <c r="L148" s="230"/>
      <c r="M148" s="230"/>
      <c r="N148" s="230"/>
      <c r="O148" s="230"/>
      <c r="P148" s="230"/>
      <c r="Q148" s="230"/>
      <c r="R148" s="230"/>
      <c r="S148" s="230"/>
      <c r="T148" s="230"/>
      <c r="U148" s="230"/>
      <c r="V148" s="230"/>
      <c r="W148" s="230"/>
      <c r="X148" s="230"/>
      <c r="Y148" s="230"/>
      <c r="Z148" s="230"/>
    </row>
    <row r="149" ht="15.75" customHeight="1" spans="1:26">
      <c r="A149" s="230"/>
      <c r="B149" s="256"/>
      <c r="C149" s="257" t="s">
        <v>305</v>
      </c>
      <c r="D149" s="750" t="s">
        <v>244</v>
      </c>
      <c r="E149" s="258" t="s">
        <v>243</v>
      </c>
      <c r="F149" s="245"/>
      <c r="G149" s="230"/>
      <c r="H149" s="230"/>
      <c r="I149" s="230"/>
      <c r="J149" s="230"/>
      <c r="K149" s="230"/>
      <c r="L149" s="230"/>
      <c r="M149" s="230"/>
      <c r="N149" s="230"/>
      <c r="O149" s="230"/>
      <c r="P149" s="230"/>
      <c r="Q149" s="230"/>
      <c r="R149" s="230"/>
      <c r="S149" s="230"/>
      <c r="T149" s="230"/>
      <c r="U149" s="230"/>
      <c r="V149" s="230"/>
      <c r="W149" s="230"/>
      <c r="X149" s="230"/>
      <c r="Y149" s="230"/>
      <c r="Z149" s="230"/>
    </row>
    <row r="150" ht="21" customHeight="1" spans="1:26">
      <c r="A150" s="230"/>
      <c r="B150" s="256"/>
      <c r="C150" s="259">
        <v>1</v>
      </c>
      <c r="D150" s="758" t="s">
        <v>345</v>
      </c>
      <c r="E150" s="261" t="s">
        <v>546</v>
      </c>
      <c r="F150" s="245"/>
      <c r="G150" s="230"/>
      <c r="H150" s="230"/>
      <c r="I150" s="230"/>
      <c r="J150" s="230"/>
      <c r="K150" s="230"/>
      <c r="L150" s="230"/>
      <c r="M150" s="230"/>
      <c r="N150" s="230"/>
      <c r="O150" s="230"/>
      <c r="P150" s="230"/>
      <c r="Q150" s="230"/>
      <c r="R150" s="230"/>
      <c r="S150" s="230"/>
      <c r="T150" s="230"/>
      <c r="U150" s="230"/>
      <c r="V150" s="230"/>
      <c r="W150" s="230"/>
      <c r="X150" s="230"/>
      <c r="Y150" s="230"/>
      <c r="Z150" s="230"/>
    </row>
    <row r="151" ht="21" customHeight="1" spans="1:26">
      <c r="A151" s="230"/>
      <c r="B151" s="256"/>
      <c r="C151" s="259">
        <v>2</v>
      </c>
      <c r="D151" s="315" t="s">
        <v>311</v>
      </c>
      <c r="E151" s="272"/>
      <c r="F151" s="245"/>
      <c r="G151" s="230"/>
      <c r="H151" s="230"/>
      <c r="I151" s="230"/>
      <c r="J151" s="230"/>
      <c r="K151" s="230"/>
      <c r="L151" s="230"/>
      <c r="M151" s="230"/>
      <c r="N151" s="230"/>
      <c r="O151" s="230"/>
      <c r="P151" s="230"/>
      <c r="Q151" s="230"/>
      <c r="R151" s="230"/>
      <c r="S151" s="230"/>
      <c r="T151" s="230"/>
      <c r="U151" s="230"/>
      <c r="V151" s="230"/>
      <c r="W151" s="230"/>
      <c r="X151" s="230"/>
      <c r="Y151" s="230"/>
      <c r="Z151" s="230"/>
    </row>
    <row r="152" ht="15.75" customHeight="1" spans="1:26">
      <c r="A152" s="230"/>
      <c r="B152" s="263"/>
      <c r="C152" s="281"/>
      <c r="D152" s="281"/>
      <c r="E152" s="281"/>
      <c r="F152" s="251"/>
      <c r="G152" s="230"/>
      <c r="H152" s="230"/>
      <c r="I152" s="230"/>
      <c r="J152" s="230"/>
      <c r="K152" s="230"/>
      <c r="L152" s="230"/>
      <c r="M152" s="230"/>
      <c r="N152" s="230"/>
      <c r="O152" s="230"/>
      <c r="P152" s="230"/>
      <c r="Q152" s="230"/>
      <c r="R152" s="230"/>
      <c r="S152" s="230"/>
      <c r="T152" s="230"/>
      <c r="U152" s="230"/>
      <c r="V152" s="230"/>
      <c r="W152" s="230"/>
      <c r="X152" s="230"/>
      <c r="Y152" s="230"/>
      <c r="Z152" s="230"/>
    </row>
    <row r="153" ht="15.75" customHeight="1" spans="1:26">
      <c r="A153" s="230"/>
      <c r="B153" s="230"/>
      <c r="C153" s="230"/>
      <c r="D153" s="230"/>
      <c r="E153" s="230"/>
      <c r="F153" s="230"/>
      <c r="G153" s="230"/>
      <c r="H153" s="230"/>
      <c r="I153" s="230"/>
      <c r="J153" s="230"/>
      <c r="K153" s="230"/>
      <c r="L153" s="230"/>
      <c r="M153" s="230"/>
      <c r="N153" s="230"/>
      <c r="O153" s="230"/>
      <c r="P153" s="230"/>
      <c r="Q153" s="230"/>
      <c r="R153" s="230"/>
      <c r="S153" s="230"/>
      <c r="T153" s="230"/>
      <c r="U153" s="230"/>
      <c r="V153" s="230"/>
      <c r="W153" s="230"/>
      <c r="X153" s="230"/>
      <c r="Y153" s="230"/>
      <c r="Z153" s="230"/>
    </row>
    <row r="154" ht="15.75" customHeight="1" spans="1:26">
      <c r="A154" s="230"/>
      <c r="B154" s="230"/>
      <c r="C154" s="230"/>
      <c r="D154" s="230"/>
      <c r="E154" s="230"/>
      <c r="F154" s="230"/>
      <c r="G154" s="230"/>
      <c r="H154" s="230"/>
      <c r="I154" s="230"/>
      <c r="J154" s="230"/>
      <c r="K154" s="230"/>
      <c r="L154" s="230"/>
      <c r="M154" s="230"/>
      <c r="N154" s="230"/>
      <c r="O154" s="230"/>
      <c r="P154" s="230"/>
      <c r="Q154" s="230"/>
      <c r="R154" s="230"/>
      <c r="S154" s="230"/>
      <c r="T154" s="230"/>
      <c r="U154" s="230"/>
      <c r="V154" s="230"/>
      <c r="W154" s="230"/>
      <c r="X154" s="230"/>
      <c r="Y154" s="230"/>
      <c r="Z154" s="230"/>
    </row>
    <row r="155" ht="15.75" customHeight="1" spans="1:26">
      <c r="A155" s="230"/>
      <c r="B155" s="316"/>
      <c r="C155" s="317" t="s">
        <v>601</v>
      </c>
      <c r="D155" s="316"/>
      <c r="E155" s="316"/>
      <c r="F155" s="318"/>
      <c r="G155" s="230"/>
      <c r="H155" s="230"/>
      <c r="I155" s="230"/>
      <c r="J155" s="230"/>
      <c r="K155" s="230">
        <v>7</v>
      </c>
      <c r="L155" s="230">
        <v>11</v>
      </c>
      <c r="M155" s="230"/>
      <c r="N155" s="230"/>
      <c r="O155" s="230"/>
      <c r="P155" s="230"/>
      <c r="Q155" s="230"/>
      <c r="R155" s="230"/>
      <c r="S155" s="230"/>
      <c r="T155" s="230"/>
      <c r="U155" s="230"/>
      <c r="V155" s="230"/>
      <c r="W155" s="230"/>
      <c r="X155" s="230"/>
      <c r="Y155" s="230"/>
      <c r="Z155" s="230"/>
    </row>
    <row r="156" ht="15.75" customHeight="1" spans="1:26">
      <c r="A156" s="230"/>
      <c r="B156" s="295"/>
      <c r="C156" s="296"/>
      <c r="D156" s="296"/>
      <c r="E156" s="296"/>
      <c r="F156" s="245"/>
      <c r="G156" s="230"/>
      <c r="H156" s="230"/>
      <c r="I156" s="230"/>
      <c r="J156" s="230"/>
      <c r="K156" s="230"/>
      <c r="L156" s="230"/>
      <c r="M156" s="230"/>
      <c r="N156" s="230"/>
      <c r="O156" s="230"/>
      <c r="P156" s="230"/>
      <c r="Q156" s="230"/>
      <c r="R156" s="230"/>
      <c r="S156" s="230"/>
      <c r="T156" s="230"/>
      <c r="U156" s="230"/>
      <c r="V156" s="230"/>
      <c r="W156" s="230"/>
      <c r="X156" s="230"/>
      <c r="Y156" s="230"/>
      <c r="Z156" s="230"/>
    </row>
    <row r="157" ht="15.75" customHeight="1" spans="1:26">
      <c r="A157" s="230"/>
      <c r="B157" s="295"/>
      <c r="C157" s="297"/>
      <c r="D157" s="298"/>
      <c r="E157" s="299"/>
      <c r="F157" s="245"/>
      <c r="G157" s="230"/>
      <c r="H157" s="230"/>
      <c r="I157" s="230"/>
      <c r="J157" s="230"/>
      <c r="K157" s="230"/>
      <c r="L157" s="230"/>
      <c r="M157" s="230"/>
      <c r="N157" s="230"/>
      <c r="O157" s="230"/>
      <c r="P157" s="230"/>
      <c r="Q157" s="230"/>
      <c r="R157" s="230"/>
      <c r="S157" s="230"/>
      <c r="T157" s="230"/>
      <c r="U157" s="230"/>
      <c r="V157" s="230"/>
      <c r="W157" s="230"/>
      <c r="X157" s="230"/>
      <c r="Y157" s="230"/>
      <c r="Z157" s="230"/>
    </row>
    <row r="158" ht="15.75" customHeight="1" spans="1:26">
      <c r="A158" s="230"/>
      <c r="B158" s="295"/>
      <c r="C158" s="276" t="s">
        <v>602</v>
      </c>
      <c r="D158" s="277"/>
      <c r="E158" s="319"/>
      <c r="F158" s="245"/>
      <c r="G158" s="230"/>
      <c r="H158" s="230"/>
      <c r="I158" s="230"/>
      <c r="J158" s="230"/>
      <c r="K158" s="230"/>
      <c r="L158" s="230"/>
      <c r="M158" s="230"/>
      <c r="N158" s="230"/>
      <c r="O158" s="230"/>
      <c r="P158" s="230"/>
      <c r="Q158" s="230"/>
      <c r="R158" s="230"/>
      <c r="S158" s="230"/>
      <c r="T158" s="230"/>
      <c r="U158" s="230"/>
      <c r="V158" s="230"/>
      <c r="W158" s="230"/>
      <c r="X158" s="230"/>
      <c r="Y158" s="230"/>
      <c r="Z158" s="230"/>
    </row>
    <row r="159" ht="15.75" customHeight="1" spans="1:26">
      <c r="A159" s="230"/>
      <c r="B159" s="295"/>
      <c r="C159" s="276" t="s">
        <v>603</v>
      </c>
      <c r="D159" s="277"/>
      <c r="E159" s="319"/>
      <c r="F159" s="245"/>
      <c r="G159" s="230"/>
      <c r="H159" s="230"/>
      <c r="I159" s="230"/>
      <c r="J159" s="230"/>
      <c r="K159" s="230"/>
      <c r="L159" s="230"/>
      <c r="M159" s="230"/>
      <c r="N159" s="230"/>
      <c r="O159" s="230"/>
      <c r="P159" s="230"/>
      <c r="Q159" s="230"/>
      <c r="R159" s="230"/>
      <c r="S159" s="230"/>
      <c r="T159" s="230"/>
      <c r="U159" s="230"/>
      <c r="V159" s="230"/>
      <c r="W159" s="230"/>
      <c r="X159" s="230"/>
      <c r="Y159" s="230"/>
      <c r="Z159" s="230"/>
    </row>
    <row r="160" ht="15.75" customHeight="1" spans="1:26">
      <c r="A160" s="230"/>
      <c r="B160" s="295"/>
      <c r="C160" s="276" t="s">
        <v>604</v>
      </c>
      <c r="D160" s="277"/>
      <c r="E160" s="319"/>
      <c r="F160" s="245"/>
      <c r="G160" s="230"/>
      <c r="H160" s="230"/>
      <c r="I160" s="230"/>
      <c r="J160" s="230"/>
      <c r="K160" s="230"/>
      <c r="L160" s="230"/>
      <c r="M160" s="230"/>
      <c r="N160" s="230"/>
      <c r="O160" s="230"/>
      <c r="P160" s="230"/>
      <c r="Q160" s="230"/>
      <c r="R160" s="230"/>
      <c r="S160" s="230"/>
      <c r="T160" s="230"/>
      <c r="U160" s="230"/>
      <c r="V160" s="230"/>
      <c r="W160" s="230"/>
      <c r="X160" s="230"/>
      <c r="Y160" s="230"/>
      <c r="Z160" s="230"/>
    </row>
    <row r="161" ht="15.75" customHeight="1" spans="1:26">
      <c r="A161" s="230"/>
      <c r="B161" s="295"/>
      <c r="C161" s="320"/>
      <c r="D161" s="311"/>
      <c r="E161" s="304"/>
      <c r="F161" s="245"/>
      <c r="G161" s="230"/>
      <c r="H161" s="230"/>
      <c r="I161" s="230"/>
      <c r="J161" s="230"/>
      <c r="K161" s="230"/>
      <c r="L161" s="230"/>
      <c r="M161" s="230"/>
      <c r="N161" s="230"/>
      <c r="O161" s="230"/>
      <c r="P161" s="230"/>
      <c r="Q161" s="230"/>
      <c r="R161" s="230"/>
      <c r="S161" s="230"/>
      <c r="T161" s="230"/>
      <c r="U161" s="230"/>
      <c r="V161" s="230"/>
      <c r="W161" s="230"/>
      <c r="X161" s="230"/>
      <c r="Y161" s="230"/>
      <c r="Z161" s="230"/>
    </row>
    <row r="162" ht="15.75" customHeight="1" spans="1:26">
      <c r="A162" s="230"/>
      <c r="B162" s="246"/>
      <c r="C162" s="252"/>
      <c r="D162" s="230"/>
      <c r="E162" s="230"/>
      <c r="F162" s="245"/>
      <c r="G162" s="230"/>
      <c r="H162" s="230"/>
      <c r="I162" s="230"/>
      <c r="J162" s="230"/>
      <c r="K162" s="230"/>
      <c r="L162" s="230"/>
      <c r="M162" s="230"/>
      <c r="N162" s="230"/>
      <c r="O162" s="230"/>
      <c r="P162" s="230"/>
      <c r="Q162" s="230"/>
      <c r="R162" s="230"/>
      <c r="S162" s="230"/>
      <c r="T162" s="230"/>
      <c r="U162" s="230"/>
      <c r="V162" s="230"/>
      <c r="W162" s="230"/>
      <c r="X162" s="230"/>
      <c r="Y162" s="230"/>
      <c r="Z162" s="230"/>
    </row>
    <row r="163" ht="15.75" customHeight="1" spans="1:26">
      <c r="A163" s="230"/>
      <c r="B163" s="246"/>
      <c r="C163" s="305" t="s">
        <v>304</v>
      </c>
      <c r="D163" s="306"/>
      <c r="E163" s="306"/>
      <c r="F163" s="245"/>
      <c r="G163" s="230"/>
      <c r="H163" s="230"/>
      <c r="I163" s="230"/>
      <c r="J163" s="230"/>
      <c r="K163" s="230"/>
      <c r="L163" s="230"/>
      <c r="M163" s="230"/>
      <c r="N163" s="230"/>
      <c r="O163" s="230"/>
      <c r="P163" s="230"/>
      <c r="Q163" s="230"/>
      <c r="R163" s="230"/>
      <c r="S163" s="230"/>
      <c r="T163" s="230"/>
      <c r="U163" s="230"/>
      <c r="V163" s="230"/>
      <c r="W163" s="230"/>
      <c r="X163" s="230"/>
      <c r="Y163" s="230"/>
      <c r="Z163" s="230"/>
    </row>
    <row r="164" ht="15.75" customHeight="1" spans="1:26">
      <c r="A164" s="230"/>
      <c r="B164" s="246"/>
      <c r="C164" s="252"/>
      <c r="D164" s="230"/>
      <c r="E164" s="230"/>
      <c r="F164" s="245"/>
      <c r="G164" s="230"/>
      <c r="H164" s="230"/>
      <c r="I164" s="230"/>
      <c r="J164" s="230"/>
      <c r="K164" s="230"/>
      <c r="L164" s="230"/>
      <c r="M164" s="230"/>
      <c r="N164" s="230"/>
      <c r="O164" s="230"/>
      <c r="P164" s="230"/>
      <c r="Q164" s="230"/>
      <c r="R164" s="230"/>
      <c r="S164" s="230"/>
      <c r="T164" s="230"/>
      <c r="U164" s="230"/>
      <c r="V164" s="230"/>
      <c r="W164" s="230"/>
      <c r="X164" s="230"/>
      <c r="Y164" s="230"/>
      <c r="Z164" s="230"/>
    </row>
    <row r="165" ht="15.75" customHeight="1" spans="1:26">
      <c r="A165" s="230"/>
      <c r="B165" s="256"/>
      <c r="C165" s="257" t="s">
        <v>305</v>
      </c>
      <c r="D165" s="750" t="s">
        <v>244</v>
      </c>
      <c r="E165" s="258" t="s">
        <v>243</v>
      </c>
      <c r="F165" s="245"/>
      <c r="G165" s="230"/>
      <c r="H165" s="230"/>
      <c r="I165" s="230"/>
      <c r="J165" s="230"/>
      <c r="K165" s="230"/>
      <c r="L165" s="230"/>
      <c r="M165" s="230"/>
      <c r="N165" s="230"/>
      <c r="O165" s="230"/>
      <c r="P165" s="230"/>
      <c r="Q165" s="230"/>
      <c r="R165" s="230"/>
      <c r="S165" s="230"/>
      <c r="T165" s="230"/>
      <c r="U165" s="230"/>
      <c r="V165" s="230"/>
      <c r="W165" s="230"/>
      <c r="X165" s="230"/>
      <c r="Y165" s="230"/>
      <c r="Z165" s="230"/>
    </row>
    <row r="166" ht="15.75" customHeight="1" spans="1:26">
      <c r="A166" s="230"/>
      <c r="B166" s="256"/>
      <c r="C166" s="259">
        <v>1</v>
      </c>
      <c r="D166" s="758" t="s">
        <v>345</v>
      </c>
      <c r="E166" s="261" t="s">
        <v>546</v>
      </c>
      <c r="F166" s="245"/>
      <c r="G166" s="230"/>
      <c r="H166" s="230"/>
      <c r="I166" s="230"/>
      <c r="J166" s="230"/>
      <c r="K166" s="230"/>
      <c r="L166" s="230"/>
      <c r="M166" s="230"/>
      <c r="N166" s="230"/>
      <c r="O166" s="230"/>
      <c r="P166" s="230"/>
      <c r="Q166" s="230"/>
      <c r="R166" s="230"/>
      <c r="S166" s="230"/>
      <c r="T166" s="230"/>
      <c r="U166" s="230"/>
      <c r="V166" s="230"/>
      <c r="W166" s="230"/>
      <c r="X166" s="230"/>
      <c r="Y166" s="230"/>
      <c r="Z166" s="230"/>
    </row>
    <row r="167" ht="15.75" customHeight="1" spans="1:26">
      <c r="A167" s="230"/>
      <c r="B167" s="256"/>
      <c r="C167" s="259">
        <v>2</v>
      </c>
      <c r="D167" s="758" t="s">
        <v>605</v>
      </c>
      <c r="E167" s="272"/>
      <c r="F167" s="245"/>
      <c r="G167" s="230"/>
      <c r="H167" s="230"/>
      <c r="I167" s="230"/>
      <c r="J167" s="230"/>
      <c r="K167" s="230"/>
      <c r="L167" s="230"/>
      <c r="M167" s="230"/>
      <c r="N167" s="230"/>
      <c r="O167" s="230"/>
      <c r="P167" s="230"/>
      <c r="Q167" s="230"/>
      <c r="R167" s="230"/>
      <c r="S167" s="230"/>
      <c r="T167" s="230"/>
      <c r="U167" s="230"/>
      <c r="V167" s="230"/>
      <c r="W167" s="230"/>
      <c r="X167" s="230"/>
      <c r="Y167" s="230"/>
      <c r="Z167" s="230"/>
    </row>
    <row r="168" ht="15.75" customHeight="1" spans="1:26">
      <c r="A168" s="230"/>
      <c r="B168" s="256"/>
      <c r="C168" s="259">
        <v>3</v>
      </c>
      <c r="D168" s="315" t="s">
        <v>606</v>
      </c>
      <c r="E168" s="272"/>
      <c r="F168" s="245"/>
      <c r="G168" s="230"/>
      <c r="H168" s="230"/>
      <c r="I168" s="230"/>
      <c r="J168" s="230"/>
      <c r="K168" s="230"/>
      <c r="L168" s="230"/>
      <c r="M168" s="230"/>
      <c r="N168" s="230"/>
      <c r="O168" s="230"/>
      <c r="P168" s="230"/>
      <c r="Q168" s="230"/>
      <c r="R168" s="230"/>
      <c r="S168" s="230"/>
      <c r="T168" s="230"/>
      <c r="U168" s="230"/>
      <c r="V168" s="230"/>
      <c r="W168" s="230"/>
      <c r="X168" s="230"/>
      <c r="Y168" s="230"/>
      <c r="Z168" s="230"/>
    </row>
    <row r="169" ht="15.75" customHeight="1" spans="1:26">
      <c r="A169" s="230"/>
      <c r="B169" s="246"/>
      <c r="C169" s="259">
        <v>4</v>
      </c>
      <c r="D169" s="315" t="s">
        <v>607</v>
      </c>
      <c r="E169" s="262"/>
      <c r="F169" s="245"/>
      <c r="G169" s="230"/>
      <c r="H169" s="230"/>
      <c r="I169" s="230"/>
      <c r="J169" s="230"/>
      <c r="K169" s="230"/>
      <c r="L169" s="230"/>
      <c r="M169" s="230"/>
      <c r="N169" s="230"/>
      <c r="O169" s="230"/>
      <c r="P169" s="230"/>
      <c r="Q169" s="230"/>
      <c r="R169" s="230"/>
      <c r="S169" s="230"/>
      <c r="T169" s="230"/>
      <c r="U169" s="230"/>
      <c r="V169" s="230"/>
      <c r="W169" s="230"/>
      <c r="X169" s="230"/>
      <c r="Y169" s="230"/>
      <c r="Z169" s="230"/>
    </row>
    <row r="170" ht="15.75" customHeight="1" spans="1:26">
      <c r="A170" s="230"/>
      <c r="B170" s="263"/>
      <c r="C170" s="281"/>
      <c r="D170" s="281"/>
      <c r="E170" s="281"/>
      <c r="F170" s="251"/>
      <c r="G170" s="230"/>
      <c r="H170" s="230"/>
      <c r="I170" s="230"/>
      <c r="J170" s="230"/>
      <c r="K170" s="230"/>
      <c r="L170" s="230"/>
      <c r="M170" s="230"/>
      <c r="N170" s="230"/>
      <c r="O170" s="230"/>
      <c r="P170" s="230"/>
      <c r="Q170" s="230"/>
      <c r="R170" s="230"/>
      <c r="S170" s="230"/>
      <c r="T170" s="230"/>
      <c r="U170" s="230"/>
      <c r="V170" s="230"/>
      <c r="W170" s="230"/>
      <c r="X170" s="230"/>
      <c r="Y170" s="230"/>
      <c r="Z170" s="230"/>
    </row>
    <row r="171" ht="15.75" customHeight="1" spans="1:26">
      <c r="A171" s="230"/>
      <c r="B171" s="230"/>
      <c r="C171" s="230"/>
      <c r="D171" s="230"/>
      <c r="E171" s="230"/>
      <c r="F171" s="230"/>
      <c r="G171" s="230"/>
      <c r="H171" s="230"/>
      <c r="I171" s="230"/>
      <c r="J171" s="230"/>
      <c r="K171" s="230"/>
      <c r="L171" s="230"/>
      <c r="M171" s="230"/>
      <c r="N171" s="230"/>
      <c r="O171" s="230"/>
      <c r="P171" s="230"/>
      <c r="Q171" s="230"/>
      <c r="R171" s="230"/>
      <c r="S171" s="230"/>
      <c r="T171" s="230"/>
      <c r="U171" s="230"/>
      <c r="V171" s="230"/>
      <c r="W171" s="230"/>
      <c r="X171" s="230"/>
      <c r="Y171" s="230"/>
      <c r="Z171" s="230"/>
    </row>
    <row r="172" ht="15.75" customHeight="1" spans="1:26">
      <c r="A172" s="230"/>
      <c r="B172" s="230"/>
      <c r="C172" s="230"/>
      <c r="D172" s="230"/>
      <c r="E172" s="230"/>
      <c r="F172" s="230"/>
      <c r="G172" s="230"/>
      <c r="H172" s="230"/>
      <c r="I172" s="230"/>
      <c r="J172" s="230"/>
      <c r="K172" s="230"/>
      <c r="L172" s="230"/>
      <c r="M172" s="230"/>
      <c r="N172" s="230"/>
      <c r="O172" s="230"/>
      <c r="P172" s="230"/>
      <c r="Q172" s="230"/>
      <c r="R172" s="230"/>
      <c r="S172" s="230"/>
      <c r="T172" s="230"/>
      <c r="U172" s="230"/>
      <c r="V172" s="230"/>
      <c r="W172" s="230"/>
      <c r="X172" s="230"/>
      <c r="Y172" s="230"/>
      <c r="Z172" s="230"/>
    </row>
    <row r="173" ht="15.75" customHeight="1" spans="1:26">
      <c r="A173" s="230"/>
      <c r="B173" s="230"/>
      <c r="C173" s="230"/>
      <c r="D173" s="230"/>
      <c r="E173" s="230"/>
      <c r="F173" s="230"/>
      <c r="G173" s="230"/>
      <c r="H173" s="230"/>
      <c r="I173" s="230"/>
      <c r="J173" s="230"/>
      <c r="K173" s="230"/>
      <c r="L173" s="230"/>
      <c r="M173" s="230"/>
      <c r="N173" s="230"/>
      <c r="O173" s="230"/>
      <c r="P173" s="230"/>
      <c r="Q173" s="230"/>
      <c r="R173" s="230"/>
      <c r="S173" s="230"/>
      <c r="T173" s="230"/>
      <c r="U173" s="230"/>
      <c r="V173" s="230"/>
      <c r="W173" s="230"/>
      <c r="X173" s="230"/>
      <c r="Y173" s="230"/>
      <c r="Z173" s="230"/>
    </row>
    <row r="174" ht="15.75" customHeight="1" spans="1:26">
      <c r="A174" s="230"/>
      <c r="B174" s="239"/>
      <c r="C174" s="240" t="s">
        <v>608</v>
      </c>
      <c r="D174" s="241"/>
      <c r="E174" s="241"/>
      <c r="F174" s="275"/>
      <c r="G174" s="230"/>
      <c r="H174" s="230"/>
      <c r="I174" s="230"/>
      <c r="J174" s="230"/>
      <c r="K174" s="230">
        <v>8</v>
      </c>
      <c r="L174" s="230">
        <v>12</v>
      </c>
      <c r="M174" s="230"/>
      <c r="N174" s="230"/>
      <c r="O174" s="230"/>
      <c r="P174" s="230"/>
      <c r="Q174" s="230"/>
      <c r="R174" s="230"/>
      <c r="S174" s="230"/>
      <c r="T174" s="230"/>
      <c r="U174" s="230"/>
      <c r="V174" s="230"/>
      <c r="W174" s="230"/>
      <c r="X174" s="230"/>
      <c r="Y174" s="230"/>
      <c r="Z174" s="230"/>
    </row>
    <row r="175" ht="15.75" customHeight="1" spans="1:26">
      <c r="A175" s="230"/>
      <c r="B175" s="246"/>
      <c r="C175" s="252"/>
      <c r="D175" s="230"/>
      <c r="E175" s="230"/>
      <c r="F175" s="245"/>
      <c r="G175" s="230"/>
      <c r="H175" s="230"/>
      <c r="I175" s="230"/>
      <c r="J175" s="230"/>
      <c r="K175" s="230"/>
      <c r="L175" s="230"/>
      <c r="M175" s="230"/>
      <c r="N175" s="230"/>
      <c r="O175" s="230"/>
      <c r="P175" s="230"/>
      <c r="Q175" s="230"/>
      <c r="R175" s="230"/>
      <c r="S175" s="230"/>
      <c r="T175" s="230"/>
      <c r="U175" s="230"/>
      <c r="V175" s="230"/>
      <c r="W175" s="230"/>
      <c r="X175" s="230"/>
      <c r="Y175" s="230"/>
      <c r="Z175" s="230"/>
    </row>
    <row r="176" ht="15.75" customHeight="1" spans="1:26">
      <c r="A176" s="230"/>
      <c r="B176" s="246"/>
      <c r="C176" s="305" t="s">
        <v>304</v>
      </c>
      <c r="D176" s="306"/>
      <c r="E176" s="306"/>
      <c r="F176" s="245"/>
      <c r="G176" s="230"/>
      <c r="H176" s="230"/>
      <c r="I176" s="230"/>
      <c r="J176" s="230"/>
      <c r="K176" s="230"/>
      <c r="L176" s="230"/>
      <c r="M176" s="230"/>
      <c r="N176" s="230"/>
      <c r="O176" s="230"/>
      <c r="P176" s="230"/>
      <c r="Q176" s="230"/>
      <c r="R176" s="230"/>
      <c r="S176" s="230"/>
      <c r="T176" s="230"/>
      <c r="U176" s="230"/>
      <c r="V176" s="230"/>
      <c r="W176" s="230"/>
      <c r="X176" s="230"/>
      <c r="Y176" s="230"/>
      <c r="Z176" s="230"/>
    </row>
    <row r="177" ht="15.75" customHeight="1" spans="1:26">
      <c r="A177" s="230"/>
      <c r="B177" s="246"/>
      <c r="C177" s="252"/>
      <c r="D177" s="230"/>
      <c r="E177" s="230"/>
      <c r="F177" s="245"/>
      <c r="G177" s="230"/>
      <c r="H177" s="230"/>
      <c r="I177" s="230"/>
      <c r="J177" s="230"/>
      <c r="K177" s="230"/>
      <c r="L177" s="230"/>
      <c r="M177" s="230"/>
      <c r="N177" s="230"/>
      <c r="O177" s="230"/>
      <c r="P177" s="230"/>
      <c r="Q177" s="230"/>
      <c r="R177" s="230"/>
      <c r="S177" s="230"/>
      <c r="T177" s="230"/>
      <c r="U177" s="230"/>
      <c r="V177" s="230"/>
      <c r="W177" s="230"/>
      <c r="X177" s="230"/>
      <c r="Y177" s="230"/>
      <c r="Z177" s="230"/>
    </row>
    <row r="178" ht="15.75" customHeight="1" spans="1:26">
      <c r="A178" s="230"/>
      <c r="B178" s="256"/>
      <c r="C178" s="257" t="s">
        <v>305</v>
      </c>
      <c r="D178" s="750" t="s">
        <v>244</v>
      </c>
      <c r="E178" s="258" t="s">
        <v>243</v>
      </c>
      <c r="F178" s="245"/>
      <c r="G178" s="230"/>
      <c r="H178" s="230"/>
      <c r="I178" s="230"/>
      <c r="J178" s="230"/>
      <c r="K178" s="230"/>
      <c r="L178" s="230"/>
      <c r="M178" s="230"/>
      <c r="N178" s="230"/>
      <c r="O178" s="230"/>
      <c r="P178" s="230"/>
      <c r="Q178" s="230"/>
      <c r="R178" s="230"/>
      <c r="S178" s="230"/>
      <c r="T178" s="230"/>
      <c r="U178" s="230"/>
      <c r="V178" s="230"/>
      <c r="W178" s="230"/>
      <c r="X178" s="230"/>
      <c r="Y178" s="230"/>
      <c r="Z178" s="230"/>
    </row>
    <row r="179" ht="15.75" customHeight="1" spans="1:26">
      <c r="A179" s="230"/>
      <c r="B179" s="256"/>
      <c r="C179" s="259">
        <v>1</v>
      </c>
      <c r="D179" s="751" t="s">
        <v>345</v>
      </c>
      <c r="E179" s="261" t="s">
        <v>546</v>
      </c>
      <c r="F179" s="245"/>
      <c r="G179" s="230"/>
      <c r="H179" s="230"/>
      <c r="I179" s="230"/>
      <c r="J179" s="230"/>
      <c r="K179" s="230"/>
      <c r="L179" s="230"/>
      <c r="M179" s="230"/>
      <c r="N179" s="230"/>
      <c r="O179" s="230"/>
      <c r="P179" s="230"/>
      <c r="Q179" s="230"/>
      <c r="R179" s="230"/>
      <c r="S179" s="230"/>
      <c r="T179" s="230"/>
      <c r="U179" s="230"/>
      <c r="V179" s="230"/>
      <c r="W179" s="230"/>
      <c r="X179" s="230"/>
      <c r="Y179" s="230"/>
      <c r="Z179" s="230"/>
    </row>
    <row r="180" ht="15.75" customHeight="1" spans="1:26">
      <c r="A180" s="230"/>
      <c r="B180" s="256"/>
      <c r="C180" s="259">
        <v>4</v>
      </c>
      <c r="D180" s="751" t="s">
        <v>311</v>
      </c>
      <c r="E180" s="262"/>
      <c r="F180" s="245"/>
      <c r="G180" s="230"/>
      <c r="H180" s="230"/>
      <c r="I180" s="230"/>
      <c r="J180" s="230"/>
      <c r="K180" s="230"/>
      <c r="L180" s="230"/>
      <c r="M180" s="230"/>
      <c r="N180" s="230"/>
      <c r="O180" s="230"/>
      <c r="P180" s="230"/>
      <c r="Q180" s="230"/>
      <c r="R180" s="230"/>
      <c r="S180" s="230"/>
      <c r="T180" s="230"/>
      <c r="U180" s="230"/>
      <c r="V180" s="230"/>
      <c r="W180" s="230"/>
      <c r="X180" s="230"/>
      <c r="Y180" s="230"/>
      <c r="Z180" s="230"/>
    </row>
    <row r="181" ht="15.75" customHeight="1" spans="1:26">
      <c r="A181" s="230"/>
      <c r="B181" s="263"/>
      <c r="C181" s="281"/>
      <c r="D181" s="281"/>
      <c r="E181" s="281"/>
      <c r="F181" s="251"/>
      <c r="G181" s="230"/>
      <c r="H181" s="230"/>
      <c r="I181" s="230"/>
      <c r="J181" s="230"/>
      <c r="K181" s="230"/>
      <c r="L181" s="230"/>
      <c r="M181" s="230"/>
      <c r="N181" s="230"/>
      <c r="O181" s="230"/>
      <c r="P181" s="230"/>
      <c r="Q181" s="230"/>
      <c r="R181" s="230"/>
      <c r="S181" s="230"/>
      <c r="T181" s="230"/>
      <c r="U181" s="230"/>
      <c r="V181" s="230"/>
      <c r="W181" s="230"/>
      <c r="X181" s="230"/>
      <c r="Y181" s="230"/>
      <c r="Z181" s="230"/>
    </row>
    <row r="182" ht="15.75" customHeight="1" spans="1:26">
      <c r="A182" s="230"/>
      <c r="B182" s="230"/>
      <c r="C182" s="230"/>
      <c r="D182" s="230"/>
      <c r="E182" s="230"/>
      <c r="F182" s="230"/>
      <c r="G182" s="230"/>
      <c r="H182" s="230"/>
      <c r="I182" s="230"/>
      <c r="J182" s="230"/>
      <c r="K182" s="230"/>
      <c r="L182" s="230"/>
      <c r="M182" s="230"/>
      <c r="N182" s="230"/>
      <c r="O182" s="230"/>
      <c r="P182" s="230"/>
      <c r="Q182" s="230"/>
      <c r="R182" s="230"/>
      <c r="S182" s="230"/>
      <c r="T182" s="230"/>
      <c r="U182" s="230"/>
      <c r="V182" s="230"/>
      <c r="W182" s="230"/>
      <c r="X182" s="230"/>
      <c r="Y182" s="230"/>
      <c r="Z182" s="230"/>
    </row>
    <row r="183" ht="15.75" customHeight="1" spans="1:26">
      <c r="A183" s="230"/>
      <c r="B183" s="239"/>
      <c r="C183" s="240" t="s">
        <v>609</v>
      </c>
      <c r="D183" s="241"/>
      <c r="E183" s="241"/>
      <c r="F183" s="275"/>
      <c r="G183" s="230"/>
      <c r="H183" s="230"/>
      <c r="I183" s="230"/>
      <c r="J183" s="230"/>
      <c r="K183" s="230">
        <v>9</v>
      </c>
      <c r="L183" s="230">
        <v>13</v>
      </c>
      <c r="M183" s="230"/>
      <c r="N183" s="230"/>
      <c r="O183" s="230"/>
      <c r="P183" s="230"/>
      <c r="Q183" s="230"/>
      <c r="R183" s="230"/>
      <c r="S183" s="230"/>
      <c r="T183" s="230"/>
      <c r="U183" s="230"/>
      <c r="V183" s="230"/>
      <c r="W183" s="230"/>
      <c r="X183" s="230"/>
      <c r="Y183" s="230"/>
      <c r="Z183" s="230"/>
    </row>
    <row r="184" ht="15.75" customHeight="1" spans="1:26">
      <c r="A184" s="230"/>
      <c r="B184" s="246"/>
      <c r="C184" s="252"/>
      <c r="D184" s="230"/>
      <c r="E184" s="230"/>
      <c r="F184" s="245"/>
      <c r="G184" s="230"/>
      <c r="H184" s="230"/>
      <c r="I184" s="230"/>
      <c r="J184" s="230"/>
      <c r="K184" s="230"/>
      <c r="L184" s="230"/>
      <c r="M184" s="230"/>
      <c r="N184" s="230"/>
      <c r="O184" s="230"/>
      <c r="P184" s="230"/>
      <c r="Q184" s="230"/>
      <c r="R184" s="230"/>
      <c r="S184" s="230"/>
      <c r="T184" s="230"/>
      <c r="U184" s="230"/>
      <c r="V184" s="230"/>
      <c r="W184" s="230"/>
      <c r="X184" s="230"/>
      <c r="Y184" s="230"/>
      <c r="Z184" s="230"/>
    </row>
    <row r="185" ht="15.75" customHeight="1" spans="1:26">
      <c r="A185" s="230"/>
      <c r="B185" s="246"/>
      <c r="C185" s="305" t="s">
        <v>304</v>
      </c>
      <c r="D185" s="306"/>
      <c r="E185" s="306"/>
      <c r="F185" s="245"/>
      <c r="G185" s="230"/>
      <c r="H185" s="230"/>
      <c r="I185" s="230"/>
      <c r="J185" s="230"/>
      <c r="K185" s="230"/>
      <c r="L185" s="230"/>
      <c r="M185" s="230"/>
      <c r="N185" s="230"/>
      <c r="O185" s="230"/>
      <c r="P185" s="230"/>
      <c r="Q185" s="230"/>
      <c r="R185" s="230"/>
      <c r="S185" s="230"/>
      <c r="T185" s="230"/>
      <c r="U185" s="230"/>
      <c r="V185" s="230"/>
      <c r="W185" s="230"/>
      <c r="X185" s="230"/>
      <c r="Y185" s="230"/>
      <c r="Z185" s="230"/>
    </row>
    <row r="186" ht="15.75" customHeight="1" spans="1:26">
      <c r="A186" s="230"/>
      <c r="B186" s="246"/>
      <c r="C186" s="252"/>
      <c r="D186" s="230"/>
      <c r="E186" s="230"/>
      <c r="F186" s="245"/>
      <c r="G186" s="230"/>
      <c r="H186" s="230"/>
      <c r="I186" s="230"/>
      <c r="J186" s="230"/>
      <c r="K186" s="230"/>
      <c r="L186" s="230"/>
      <c r="M186" s="230"/>
      <c r="N186" s="230"/>
      <c r="O186" s="230"/>
      <c r="P186" s="230"/>
      <c r="Q186" s="230"/>
      <c r="R186" s="230"/>
      <c r="S186" s="230"/>
      <c r="T186" s="230"/>
      <c r="U186" s="230"/>
      <c r="V186" s="230"/>
      <c r="W186" s="230"/>
      <c r="X186" s="230"/>
      <c r="Y186" s="230"/>
      <c r="Z186" s="230"/>
    </row>
    <row r="187" ht="15.75" customHeight="1" spans="1:26">
      <c r="A187" s="230"/>
      <c r="B187" s="256"/>
      <c r="C187" s="257" t="s">
        <v>305</v>
      </c>
      <c r="D187" s="750" t="s">
        <v>244</v>
      </c>
      <c r="E187" s="258" t="s">
        <v>243</v>
      </c>
      <c r="F187" s="245"/>
      <c r="G187" s="230"/>
      <c r="H187" s="230"/>
      <c r="I187" s="230"/>
      <c r="J187" s="230"/>
      <c r="K187" s="230"/>
      <c r="L187" s="230"/>
      <c r="M187" s="230"/>
      <c r="N187" s="230"/>
      <c r="O187" s="230"/>
      <c r="P187" s="230"/>
      <c r="Q187" s="230"/>
      <c r="R187" s="230"/>
      <c r="S187" s="230"/>
      <c r="T187" s="230"/>
      <c r="U187" s="230"/>
      <c r="V187" s="230"/>
      <c r="W187" s="230"/>
      <c r="X187" s="230"/>
      <c r="Y187" s="230"/>
      <c r="Z187" s="230"/>
    </row>
    <row r="188" ht="15.75" customHeight="1" spans="1:26">
      <c r="A188" s="230"/>
      <c r="B188" s="256"/>
      <c r="C188" s="259">
        <v>1</v>
      </c>
      <c r="D188" s="751" t="s">
        <v>345</v>
      </c>
      <c r="E188" s="261" t="s">
        <v>546</v>
      </c>
      <c r="F188" s="245"/>
      <c r="G188" s="230"/>
      <c r="H188" s="230"/>
      <c r="I188" s="230"/>
      <c r="J188" s="230"/>
      <c r="K188" s="230"/>
      <c r="L188" s="230"/>
      <c r="M188" s="230"/>
      <c r="N188" s="230"/>
      <c r="O188" s="230"/>
      <c r="P188" s="230"/>
      <c r="Q188" s="230"/>
      <c r="R188" s="230"/>
      <c r="S188" s="230"/>
      <c r="T188" s="230"/>
      <c r="U188" s="230"/>
      <c r="V188" s="230"/>
      <c r="W188" s="230"/>
      <c r="X188" s="230"/>
      <c r="Y188" s="230"/>
      <c r="Z188" s="230"/>
    </row>
    <row r="189" ht="15.75" customHeight="1" spans="1:26">
      <c r="A189" s="230"/>
      <c r="B189" s="256"/>
      <c r="C189" s="259">
        <v>4</v>
      </c>
      <c r="D189" s="751" t="s">
        <v>311</v>
      </c>
      <c r="E189" s="262"/>
      <c r="F189" s="245"/>
      <c r="G189" s="230"/>
      <c r="H189" s="230"/>
      <c r="I189" s="230"/>
      <c r="J189" s="230"/>
      <c r="K189" s="230"/>
      <c r="L189" s="230"/>
      <c r="M189" s="230"/>
      <c r="N189" s="230"/>
      <c r="O189" s="230"/>
      <c r="P189" s="230"/>
      <c r="Q189" s="230"/>
      <c r="R189" s="230"/>
      <c r="S189" s="230"/>
      <c r="T189" s="230"/>
      <c r="U189" s="230"/>
      <c r="V189" s="230"/>
      <c r="W189" s="230"/>
      <c r="X189" s="230"/>
      <c r="Y189" s="230"/>
      <c r="Z189" s="230"/>
    </row>
    <row r="190" ht="15.75" customHeight="1" spans="1:26">
      <c r="A190" s="230"/>
      <c r="B190" s="263"/>
      <c r="C190" s="281"/>
      <c r="D190" s="281"/>
      <c r="E190" s="281"/>
      <c r="F190" s="251"/>
      <c r="G190" s="230"/>
      <c r="H190" s="230"/>
      <c r="I190" s="230"/>
      <c r="J190" s="230"/>
      <c r="K190" s="230"/>
      <c r="L190" s="230"/>
      <c r="M190" s="230"/>
      <c r="N190" s="230"/>
      <c r="O190" s="230"/>
      <c r="P190" s="230"/>
      <c r="Q190" s="230"/>
      <c r="R190" s="230"/>
      <c r="S190" s="230"/>
      <c r="T190" s="230"/>
      <c r="U190" s="230"/>
      <c r="V190" s="230"/>
      <c r="W190" s="230"/>
      <c r="X190" s="230"/>
      <c r="Y190" s="230"/>
      <c r="Z190" s="230"/>
    </row>
    <row r="191" ht="15.75" customHeight="1" spans="1:26">
      <c r="A191" s="230"/>
      <c r="B191" s="230"/>
      <c r="C191" s="230"/>
      <c r="D191" s="230"/>
      <c r="E191" s="230"/>
      <c r="F191" s="230"/>
      <c r="G191" s="230"/>
      <c r="H191" s="230"/>
      <c r="I191" s="230"/>
      <c r="J191" s="230"/>
      <c r="K191" s="230"/>
      <c r="L191" s="230"/>
      <c r="M191" s="230"/>
      <c r="N191" s="230"/>
      <c r="O191" s="230"/>
      <c r="P191" s="230"/>
      <c r="Q191" s="230"/>
      <c r="R191" s="230"/>
      <c r="S191" s="230"/>
      <c r="T191" s="230"/>
      <c r="U191" s="230"/>
      <c r="V191" s="230"/>
      <c r="W191" s="230"/>
      <c r="X191" s="230"/>
      <c r="Y191" s="230"/>
      <c r="Z191" s="230"/>
    </row>
    <row r="192" ht="15.75" customHeight="1" spans="1:26">
      <c r="A192" s="230"/>
      <c r="B192" s="230"/>
      <c r="C192" s="230"/>
      <c r="D192" s="230"/>
      <c r="E192" s="230"/>
      <c r="F192" s="230"/>
      <c r="G192" s="230"/>
      <c r="H192" s="230"/>
      <c r="I192" s="230"/>
      <c r="J192" s="230"/>
      <c r="K192" s="230"/>
      <c r="L192" s="230"/>
      <c r="M192" s="230"/>
      <c r="N192" s="230"/>
      <c r="O192" s="230"/>
      <c r="P192" s="230"/>
      <c r="Q192" s="230"/>
      <c r="R192" s="230"/>
      <c r="S192" s="230"/>
      <c r="T192" s="230"/>
      <c r="U192" s="230"/>
      <c r="V192" s="230"/>
      <c r="W192" s="230"/>
      <c r="X192" s="230"/>
      <c r="Y192" s="230"/>
      <c r="Z192" s="230"/>
    </row>
    <row r="193" ht="15.75" customHeight="1" spans="1:26">
      <c r="A193" s="230"/>
      <c r="B193" s="308"/>
      <c r="C193" s="313" t="s">
        <v>610</v>
      </c>
      <c r="D193" s="309"/>
      <c r="E193" s="309"/>
      <c r="F193" s="314"/>
      <c r="G193" s="230"/>
      <c r="H193" s="230"/>
      <c r="I193" s="230"/>
      <c r="J193" s="230"/>
      <c r="K193" s="230">
        <v>10</v>
      </c>
      <c r="L193" s="230">
        <v>14</v>
      </c>
      <c r="M193" s="230"/>
      <c r="N193" s="230"/>
      <c r="O193" s="230"/>
      <c r="P193" s="230"/>
      <c r="Q193" s="230"/>
      <c r="R193" s="230"/>
      <c r="S193" s="230"/>
      <c r="T193" s="230"/>
      <c r="U193" s="230"/>
      <c r="V193" s="230"/>
      <c r="W193" s="230"/>
      <c r="X193" s="230"/>
      <c r="Y193" s="230"/>
      <c r="Z193" s="230"/>
    </row>
    <row r="194" ht="15.75" customHeight="1" spans="1:26">
      <c r="A194" s="230"/>
      <c r="B194" s="295"/>
      <c r="C194" s="296"/>
      <c r="D194" s="296"/>
      <c r="E194" s="296"/>
      <c r="F194" s="245"/>
      <c r="G194" s="230"/>
      <c r="H194" s="230"/>
      <c r="I194" s="230"/>
      <c r="J194" s="230"/>
      <c r="K194" s="230"/>
      <c r="L194" s="230"/>
      <c r="M194" s="230"/>
      <c r="N194" s="230"/>
      <c r="O194" s="230"/>
      <c r="P194" s="230"/>
      <c r="Q194" s="230"/>
      <c r="R194" s="230"/>
      <c r="S194" s="230"/>
      <c r="T194" s="230"/>
      <c r="U194" s="230"/>
      <c r="V194" s="230"/>
      <c r="W194" s="230"/>
      <c r="X194" s="230"/>
      <c r="Y194" s="230"/>
      <c r="Z194" s="230"/>
    </row>
    <row r="195" ht="15.75" customHeight="1" spans="1:26">
      <c r="A195" s="230"/>
      <c r="B195" s="295"/>
      <c r="C195" s="297"/>
      <c r="D195" s="298"/>
      <c r="E195" s="299"/>
      <c r="F195" s="245"/>
      <c r="G195" s="230"/>
      <c r="H195" s="230"/>
      <c r="I195" s="230"/>
      <c r="J195" s="230"/>
      <c r="K195" s="230"/>
      <c r="L195" s="230"/>
      <c r="M195" s="230"/>
      <c r="N195" s="230"/>
      <c r="O195" s="230"/>
      <c r="P195" s="230"/>
      <c r="Q195" s="230"/>
      <c r="R195" s="230"/>
      <c r="S195" s="230"/>
      <c r="T195" s="230"/>
      <c r="U195" s="230"/>
      <c r="V195" s="230"/>
      <c r="W195" s="230"/>
      <c r="X195" s="230"/>
      <c r="Y195" s="230"/>
      <c r="Z195" s="230"/>
    </row>
    <row r="196" ht="15.75" customHeight="1" spans="1:26">
      <c r="A196" s="230"/>
      <c r="B196" s="295"/>
      <c r="C196" s="276" t="s">
        <v>611</v>
      </c>
      <c r="D196" s="296"/>
      <c r="E196" s="319"/>
      <c r="F196" s="245"/>
      <c r="G196" s="230"/>
      <c r="H196" s="230"/>
      <c r="I196" s="230"/>
      <c r="J196" s="230"/>
      <c r="K196" s="230"/>
      <c r="L196" s="230"/>
      <c r="M196" s="230"/>
      <c r="N196" s="230"/>
      <c r="O196" s="230"/>
      <c r="P196" s="230"/>
      <c r="Q196" s="230"/>
      <c r="R196" s="230"/>
      <c r="S196" s="230"/>
      <c r="T196" s="230"/>
      <c r="U196" s="230"/>
      <c r="V196" s="230"/>
      <c r="W196" s="230"/>
      <c r="X196" s="230"/>
      <c r="Y196" s="230"/>
      <c r="Z196" s="230"/>
    </row>
    <row r="197" ht="15.75" customHeight="1" spans="1:26">
      <c r="A197" s="230"/>
      <c r="B197" s="295"/>
      <c r="C197" s="276" t="s">
        <v>612</v>
      </c>
      <c r="D197" s="321"/>
      <c r="E197" s="322"/>
      <c r="F197" s="245"/>
      <c r="G197" s="230"/>
      <c r="H197" s="230"/>
      <c r="I197" s="230"/>
      <c r="J197" s="230"/>
      <c r="K197" s="230"/>
      <c r="L197" s="230"/>
      <c r="M197" s="230"/>
      <c r="N197" s="230"/>
      <c r="O197" s="230"/>
      <c r="P197" s="230"/>
      <c r="Q197" s="230"/>
      <c r="R197" s="230"/>
      <c r="S197" s="230"/>
      <c r="T197" s="230"/>
      <c r="U197" s="230"/>
      <c r="V197" s="230"/>
      <c r="W197" s="230"/>
      <c r="X197" s="230"/>
      <c r="Y197" s="230"/>
      <c r="Z197" s="230"/>
    </row>
    <row r="198" ht="15.75" customHeight="1" spans="1:26">
      <c r="A198" s="230"/>
      <c r="B198" s="295"/>
      <c r="C198" s="276" t="s">
        <v>613</v>
      </c>
      <c r="D198" s="290"/>
      <c r="E198" s="291"/>
      <c r="F198" s="245"/>
      <c r="G198" s="230"/>
      <c r="H198" s="230"/>
      <c r="I198" s="230"/>
      <c r="J198" s="230"/>
      <c r="K198" s="230"/>
      <c r="L198" s="230"/>
      <c r="M198" s="230"/>
      <c r="N198" s="230"/>
      <c r="O198" s="230"/>
      <c r="P198" s="230"/>
      <c r="Q198" s="230"/>
      <c r="R198" s="230"/>
      <c r="S198" s="230"/>
      <c r="T198" s="230"/>
      <c r="U198" s="230"/>
      <c r="V198" s="230"/>
      <c r="W198" s="230"/>
      <c r="X198" s="230"/>
      <c r="Y198" s="230"/>
      <c r="Z198" s="230"/>
    </row>
    <row r="199" ht="15.75" customHeight="1" spans="1:26">
      <c r="A199" s="230"/>
      <c r="B199" s="295"/>
      <c r="C199" s="276" t="s">
        <v>614</v>
      </c>
      <c r="D199" s="290"/>
      <c r="E199" s="291"/>
      <c r="F199" s="245"/>
      <c r="G199" s="230"/>
      <c r="H199" s="230"/>
      <c r="I199" s="230"/>
      <c r="J199" s="230"/>
      <c r="K199" s="230"/>
      <c r="L199" s="230"/>
      <c r="M199" s="230"/>
      <c r="N199" s="230"/>
      <c r="O199" s="230"/>
      <c r="P199" s="230"/>
      <c r="Q199" s="230"/>
      <c r="R199" s="230"/>
      <c r="S199" s="230"/>
      <c r="T199" s="230"/>
      <c r="U199" s="230"/>
      <c r="V199" s="230"/>
      <c r="W199" s="230"/>
      <c r="X199" s="230"/>
      <c r="Y199" s="230"/>
      <c r="Z199" s="230"/>
    </row>
    <row r="200" ht="15.75" customHeight="1" spans="1:26">
      <c r="A200" s="230"/>
      <c r="B200" s="295"/>
      <c r="C200" s="276" t="s">
        <v>615</v>
      </c>
      <c r="D200" s="290"/>
      <c r="E200" s="291"/>
      <c r="F200" s="245"/>
      <c r="G200" s="230"/>
      <c r="H200" s="230"/>
      <c r="I200" s="230"/>
      <c r="J200" s="230"/>
      <c r="K200" s="230"/>
      <c r="L200" s="230"/>
      <c r="M200" s="230"/>
      <c r="N200" s="230"/>
      <c r="O200" s="230"/>
      <c r="P200" s="230"/>
      <c r="Q200" s="230"/>
      <c r="R200" s="230"/>
      <c r="S200" s="230"/>
      <c r="T200" s="230"/>
      <c r="U200" s="230"/>
      <c r="V200" s="230"/>
      <c r="W200" s="230"/>
      <c r="X200" s="230"/>
      <c r="Y200" s="230"/>
      <c r="Z200" s="230"/>
    </row>
    <row r="201" ht="15.75" customHeight="1" spans="1:26">
      <c r="A201" s="230"/>
      <c r="B201" s="295"/>
      <c r="C201" s="300"/>
      <c r="D201" s="290"/>
      <c r="E201" s="291"/>
      <c r="F201" s="245"/>
      <c r="G201" s="230"/>
      <c r="H201" s="230"/>
      <c r="I201" s="230"/>
      <c r="J201" s="230"/>
      <c r="K201" s="230"/>
      <c r="L201" s="230"/>
      <c r="M201" s="230"/>
      <c r="N201" s="230"/>
      <c r="O201" s="230"/>
      <c r="P201" s="230"/>
      <c r="Q201" s="230"/>
      <c r="R201" s="230"/>
      <c r="S201" s="230"/>
      <c r="T201" s="230"/>
      <c r="U201" s="230"/>
      <c r="V201" s="230"/>
      <c r="W201" s="230"/>
      <c r="X201" s="230"/>
      <c r="Y201" s="230"/>
      <c r="Z201" s="230"/>
    </row>
    <row r="202" ht="15.75" customHeight="1" spans="1:26">
      <c r="A202" s="230"/>
      <c r="B202" s="295"/>
      <c r="C202" s="320"/>
      <c r="D202" s="323"/>
      <c r="E202" s="324"/>
      <c r="F202" s="245"/>
      <c r="G202" s="230"/>
      <c r="H202" s="230"/>
      <c r="I202" s="230"/>
      <c r="J202" s="230"/>
      <c r="K202" s="230"/>
      <c r="L202" s="230"/>
      <c r="M202" s="230"/>
      <c r="N202" s="230"/>
      <c r="O202" s="230"/>
      <c r="P202" s="230"/>
      <c r="Q202" s="230"/>
      <c r="R202" s="230"/>
      <c r="S202" s="230"/>
      <c r="T202" s="230"/>
      <c r="U202" s="230"/>
      <c r="V202" s="230"/>
      <c r="W202" s="230"/>
      <c r="X202" s="230"/>
      <c r="Y202" s="230"/>
      <c r="Z202" s="230"/>
    </row>
    <row r="203" ht="15.75" customHeight="1" spans="1:26">
      <c r="A203" s="230"/>
      <c r="B203" s="246"/>
      <c r="C203" s="252"/>
      <c r="D203" s="230"/>
      <c r="E203" s="230"/>
      <c r="F203" s="245"/>
      <c r="G203" s="230"/>
      <c r="H203" s="230"/>
      <c r="I203" s="230"/>
      <c r="J203" s="230"/>
      <c r="K203" s="230"/>
      <c r="L203" s="230"/>
      <c r="M203" s="230"/>
      <c r="N203" s="230"/>
      <c r="O203" s="230"/>
      <c r="P203" s="230"/>
      <c r="Q203" s="230"/>
      <c r="R203" s="230"/>
      <c r="S203" s="230"/>
      <c r="T203" s="230"/>
      <c r="U203" s="230"/>
      <c r="V203" s="230"/>
      <c r="W203" s="230"/>
      <c r="X203" s="230"/>
      <c r="Y203" s="230"/>
      <c r="Z203" s="230"/>
    </row>
    <row r="204" ht="15.75" customHeight="1" spans="1:26">
      <c r="A204" s="230"/>
      <c r="B204" s="246"/>
      <c r="C204" s="305" t="s">
        <v>304</v>
      </c>
      <c r="D204" s="306"/>
      <c r="E204" s="306"/>
      <c r="F204" s="245"/>
      <c r="G204" s="230"/>
      <c r="H204" s="230"/>
      <c r="I204" s="230"/>
      <c r="J204" s="230"/>
      <c r="K204" s="230"/>
      <c r="L204" s="230"/>
      <c r="M204" s="230"/>
      <c r="N204" s="230"/>
      <c r="O204" s="230"/>
      <c r="P204" s="230"/>
      <c r="Q204" s="230"/>
      <c r="R204" s="230"/>
      <c r="S204" s="230"/>
      <c r="T204" s="230"/>
      <c r="U204" s="230"/>
      <c r="V204" s="230"/>
      <c r="W204" s="230"/>
      <c r="X204" s="230"/>
      <c r="Y204" s="230"/>
      <c r="Z204" s="230"/>
    </row>
    <row r="205" ht="15.75" customHeight="1" spans="1:26">
      <c r="A205" s="230"/>
      <c r="B205" s="246"/>
      <c r="C205" s="252"/>
      <c r="D205" s="230"/>
      <c r="E205" s="230"/>
      <c r="F205" s="245"/>
      <c r="G205" s="230"/>
      <c r="H205" s="230"/>
      <c r="I205" s="230"/>
      <c r="J205" s="230"/>
      <c r="K205" s="230"/>
      <c r="L205" s="230"/>
      <c r="M205" s="230"/>
      <c r="N205" s="230"/>
      <c r="O205" s="230"/>
      <c r="P205" s="230"/>
      <c r="Q205" s="230"/>
      <c r="R205" s="230"/>
      <c r="S205" s="230"/>
      <c r="T205" s="230"/>
      <c r="U205" s="230"/>
      <c r="V205" s="230"/>
      <c r="W205" s="230"/>
      <c r="X205" s="230"/>
      <c r="Y205" s="230"/>
      <c r="Z205" s="230"/>
    </row>
    <row r="206" ht="15.75" customHeight="1" spans="1:26">
      <c r="A206" s="230"/>
      <c r="B206" s="256"/>
      <c r="C206" s="257" t="s">
        <v>305</v>
      </c>
      <c r="D206" s="750" t="s">
        <v>244</v>
      </c>
      <c r="E206" s="258" t="s">
        <v>243</v>
      </c>
      <c r="F206" s="245"/>
      <c r="G206" s="230"/>
      <c r="H206" s="230"/>
      <c r="I206" s="230"/>
      <c r="J206" s="230"/>
      <c r="K206" s="230"/>
      <c r="L206" s="230"/>
      <c r="M206" s="230"/>
      <c r="N206" s="230"/>
      <c r="O206" s="230"/>
      <c r="P206" s="230"/>
      <c r="Q206" s="230"/>
      <c r="R206" s="230"/>
      <c r="S206" s="230"/>
      <c r="T206" s="230"/>
      <c r="U206" s="230"/>
      <c r="V206" s="230"/>
      <c r="W206" s="230"/>
      <c r="X206" s="230"/>
      <c r="Y206" s="230"/>
      <c r="Z206" s="230"/>
    </row>
    <row r="207" ht="15.75" customHeight="1" spans="1:26">
      <c r="A207" s="230"/>
      <c r="B207" s="256"/>
      <c r="C207" s="259">
        <v>1</v>
      </c>
      <c r="D207" s="758" t="s">
        <v>345</v>
      </c>
      <c r="E207" s="261" t="s">
        <v>546</v>
      </c>
      <c r="F207" s="245"/>
      <c r="G207" s="230"/>
      <c r="H207" s="230"/>
      <c r="I207" s="230"/>
      <c r="J207" s="230"/>
      <c r="K207" s="230"/>
      <c r="L207" s="230"/>
      <c r="M207" s="230"/>
      <c r="N207" s="230"/>
      <c r="O207" s="230"/>
      <c r="P207" s="230"/>
      <c r="Q207" s="230"/>
      <c r="R207" s="230"/>
      <c r="S207" s="230"/>
      <c r="T207" s="230"/>
      <c r="U207" s="230"/>
      <c r="V207" s="230"/>
      <c r="W207" s="230"/>
      <c r="X207" s="230"/>
      <c r="Y207" s="230"/>
      <c r="Z207" s="230"/>
    </row>
    <row r="208" ht="15.75" customHeight="1" spans="1:26">
      <c r="A208" s="230"/>
      <c r="B208" s="256"/>
      <c r="C208" s="259">
        <v>2</v>
      </c>
      <c r="D208" s="758" t="s">
        <v>616</v>
      </c>
      <c r="E208" s="272"/>
      <c r="F208" s="245"/>
      <c r="G208" s="230"/>
      <c r="H208" s="230"/>
      <c r="I208" s="230"/>
      <c r="J208" s="230"/>
      <c r="K208" s="230"/>
      <c r="L208" s="230"/>
      <c r="M208" s="230"/>
      <c r="N208" s="230"/>
      <c r="O208" s="230"/>
      <c r="P208" s="230"/>
      <c r="Q208" s="230"/>
      <c r="R208" s="230"/>
      <c r="S208" s="230"/>
      <c r="T208" s="230"/>
      <c r="U208" s="230"/>
      <c r="V208" s="230"/>
      <c r="W208" s="230"/>
      <c r="X208" s="230"/>
      <c r="Y208" s="230"/>
      <c r="Z208" s="230"/>
    </row>
    <row r="209" ht="15.75" customHeight="1" spans="1:26">
      <c r="A209" s="230"/>
      <c r="B209" s="256"/>
      <c r="C209" s="259">
        <v>3</v>
      </c>
      <c r="D209" s="758" t="s">
        <v>617</v>
      </c>
      <c r="E209" s="272"/>
      <c r="F209" s="245"/>
      <c r="G209" s="230"/>
      <c r="H209" s="230"/>
      <c r="I209" s="230"/>
      <c r="J209" s="230"/>
      <c r="K209" s="230"/>
      <c r="L209" s="230"/>
      <c r="M209" s="230"/>
      <c r="N209" s="230"/>
      <c r="O209" s="230"/>
      <c r="P209" s="230"/>
      <c r="Q209" s="230"/>
      <c r="R209" s="230"/>
      <c r="S209" s="230"/>
      <c r="T209" s="230"/>
      <c r="U209" s="230"/>
      <c r="V209" s="230"/>
      <c r="W209" s="230"/>
      <c r="X209" s="230"/>
      <c r="Y209" s="230"/>
      <c r="Z209" s="230"/>
    </row>
    <row r="210" ht="28" customHeight="1" spans="1:26">
      <c r="A210" s="230"/>
      <c r="B210" s="246"/>
      <c r="C210" s="259">
        <v>4</v>
      </c>
      <c r="D210" s="315" t="s">
        <v>618</v>
      </c>
      <c r="E210" s="262"/>
      <c r="F210" s="245"/>
      <c r="G210" s="230"/>
      <c r="H210" s="230"/>
      <c r="I210" s="230"/>
      <c r="J210" s="230"/>
      <c r="K210" s="230"/>
      <c r="L210" s="230"/>
      <c r="M210" s="230"/>
      <c r="N210" s="230"/>
      <c r="O210" s="230"/>
      <c r="P210" s="230"/>
      <c r="Q210" s="230"/>
      <c r="R210" s="230"/>
      <c r="S210" s="230"/>
      <c r="T210" s="230"/>
      <c r="U210" s="230"/>
      <c r="V210" s="230"/>
      <c r="W210" s="230"/>
      <c r="X210" s="230"/>
      <c r="Y210" s="230"/>
      <c r="Z210" s="230"/>
    </row>
    <row r="211" ht="15.75" customHeight="1" spans="1:26">
      <c r="A211" s="230"/>
      <c r="B211" s="263"/>
      <c r="C211" s="281"/>
      <c r="D211" s="281"/>
      <c r="E211" s="281"/>
      <c r="F211" s="251"/>
      <c r="G211" s="230"/>
      <c r="H211" s="230"/>
      <c r="I211" s="230"/>
      <c r="J211" s="230"/>
      <c r="K211" s="230"/>
      <c r="L211" s="230"/>
      <c r="M211" s="230"/>
      <c r="N211" s="230"/>
      <c r="O211" s="230"/>
      <c r="P211" s="230"/>
      <c r="Q211" s="230"/>
      <c r="R211" s="230"/>
      <c r="S211" s="230"/>
      <c r="T211" s="230"/>
      <c r="U211" s="230"/>
      <c r="V211" s="230"/>
      <c r="W211" s="230"/>
      <c r="X211" s="230"/>
      <c r="Y211" s="230"/>
      <c r="Z211" s="230"/>
    </row>
    <row r="212" ht="15.75" customHeight="1" spans="1:26">
      <c r="A212" s="230"/>
      <c r="B212" s="230"/>
      <c r="C212" s="230"/>
      <c r="D212" s="230"/>
      <c r="E212" s="230"/>
      <c r="F212" s="230"/>
      <c r="G212" s="230"/>
      <c r="H212" s="230"/>
      <c r="I212" s="230"/>
      <c r="J212" s="230"/>
      <c r="K212" s="230"/>
      <c r="L212" s="230"/>
      <c r="M212" s="230"/>
      <c r="N212" s="230"/>
      <c r="O212" s="230"/>
      <c r="P212" s="230"/>
      <c r="Q212" s="230"/>
      <c r="R212" s="230"/>
      <c r="S212" s="230"/>
      <c r="T212" s="230"/>
      <c r="U212" s="230"/>
      <c r="V212" s="230"/>
      <c r="W212" s="230"/>
      <c r="X212" s="230"/>
      <c r="Y212" s="230"/>
      <c r="Z212" s="230"/>
    </row>
    <row r="213" customHeight="1" spans="1:26">
      <c r="A213" s="230"/>
      <c r="B213" s="230"/>
      <c r="C213" s="230"/>
      <c r="D213" s="230"/>
      <c r="E213" s="230"/>
      <c r="F213" s="230"/>
      <c r="G213" s="230"/>
      <c r="H213" s="230"/>
      <c r="I213" s="230"/>
      <c r="J213" s="230"/>
      <c r="K213" s="230"/>
      <c r="L213" s="230"/>
      <c r="M213" s="230"/>
      <c r="N213" s="230"/>
      <c r="O213" s="230"/>
      <c r="P213" s="230"/>
      <c r="Q213" s="230"/>
      <c r="R213" s="230"/>
      <c r="S213" s="230"/>
      <c r="T213" s="230"/>
      <c r="U213" s="230"/>
      <c r="V213" s="230"/>
      <c r="W213" s="230"/>
      <c r="X213" s="230"/>
      <c r="Y213" s="230"/>
      <c r="Z213" s="230"/>
    </row>
    <row r="214" customHeight="1" spans="1:26">
      <c r="A214" s="230"/>
      <c r="B214" s="308"/>
      <c r="C214" s="313" t="s">
        <v>619</v>
      </c>
      <c r="D214" s="309"/>
      <c r="E214" s="309"/>
      <c r="F214" s="314"/>
      <c r="G214" s="230"/>
      <c r="H214" s="230"/>
      <c r="I214" s="230"/>
      <c r="J214" s="230"/>
      <c r="K214" s="230">
        <v>11</v>
      </c>
      <c r="L214" s="230">
        <v>15</v>
      </c>
      <c r="M214" s="230"/>
      <c r="N214" s="230"/>
      <c r="O214" s="230"/>
      <c r="P214" s="230"/>
      <c r="Q214" s="230"/>
      <c r="R214" s="230"/>
      <c r="S214" s="230"/>
      <c r="T214" s="230"/>
      <c r="U214" s="230"/>
      <c r="V214" s="230"/>
      <c r="W214" s="230"/>
      <c r="X214" s="230"/>
      <c r="Y214" s="230"/>
      <c r="Z214" s="230"/>
    </row>
    <row r="215" customHeight="1" spans="1:26">
      <c r="A215" s="230"/>
      <c r="B215" s="246"/>
      <c r="C215" s="252"/>
      <c r="D215" s="230"/>
      <c r="E215" s="230"/>
      <c r="F215" s="245"/>
      <c r="G215" s="230"/>
      <c r="H215" s="230"/>
      <c r="I215" s="230"/>
      <c r="J215" s="230"/>
      <c r="K215" s="230"/>
      <c r="L215" s="230"/>
      <c r="M215" s="230"/>
      <c r="N215" s="230"/>
      <c r="O215" s="230"/>
      <c r="P215" s="230"/>
      <c r="Q215" s="230"/>
      <c r="R215" s="230"/>
      <c r="S215" s="230"/>
      <c r="T215" s="230"/>
      <c r="U215" s="230"/>
      <c r="V215" s="230"/>
      <c r="W215" s="230"/>
      <c r="X215" s="230"/>
      <c r="Y215" s="230"/>
      <c r="Z215" s="230"/>
    </row>
    <row r="216" customHeight="1" spans="1:26">
      <c r="A216" s="230"/>
      <c r="B216" s="246"/>
      <c r="C216" s="310" t="s">
        <v>304</v>
      </c>
      <c r="D216" s="238"/>
      <c r="E216" s="271"/>
      <c r="F216" s="245"/>
      <c r="G216" s="230"/>
      <c r="H216" s="230"/>
      <c r="I216" s="230"/>
      <c r="J216" s="230"/>
      <c r="K216" s="230"/>
      <c r="L216" s="230"/>
      <c r="M216" s="230"/>
      <c r="N216" s="230"/>
      <c r="O216" s="230"/>
      <c r="P216" s="230"/>
      <c r="Q216" s="230"/>
      <c r="R216" s="230"/>
      <c r="S216" s="230"/>
      <c r="T216" s="230"/>
      <c r="U216" s="230"/>
      <c r="V216" s="230"/>
      <c r="W216" s="230"/>
      <c r="X216" s="230"/>
      <c r="Y216" s="230"/>
      <c r="Z216" s="230"/>
    </row>
    <row r="217" customHeight="1" spans="1:26">
      <c r="A217" s="230"/>
      <c r="B217" s="246"/>
      <c r="C217" s="252"/>
      <c r="D217" s="230"/>
      <c r="E217" s="230"/>
      <c r="F217" s="245"/>
      <c r="G217" s="230"/>
      <c r="H217" s="230"/>
      <c r="I217" s="230"/>
      <c r="J217" s="230"/>
      <c r="K217" s="230"/>
      <c r="L217" s="230"/>
      <c r="M217" s="230"/>
      <c r="N217" s="230"/>
      <c r="O217" s="230"/>
      <c r="P217" s="230"/>
      <c r="Q217" s="230"/>
      <c r="R217" s="230"/>
      <c r="S217" s="230"/>
      <c r="T217" s="230"/>
      <c r="U217" s="230"/>
      <c r="V217" s="230"/>
      <c r="W217" s="230"/>
      <c r="X217" s="230"/>
      <c r="Y217" s="230"/>
      <c r="Z217" s="230"/>
    </row>
    <row r="218" customHeight="1" spans="1:26">
      <c r="A218" s="230"/>
      <c r="B218" s="256"/>
      <c r="C218" s="257" t="s">
        <v>305</v>
      </c>
      <c r="D218" s="750" t="s">
        <v>244</v>
      </c>
      <c r="E218" s="258" t="s">
        <v>243</v>
      </c>
      <c r="F218" s="245"/>
      <c r="G218" s="230"/>
      <c r="H218" s="230"/>
      <c r="I218" s="230"/>
      <c r="J218" s="230"/>
      <c r="K218" s="230"/>
      <c r="L218" s="230"/>
      <c r="M218" s="230"/>
      <c r="N218" s="230"/>
      <c r="O218" s="230"/>
      <c r="P218" s="230"/>
      <c r="Q218" s="230"/>
      <c r="R218" s="230"/>
      <c r="S218" s="230"/>
      <c r="T218" s="230"/>
      <c r="U218" s="230"/>
      <c r="V218" s="230"/>
      <c r="W218" s="230"/>
      <c r="X218" s="230"/>
      <c r="Y218" s="230"/>
      <c r="Z218" s="230"/>
    </row>
    <row r="219" customHeight="1" spans="1:26">
      <c r="A219" s="230"/>
      <c r="B219" s="256"/>
      <c r="C219" s="259">
        <v>1</v>
      </c>
      <c r="D219" s="751" t="s">
        <v>345</v>
      </c>
      <c r="E219" s="261" t="s">
        <v>546</v>
      </c>
      <c r="F219" s="245"/>
      <c r="G219" s="230"/>
      <c r="H219" s="230"/>
      <c r="I219" s="230"/>
      <c r="J219" s="230"/>
      <c r="K219" s="230"/>
      <c r="L219" s="230"/>
      <c r="M219" s="230"/>
      <c r="N219" s="230"/>
      <c r="O219" s="230"/>
      <c r="P219" s="230"/>
      <c r="Q219" s="230"/>
      <c r="R219" s="230"/>
      <c r="S219" s="230"/>
      <c r="T219" s="230"/>
      <c r="U219" s="230"/>
      <c r="V219" s="230"/>
      <c r="W219" s="230"/>
      <c r="X219" s="230"/>
      <c r="Y219" s="230"/>
      <c r="Z219" s="230"/>
    </row>
    <row r="220" customHeight="1" spans="1:26">
      <c r="A220" s="230"/>
      <c r="B220" s="256"/>
      <c r="C220" s="259">
        <v>4</v>
      </c>
      <c r="D220" s="751" t="s">
        <v>311</v>
      </c>
      <c r="E220" s="262"/>
      <c r="F220" s="245"/>
      <c r="G220" s="230"/>
      <c r="H220" s="230"/>
      <c r="I220" s="230"/>
      <c r="J220" s="230"/>
      <c r="K220" s="230"/>
      <c r="L220" s="230"/>
      <c r="M220" s="230"/>
      <c r="N220" s="230"/>
      <c r="O220" s="230"/>
      <c r="P220" s="230"/>
      <c r="Q220" s="230"/>
      <c r="R220" s="230"/>
      <c r="S220" s="230"/>
      <c r="T220" s="230"/>
      <c r="U220" s="230"/>
      <c r="V220" s="230"/>
      <c r="W220" s="230"/>
      <c r="X220" s="230"/>
      <c r="Y220" s="230"/>
      <c r="Z220" s="230"/>
    </row>
    <row r="221" ht="15.75" customHeight="1" spans="1:26">
      <c r="A221" s="230"/>
      <c r="B221" s="263"/>
      <c r="C221" s="264"/>
      <c r="D221" s="265"/>
      <c r="E221" s="264"/>
      <c r="F221" s="251"/>
      <c r="G221" s="230"/>
      <c r="H221" s="230"/>
      <c r="I221" s="230"/>
      <c r="J221" s="230"/>
      <c r="K221" s="230"/>
      <c r="L221" s="230"/>
      <c r="M221" s="230"/>
      <c r="N221" s="230"/>
      <c r="O221" s="230"/>
      <c r="P221" s="230"/>
      <c r="Q221" s="230"/>
      <c r="R221" s="230"/>
      <c r="S221" s="230"/>
      <c r="T221" s="230"/>
      <c r="U221" s="230"/>
      <c r="V221" s="230"/>
      <c r="W221" s="230"/>
      <c r="X221" s="230"/>
      <c r="Y221" s="230"/>
      <c r="Z221" s="230"/>
    </row>
    <row r="222" ht="15.75" customHeight="1" spans="1:26">
      <c r="A222" s="230"/>
      <c r="B222" s="230"/>
      <c r="C222" s="230"/>
      <c r="D222" s="230"/>
      <c r="E222" s="230"/>
      <c r="F222" s="230"/>
      <c r="G222" s="230"/>
      <c r="H222" s="230"/>
      <c r="I222" s="230"/>
      <c r="J222" s="230"/>
      <c r="K222" s="230"/>
      <c r="L222" s="230"/>
      <c r="M222" s="230"/>
      <c r="N222" s="230"/>
      <c r="O222" s="230"/>
      <c r="P222" s="230"/>
      <c r="Q222" s="230"/>
      <c r="R222" s="230"/>
      <c r="S222" s="230"/>
      <c r="T222" s="230"/>
      <c r="U222" s="230"/>
      <c r="V222" s="230"/>
      <c r="W222" s="230"/>
      <c r="X222" s="230"/>
      <c r="Y222" s="230"/>
      <c r="Z222" s="230"/>
    </row>
    <row r="223" ht="15.75" customHeight="1" spans="1:26">
      <c r="A223" s="230"/>
      <c r="B223" s="230"/>
      <c r="C223" s="230"/>
      <c r="D223" s="230"/>
      <c r="E223" s="230"/>
      <c r="F223" s="230"/>
      <c r="G223" s="230"/>
      <c r="H223" s="230"/>
      <c r="I223" s="230"/>
      <c r="J223" s="230"/>
      <c r="K223" s="230"/>
      <c r="L223" s="230"/>
      <c r="M223" s="230"/>
      <c r="N223" s="230"/>
      <c r="O223" s="230"/>
      <c r="P223" s="230"/>
      <c r="Q223" s="230"/>
      <c r="R223" s="230"/>
      <c r="S223" s="230"/>
      <c r="T223" s="230"/>
      <c r="U223" s="230"/>
      <c r="V223" s="230"/>
      <c r="W223" s="230"/>
      <c r="X223" s="230"/>
      <c r="Y223" s="230"/>
      <c r="Z223" s="230"/>
    </row>
    <row r="224" ht="24" customHeight="1" spans="1:26">
      <c r="A224" s="230"/>
      <c r="B224" s="325" t="s">
        <v>620</v>
      </c>
      <c r="C224" s="326"/>
      <c r="D224" s="326"/>
      <c r="E224" s="326"/>
      <c r="F224" s="327"/>
      <c r="G224" s="230"/>
      <c r="H224" s="230"/>
      <c r="I224" s="230"/>
      <c r="J224" s="230"/>
      <c r="K224" s="230">
        <v>1</v>
      </c>
      <c r="L224" s="230">
        <v>16</v>
      </c>
      <c r="M224" s="230"/>
      <c r="N224" s="230"/>
      <c r="O224" s="230"/>
      <c r="P224" s="230"/>
      <c r="Q224" s="230"/>
      <c r="R224" s="230"/>
      <c r="S224" s="230"/>
      <c r="T224" s="230"/>
      <c r="U224" s="230"/>
      <c r="V224" s="230"/>
      <c r="W224" s="230"/>
      <c r="X224" s="230"/>
      <c r="Y224" s="230"/>
      <c r="Z224" s="230"/>
    </row>
    <row r="225" ht="10.5" customHeight="1" spans="1:26">
      <c r="A225" s="230"/>
      <c r="B225" s="328"/>
      <c r="C225" s="329"/>
      <c r="D225" s="329"/>
      <c r="E225" s="329"/>
      <c r="F225" s="330"/>
      <c r="G225" s="230"/>
      <c r="H225" s="230"/>
      <c r="I225" s="230"/>
      <c r="J225" s="230"/>
      <c r="K225" s="230"/>
      <c r="L225" s="230"/>
      <c r="M225" s="230"/>
      <c r="N225" s="230"/>
      <c r="O225" s="230"/>
      <c r="P225" s="230"/>
      <c r="Q225" s="230"/>
      <c r="R225" s="230"/>
      <c r="S225" s="230"/>
      <c r="T225" s="230"/>
      <c r="U225" s="230"/>
      <c r="V225" s="230"/>
      <c r="W225" s="230"/>
      <c r="X225" s="230"/>
      <c r="Y225" s="230"/>
      <c r="Z225" s="230"/>
    </row>
    <row r="226" ht="15.75" customHeight="1" spans="1:26">
      <c r="A226" s="230"/>
      <c r="B226" s="246"/>
      <c r="C226" s="331" t="s">
        <v>359</v>
      </c>
      <c r="D226" s="332"/>
      <c r="E226" s="234"/>
      <c r="F226" s="245"/>
      <c r="G226" s="230"/>
      <c r="H226" s="230"/>
      <c r="I226" s="230"/>
      <c r="J226" s="230"/>
      <c r="K226" s="230"/>
      <c r="L226" s="230"/>
      <c r="M226" s="230"/>
      <c r="N226" s="230"/>
      <c r="O226" s="230"/>
      <c r="P226" s="230"/>
      <c r="Q226" s="230"/>
      <c r="R226" s="230"/>
      <c r="S226" s="230"/>
      <c r="T226" s="230"/>
      <c r="U226" s="230"/>
      <c r="V226" s="230"/>
      <c r="W226" s="230"/>
      <c r="X226" s="230"/>
      <c r="Y226" s="230"/>
      <c r="Z226" s="230"/>
    </row>
    <row r="227" ht="10.5" customHeight="1" spans="1:26">
      <c r="A227" s="230"/>
      <c r="B227" s="249"/>
      <c r="C227" s="250"/>
      <c r="D227" s="250"/>
      <c r="E227" s="250"/>
      <c r="F227" s="251"/>
      <c r="G227" s="230"/>
      <c r="H227" s="230"/>
      <c r="I227" s="230"/>
      <c r="J227" s="230"/>
      <c r="K227" s="230"/>
      <c r="L227" s="230"/>
      <c r="M227" s="230"/>
      <c r="N227" s="230"/>
      <c r="O227" s="230"/>
      <c r="P227" s="230"/>
      <c r="Q227" s="230"/>
      <c r="R227" s="230"/>
      <c r="S227" s="230"/>
      <c r="T227" s="230"/>
      <c r="U227" s="230"/>
      <c r="V227" s="230"/>
      <c r="W227" s="230"/>
      <c r="X227" s="230"/>
      <c r="Y227" s="230"/>
      <c r="Z227" s="230"/>
    </row>
    <row r="228" customHeight="1" spans="1:26">
      <c r="A228" s="230"/>
      <c r="B228" s="246"/>
      <c r="C228" s="252"/>
      <c r="D228" s="230"/>
      <c r="E228" s="230"/>
      <c r="F228" s="245"/>
      <c r="G228" s="230"/>
      <c r="H228" s="230"/>
      <c r="I228" s="230"/>
      <c r="J228" s="230"/>
      <c r="K228" s="230"/>
      <c r="L228" s="230"/>
      <c r="M228" s="230"/>
      <c r="N228" s="230"/>
      <c r="O228" s="230"/>
      <c r="P228" s="230"/>
      <c r="Q228" s="230"/>
      <c r="R228" s="230"/>
      <c r="S228" s="230"/>
      <c r="T228" s="230"/>
      <c r="U228" s="230"/>
      <c r="V228" s="230"/>
      <c r="W228" s="230"/>
      <c r="X228" s="230"/>
      <c r="Y228" s="230"/>
      <c r="Z228" s="230"/>
    </row>
    <row r="229" ht="21" customHeight="1" spans="1:26">
      <c r="A229" s="230"/>
      <c r="B229" s="246"/>
      <c r="C229" s="305" t="s">
        <v>304</v>
      </c>
      <c r="D229" s="306"/>
      <c r="E229" s="306"/>
      <c r="F229" s="307"/>
      <c r="G229" s="230"/>
      <c r="H229" s="230"/>
      <c r="I229" s="230"/>
      <c r="J229" s="230"/>
      <c r="K229" s="230"/>
      <c r="L229" s="230"/>
      <c r="M229" s="230"/>
      <c r="N229" s="230"/>
      <c r="O229" s="230"/>
      <c r="P229" s="230"/>
      <c r="Q229" s="230"/>
      <c r="R229" s="230"/>
      <c r="S229" s="230"/>
      <c r="T229" s="230"/>
      <c r="U229" s="230"/>
      <c r="V229" s="230"/>
      <c r="W229" s="230"/>
      <c r="X229" s="230"/>
      <c r="Y229" s="230"/>
      <c r="Z229" s="230"/>
    </row>
    <row r="230" ht="4.5" customHeight="1" spans="1:26">
      <c r="A230" s="230"/>
      <c r="B230" s="246"/>
      <c r="C230" s="252"/>
      <c r="D230" s="230"/>
      <c r="E230" s="230"/>
      <c r="F230" s="245"/>
      <c r="G230" s="230"/>
      <c r="H230" s="230"/>
      <c r="I230" s="230"/>
      <c r="J230" s="230"/>
      <c r="K230" s="230"/>
      <c r="L230" s="230"/>
      <c r="M230" s="230"/>
      <c r="N230" s="230"/>
      <c r="O230" s="230"/>
      <c r="P230" s="230"/>
      <c r="Q230" s="230"/>
      <c r="R230" s="230"/>
      <c r="S230" s="230"/>
      <c r="T230" s="230"/>
      <c r="U230" s="230"/>
      <c r="V230" s="230"/>
      <c r="W230" s="230"/>
      <c r="X230" s="230"/>
      <c r="Y230" s="230"/>
      <c r="Z230" s="230"/>
    </row>
    <row r="231" ht="32.25" customHeight="1" spans="1:26">
      <c r="A231" s="230"/>
      <c r="B231" s="256"/>
      <c r="C231" s="257" t="s">
        <v>305</v>
      </c>
      <c r="D231" s="750" t="s">
        <v>244</v>
      </c>
      <c r="E231" s="258" t="s">
        <v>243</v>
      </c>
      <c r="F231" s="245"/>
      <c r="G231" s="230"/>
      <c r="H231" s="230"/>
      <c r="I231" s="230"/>
      <c r="J231" s="230"/>
      <c r="K231" s="230"/>
      <c r="L231" s="230"/>
      <c r="M231" s="230"/>
      <c r="N231" s="230"/>
      <c r="O231" s="230"/>
      <c r="P231" s="230"/>
      <c r="Q231" s="230"/>
      <c r="R231" s="230"/>
      <c r="S231" s="230"/>
      <c r="T231" s="230"/>
      <c r="U231" s="230"/>
      <c r="V231" s="230"/>
      <c r="W231" s="230"/>
      <c r="X231" s="230"/>
      <c r="Y231" s="230"/>
      <c r="Z231" s="230"/>
    </row>
    <row r="232" ht="21" customHeight="1" spans="1:26">
      <c r="A232" s="230"/>
      <c r="B232" s="256"/>
      <c r="C232" s="259">
        <v>1</v>
      </c>
      <c r="D232" s="752" t="s">
        <v>306</v>
      </c>
      <c r="E232" s="283" t="s">
        <v>555</v>
      </c>
      <c r="F232" s="245"/>
      <c r="G232" s="230"/>
      <c r="H232" s="230"/>
      <c r="I232" s="230"/>
      <c r="J232" s="230"/>
      <c r="K232" s="230"/>
      <c r="L232" s="230"/>
      <c r="M232" s="230"/>
      <c r="N232" s="230"/>
      <c r="O232" s="230"/>
      <c r="P232" s="230"/>
      <c r="Q232" s="230"/>
      <c r="R232" s="230"/>
      <c r="S232" s="230"/>
      <c r="T232" s="230"/>
      <c r="U232" s="230"/>
      <c r="V232" s="230"/>
      <c r="W232" s="230"/>
      <c r="X232" s="230"/>
      <c r="Y232" s="230"/>
      <c r="Z232" s="230"/>
    </row>
    <row r="233" ht="21" customHeight="1" spans="1:26">
      <c r="A233" s="230"/>
      <c r="B233" s="256"/>
      <c r="C233" s="259">
        <v>4</v>
      </c>
      <c r="D233" s="752" t="s">
        <v>311</v>
      </c>
      <c r="E233" s="262"/>
      <c r="F233" s="245"/>
      <c r="G233" s="230"/>
      <c r="H233" s="230"/>
      <c r="I233" s="230"/>
      <c r="J233" s="230"/>
      <c r="K233" s="230"/>
      <c r="L233" s="230"/>
      <c r="M233" s="230"/>
      <c r="N233" s="230"/>
      <c r="O233" s="230"/>
      <c r="P233" s="230"/>
      <c r="Q233" s="230"/>
      <c r="R233" s="230"/>
      <c r="S233" s="230"/>
      <c r="T233" s="230"/>
      <c r="U233" s="230"/>
      <c r="V233" s="230"/>
      <c r="W233" s="230"/>
      <c r="X233" s="230"/>
      <c r="Y233" s="230"/>
      <c r="Z233" s="230"/>
    </row>
    <row r="234" ht="15.75" customHeight="1" spans="1:26">
      <c r="A234" s="230"/>
      <c r="B234" s="263"/>
      <c r="C234" s="281"/>
      <c r="D234" s="281"/>
      <c r="E234" s="281"/>
      <c r="F234" s="251"/>
      <c r="G234" s="230"/>
      <c r="H234" s="230"/>
      <c r="I234" s="230"/>
      <c r="J234" s="230"/>
      <c r="K234" s="230"/>
      <c r="L234" s="230"/>
      <c r="M234" s="230"/>
      <c r="N234" s="230"/>
      <c r="O234" s="230"/>
      <c r="P234" s="230"/>
      <c r="Q234" s="230"/>
      <c r="R234" s="230"/>
      <c r="S234" s="230"/>
      <c r="T234" s="230"/>
      <c r="U234" s="230"/>
      <c r="V234" s="230"/>
      <c r="W234" s="230"/>
      <c r="X234" s="230"/>
      <c r="Y234" s="230"/>
      <c r="Z234" s="230"/>
    </row>
    <row r="235" ht="15.75" customHeight="1" spans="1:26">
      <c r="A235" s="230"/>
      <c r="B235" s="230"/>
      <c r="C235" s="230"/>
      <c r="D235" s="230"/>
      <c r="E235" s="230"/>
      <c r="F235" s="230"/>
      <c r="G235" s="230"/>
      <c r="H235" s="230"/>
      <c r="I235" s="230"/>
      <c r="J235" s="230"/>
      <c r="K235" s="230"/>
      <c r="L235" s="230"/>
      <c r="M235" s="230"/>
      <c r="N235" s="230"/>
      <c r="O235" s="230"/>
      <c r="P235" s="230"/>
      <c r="Q235" s="230"/>
      <c r="R235" s="230"/>
      <c r="S235" s="230"/>
      <c r="T235" s="230"/>
      <c r="U235" s="230"/>
      <c r="V235" s="230"/>
      <c r="W235" s="230"/>
      <c r="X235" s="230"/>
      <c r="Y235" s="230"/>
      <c r="Z235" s="230"/>
    </row>
    <row r="236" ht="15.75" customHeight="1" spans="1:26">
      <c r="A236" s="230"/>
      <c r="B236" s="266"/>
      <c r="C236" s="268" t="s">
        <v>621</v>
      </c>
      <c r="D236" s="268"/>
      <c r="E236" s="268"/>
      <c r="F236" s="333"/>
      <c r="G236" s="230"/>
      <c r="H236" s="230"/>
      <c r="I236" s="230"/>
      <c r="J236" s="230"/>
      <c r="K236" s="230">
        <v>2</v>
      </c>
      <c r="L236" s="230">
        <v>17</v>
      </c>
      <c r="M236" s="230"/>
      <c r="N236" s="230"/>
      <c r="O236" s="230"/>
      <c r="P236" s="230"/>
      <c r="Q236" s="230"/>
      <c r="R236" s="230"/>
      <c r="S236" s="230"/>
      <c r="T236" s="230"/>
      <c r="U236" s="230"/>
      <c r="V236" s="230"/>
      <c r="W236" s="230"/>
      <c r="X236" s="230"/>
      <c r="Y236" s="230"/>
      <c r="Z236" s="230"/>
    </row>
    <row r="237" ht="15.75" customHeight="1" spans="1:26">
      <c r="A237" s="230"/>
      <c r="B237" s="246"/>
      <c r="C237" s="252"/>
      <c r="D237" s="230"/>
      <c r="E237" s="230"/>
      <c r="F237" s="245"/>
      <c r="G237" s="230"/>
      <c r="H237" s="230"/>
      <c r="I237" s="230"/>
      <c r="J237" s="230"/>
      <c r="K237" s="230"/>
      <c r="L237" s="230"/>
      <c r="M237" s="230"/>
      <c r="N237" s="230"/>
      <c r="O237" s="230"/>
      <c r="P237" s="230"/>
      <c r="Q237" s="230"/>
      <c r="R237" s="230"/>
      <c r="S237" s="230"/>
      <c r="T237" s="230"/>
      <c r="U237" s="230"/>
      <c r="V237" s="230"/>
      <c r="W237" s="230"/>
      <c r="X237" s="230"/>
      <c r="Y237" s="230"/>
      <c r="Z237" s="230"/>
    </row>
    <row r="238" ht="21.75" customHeight="1" spans="1:26">
      <c r="A238" s="230"/>
      <c r="B238" s="246"/>
      <c r="C238" s="305" t="s">
        <v>304</v>
      </c>
      <c r="D238" s="306"/>
      <c r="E238" s="307"/>
      <c r="F238" s="245"/>
      <c r="G238" s="230"/>
      <c r="H238" s="230"/>
      <c r="I238" s="230"/>
      <c r="J238" s="230"/>
      <c r="K238" s="230"/>
      <c r="L238" s="230"/>
      <c r="M238" s="230"/>
      <c r="N238" s="230"/>
      <c r="O238" s="230"/>
      <c r="P238" s="230"/>
      <c r="Q238" s="230"/>
      <c r="R238" s="230"/>
      <c r="S238" s="230"/>
      <c r="T238" s="230"/>
      <c r="U238" s="230"/>
      <c r="V238" s="230"/>
      <c r="W238" s="230"/>
      <c r="X238" s="230"/>
      <c r="Y238" s="230"/>
      <c r="Z238" s="230"/>
    </row>
    <row r="239" ht="4.5" customHeight="1" spans="1:26">
      <c r="A239" s="230"/>
      <c r="B239" s="246"/>
      <c r="C239" s="252"/>
      <c r="D239" s="230"/>
      <c r="E239" s="230"/>
      <c r="F239" s="245"/>
      <c r="G239" s="230"/>
      <c r="H239" s="230"/>
      <c r="I239" s="230"/>
      <c r="J239" s="230"/>
      <c r="K239" s="230"/>
      <c r="L239" s="230"/>
      <c r="M239" s="230"/>
      <c r="N239" s="230"/>
      <c r="O239" s="230"/>
      <c r="P239" s="230"/>
      <c r="Q239" s="230"/>
      <c r="R239" s="230"/>
      <c r="S239" s="230"/>
      <c r="T239" s="230"/>
      <c r="U239" s="230"/>
      <c r="V239" s="230"/>
      <c r="W239" s="230"/>
      <c r="X239" s="230"/>
      <c r="Y239" s="230"/>
      <c r="Z239" s="230"/>
    </row>
    <row r="240" ht="15.75" customHeight="1" spans="1:26">
      <c r="A240" s="230"/>
      <c r="B240" s="256"/>
      <c r="C240" s="257" t="s">
        <v>305</v>
      </c>
      <c r="D240" s="750" t="s">
        <v>244</v>
      </c>
      <c r="E240" s="258" t="s">
        <v>243</v>
      </c>
      <c r="F240" s="245"/>
      <c r="G240" s="230"/>
      <c r="H240" s="230"/>
      <c r="I240" s="230"/>
      <c r="J240" s="230"/>
      <c r="K240" s="230"/>
      <c r="L240" s="230"/>
      <c r="M240" s="230"/>
      <c r="N240" s="230"/>
      <c r="O240" s="230"/>
      <c r="P240" s="230"/>
      <c r="Q240" s="230"/>
      <c r="R240" s="230"/>
      <c r="S240" s="230"/>
      <c r="T240" s="230"/>
      <c r="U240" s="230"/>
      <c r="V240" s="230"/>
      <c r="W240" s="230"/>
      <c r="X240" s="230"/>
      <c r="Y240" s="230"/>
      <c r="Z240" s="230"/>
    </row>
    <row r="241" ht="21" customHeight="1" spans="1:26">
      <c r="A241" s="230"/>
      <c r="B241" s="256"/>
      <c r="C241" s="259">
        <v>1</v>
      </c>
      <c r="D241" s="752" t="s">
        <v>306</v>
      </c>
      <c r="E241" s="283" t="s">
        <v>555</v>
      </c>
      <c r="F241" s="245"/>
      <c r="G241" s="230"/>
      <c r="H241" s="230"/>
      <c r="I241" s="230"/>
      <c r="J241" s="230"/>
      <c r="K241" s="230"/>
      <c r="L241" s="230"/>
      <c r="M241" s="230"/>
      <c r="N241" s="230"/>
      <c r="O241" s="230"/>
      <c r="P241" s="230"/>
      <c r="Q241" s="230"/>
      <c r="R241" s="230"/>
      <c r="S241" s="230"/>
      <c r="T241" s="230"/>
      <c r="U241" s="230"/>
      <c r="V241" s="230"/>
      <c r="W241" s="230"/>
      <c r="X241" s="230"/>
      <c r="Y241" s="230"/>
      <c r="Z241" s="230"/>
    </row>
    <row r="242" ht="21" customHeight="1" spans="1:26">
      <c r="A242" s="230"/>
      <c r="B242" s="256"/>
      <c r="C242" s="259">
        <v>4</v>
      </c>
      <c r="D242" s="752" t="s">
        <v>311</v>
      </c>
      <c r="E242" s="262"/>
      <c r="F242" s="245"/>
      <c r="G242" s="230"/>
      <c r="H242" s="230"/>
      <c r="I242" s="230"/>
      <c r="J242" s="230"/>
      <c r="K242" s="230"/>
      <c r="L242" s="230"/>
      <c r="M242" s="230"/>
      <c r="N242" s="230"/>
      <c r="O242" s="230"/>
      <c r="P242" s="230"/>
      <c r="Q242" s="230"/>
      <c r="R242" s="230"/>
      <c r="S242" s="230"/>
      <c r="T242" s="230"/>
      <c r="U242" s="230"/>
      <c r="V242" s="230"/>
      <c r="W242" s="230"/>
      <c r="X242" s="230"/>
      <c r="Y242" s="230"/>
      <c r="Z242" s="230"/>
    </row>
    <row r="243" ht="15.75" customHeight="1" spans="1:26">
      <c r="A243" s="230"/>
      <c r="B243" s="263"/>
      <c r="C243" s="281"/>
      <c r="D243" s="281"/>
      <c r="E243" s="281"/>
      <c r="F243" s="251"/>
      <c r="G243" s="230"/>
      <c r="H243" s="230"/>
      <c r="I243" s="230"/>
      <c r="J243" s="230"/>
      <c r="K243" s="230"/>
      <c r="L243" s="230"/>
      <c r="M243" s="230"/>
      <c r="N243" s="230"/>
      <c r="O243" s="230"/>
      <c r="P243" s="230"/>
      <c r="Q243" s="230"/>
      <c r="R243" s="230"/>
      <c r="S243" s="230"/>
      <c r="T243" s="230"/>
      <c r="U243" s="230"/>
      <c r="V243" s="230"/>
      <c r="W243" s="230"/>
      <c r="X243" s="230"/>
      <c r="Y243" s="230"/>
      <c r="Z243" s="230"/>
    </row>
    <row r="244" ht="15.75" customHeight="1" spans="1:26">
      <c r="A244" s="230"/>
      <c r="B244" s="230"/>
      <c r="C244" s="230"/>
      <c r="D244" s="230"/>
      <c r="E244" s="230"/>
      <c r="F244" s="230"/>
      <c r="G244" s="230"/>
      <c r="H244" s="230"/>
      <c r="I244" s="230"/>
      <c r="J244" s="230"/>
      <c r="K244" s="230"/>
      <c r="L244" s="230"/>
      <c r="M244" s="230"/>
      <c r="N244" s="230"/>
      <c r="O244" s="230"/>
      <c r="P244" s="230"/>
      <c r="Q244" s="230"/>
      <c r="R244" s="230"/>
      <c r="S244" s="230"/>
      <c r="T244" s="230"/>
      <c r="U244" s="230"/>
      <c r="V244" s="230"/>
      <c r="W244" s="230"/>
      <c r="X244" s="230"/>
      <c r="Y244" s="230"/>
      <c r="Z244" s="230"/>
    </row>
    <row r="245" ht="15.75" customHeight="1" spans="1:26">
      <c r="A245" s="230"/>
      <c r="B245" s="266"/>
      <c r="C245" s="268" t="s">
        <v>622</v>
      </c>
      <c r="D245" s="268"/>
      <c r="E245" s="268"/>
      <c r="F245" s="333"/>
      <c r="G245" s="230"/>
      <c r="H245" s="230"/>
      <c r="I245" s="230"/>
      <c r="J245" s="230"/>
      <c r="K245" s="230">
        <v>3</v>
      </c>
      <c r="L245" s="230">
        <v>18</v>
      </c>
      <c r="M245" s="230"/>
      <c r="N245" s="230"/>
      <c r="O245" s="230"/>
      <c r="P245" s="230"/>
      <c r="Q245" s="230"/>
      <c r="R245" s="230"/>
      <c r="S245" s="230"/>
      <c r="T245" s="230"/>
      <c r="U245" s="230"/>
      <c r="V245" s="230"/>
      <c r="W245" s="230"/>
      <c r="X245" s="230"/>
      <c r="Y245" s="230"/>
      <c r="Z245" s="230"/>
    </row>
    <row r="246" ht="15.75" customHeight="1" spans="1:26">
      <c r="A246" s="230"/>
      <c r="B246" s="246"/>
      <c r="C246" s="252"/>
      <c r="D246" s="230"/>
      <c r="E246" s="230"/>
      <c r="F246" s="245"/>
      <c r="G246" s="230"/>
      <c r="H246" s="230"/>
      <c r="I246" s="230"/>
      <c r="J246" s="230"/>
      <c r="K246" s="230"/>
      <c r="L246" s="230"/>
      <c r="M246" s="230"/>
      <c r="N246" s="230"/>
      <c r="O246" s="230"/>
      <c r="P246" s="230"/>
      <c r="Q246" s="230"/>
      <c r="R246" s="230"/>
      <c r="S246" s="230"/>
      <c r="T246" s="230"/>
      <c r="U246" s="230"/>
      <c r="V246" s="230"/>
      <c r="W246" s="230"/>
      <c r="X246" s="230"/>
      <c r="Y246" s="230"/>
      <c r="Z246" s="230"/>
    </row>
    <row r="247" ht="26.25" customHeight="1" spans="1:26">
      <c r="A247" s="230"/>
      <c r="B247" s="246"/>
      <c r="C247" s="305" t="s">
        <v>304</v>
      </c>
      <c r="D247" s="306"/>
      <c r="E247" s="307"/>
      <c r="F247" s="245"/>
      <c r="G247" s="230"/>
      <c r="H247" s="230"/>
      <c r="I247" s="230"/>
      <c r="J247" s="230"/>
      <c r="K247" s="230"/>
      <c r="L247" s="230"/>
      <c r="M247" s="230"/>
      <c r="N247" s="230"/>
      <c r="O247" s="230"/>
      <c r="P247" s="230"/>
      <c r="Q247" s="230"/>
      <c r="R247" s="230"/>
      <c r="S247" s="230"/>
      <c r="T247" s="230"/>
      <c r="U247" s="230"/>
      <c r="V247" s="230"/>
      <c r="W247" s="230"/>
      <c r="X247" s="230"/>
      <c r="Y247" s="230"/>
      <c r="Z247" s="230"/>
    </row>
    <row r="248" ht="4.5" customHeight="1" spans="1:26">
      <c r="A248" s="230"/>
      <c r="B248" s="246"/>
      <c r="C248" s="252"/>
      <c r="D248" s="230"/>
      <c r="E248" s="230"/>
      <c r="F248" s="245"/>
      <c r="G248" s="230"/>
      <c r="H248" s="230"/>
      <c r="I248" s="230"/>
      <c r="J248" s="230"/>
      <c r="K248" s="230"/>
      <c r="L248" s="230"/>
      <c r="M248" s="230"/>
      <c r="N248" s="230"/>
      <c r="O248" s="230"/>
      <c r="P248" s="230"/>
      <c r="Q248" s="230"/>
      <c r="R248" s="230"/>
      <c r="S248" s="230"/>
      <c r="T248" s="230"/>
      <c r="U248" s="230"/>
      <c r="V248" s="230"/>
      <c r="W248" s="230"/>
      <c r="X248" s="230"/>
      <c r="Y248" s="230"/>
      <c r="Z248" s="230"/>
    </row>
    <row r="249" ht="15.75" customHeight="1" spans="1:26">
      <c r="A249" s="230"/>
      <c r="B249" s="256"/>
      <c r="C249" s="257" t="s">
        <v>305</v>
      </c>
      <c r="D249" s="750" t="s">
        <v>244</v>
      </c>
      <c r="E249" s="258" t="s">
        <v>243</v>
      </c>
      <c r="F249" s="245"/>
      <c r="G249" s="230"/>
      <c r="H249" s="230"/>
      <c r="I249" s="230"/>
      <c r="J249" s="230"/>
      <c r="K249" s="230"/>
      <c r="L249" s="230"/>
      <c r="M249" s="230"/>
      <c r="N249" s="230"/>
      <c r="O249" s="230"/>
      <c r="P249" s="230"/>
      <c r="Q249" s="230"/>
      <c r="R249" s="230"/>
      <c r="S249" s="230"/>
      <c r="T249" s="230"/>
      <c r="U249" s="230"/>
      <c r="V249" s="230"/>
      <c r="W249" s="230"/>
      <c r="X249" s="230"/>
      <c r="Y249" s="230"/>
      <c r="Z249" s="230"/>
    </row>
    <row r="250" ht="21" customHeight="1" spans="1:26">
      <c r="A250" s="230"/>
      <c r="B250" s="256"/>
      <c r="C250" s="259">
        <v>1</v>
      </c>
      <c r="D250" s="752" t="s">
        <v>306</v>
      </c>
      <c r="E250" s="283" t="s">
        <v>555</v>
      </c>
      <c r="F250" s="245"/>
      <c r="G250" s="230"/>
      <c r="H250" s="230"/>
      <c r="I250" s="230"/>
      <c r="J250" s="230"/>
      <c r="K250" s="230"/>
      <c r="L250" s="230"/>
      <c r="M250" s="230"/>
      <c r="N250" s="230"/>
      <c r="O250" s="230"/>
      <c r="P250" s="230"/>
      <c r="Q250" s="230"/>
      <c r="R250" s="230"/>
      <c r="S250" s="230"/>
      <c r="T250" s="230"/>
      <c r="U250" s="230"/>
      <c r="V250" s="230"/>
      <c r="W250" s="230"/>
      <c r="X250" s="230"/>
      <c r="Y250" s="230"/>
      <c r="Z250" s="230"/>
    </row>
    <row r="251" ht="21" customHeight="1" spans="1:26">
      <c r="A251" s="230"/>
      <c r="B251" s="256"/>
      <c r="C251" s="259">
        <v>4</v>
      </c>
      <c r="D251" s="752" t="s">
        <v>311</v>
      </c>
      <c r="E251" s="262"/>
      <c r="F251" s="245"/>
      <c r="G251" s="230"/>
      <c r="H251" s="230"/>
      <c r="I251" s="230"/>
      <c r="J251" s="230"/>
      <c r="K251" s="230"/>
      <c r="L251" s="230"/>
      <c r="M251" s="230"/>
      <c r="N251" s="230"/>
      <c r="O251" s="230"/>
      <c r="P251" s="230"/>
      <c r="Q251" s="230"/>
      <c r="R251" s="230"/>
      <c r="S251" s="230"/>
      <c r="T251" s="230"/>
      <c r="U251" s="230"/>
      <c r="V251" s="230"/>
      <c r="W251" s="230"/>
      <c r="X251" s="230"/>
      <c r="Y251" s="230"/>
      <c r="Z251" s="230"/>
    </row>
    <row r="252" ht="15.75" customHeight="1" spans="1:26">
      <c r="A252" s="230"/>
      <c r="B252" s="263"/>
      <c r="C252" s="281"/>
      <c r="D252" s="281"/>
      <c r="E252" s="281"/>
      <c r="F252" s="251"/>
      <c r="G252" s="230"/>
      <c r="H252" s="230"/>
      <c r="I252" s="230"/>
      <c r="J252" s="230"/>
      <c r="K252" s="230"/>
      <c r="L252" s="230"/>
      <c r="M252" s="230"/>
      <c r="N252" s="230"/>
      <c r="O252" s="230"/>
      <c r="P252" s="230"/>
      <c r="Q252" s="230"/>
      <c r="R252" s="230"/>
      <c r="S252" s="230"/>
      <c r="T252" s="230"/>
      <c r="U252" s="230"/>
      <c r="V252" s="230"/>
      <c r="W252" s="230"/>
      <c r="X252" s="230"/>
      <c r="Y252" s="230"/>
      <c r="Z252" s="230"/>
    </row>
    <row r="253" ht="15.75" customHeight="1" spans="1:26">
      <c r="A253" s="230"/>
      <c r="B253" s="230"/>
      <c r="C253" s="230"/>
      <c r="D253" s="230"/>
      <c r="E253" s="230"/>
      <c r="F253" s="230"/>
      <c r="G253" s="230"/>
      <c r="H253" s="230"/>
      <c r="I253" s="230"/>
      <c r="J253" s="230"/>
      <c r="K253" s="230"/>
      <c r="L253" s="230"/>
      <c r="M253" s="230"/>
      <c r="N253" s="230"/>
      <c r="O253" s="230"/>
      <c r="P253" s="230"/>
      <c r="Q253" s="230"/>
      <c r="R253" s="230"/>
      <c r="S253" s="230"/>
      <c r="T253" s="230"/>
      <c r="U253" s="230"/>
      <c r="V253" s="230"/>
      <c r="W253" s="230"/>
      <c r="X253" s="230"/>
      <c r="Y253" s="230"/>
      <c r="Z253" s="230"/>
    </row>
    <row r="254" ht="15.75" customHeight="1" spans="1:26">
      <c r="A254" s="230"/>
      <c r="B254" s="230"/>
      <c r="C254" s="230"/>
      <c r="D254" s="230"/>
      <c r="E254" s="230"/>
      <c r="F254" s="230"/>
      <c r="G254" s="230"/>
      <c r="H254" s="230"/>
      <c r="I254" s="230"/>
      <c r="J254" s="230"/>
      <c r="K254" s="230"/>
      <c r="L254" s="230"/>
      <c r="M254" s="230"/>
      <c r="N254" s="230"/>
      <c r="O254" s="230"/>
      <c r="P254" s="230"/>
      <c r="Q254" s="230"/>
      <c r="R254" s="230"/>
      <c r="S254" s="230"/>
      <c r="T254" s="230"/>
      <c r="U254" s="230"/>
      <c r="V254" s="230"/>
      <c r="W254" s="230"/>
      <c r="X254" s="230"/>
      <c r="Y254" s="230"/>
      <c r="Z254" s="230"/>
    </row>
    <row r="255" ht="21" customHeight="1" spans="1:26">
      <c r="A255" s="230"/>
      <c r="B255" s="266"/>
      <c r="C255" s="334" t="s">
        <v>623</v>
      </c>
      <c r="D255" s="238"/>
      <c r="E255" s="238"/>
      <c r="F255" s="333"/>
      <c r="G255" s="230"/>
      <c r="H255" s="230"/>
      <c r="I255" s="230"/>
      <c r="J255" s="230"/>
      <c r="K255" s="230">
        <v>4</v>
      </c>
      <c r="L255" s="230">
        <v>19</v>
      </c>
      <c r="M255" s="230"/>
      <c r="N255" s="230"/>
      <c r="O255" s="230"/>
      <c r="P255" s="230"/>
      <c r="Q255" s="230"/>
      <c r="R255" s="230"/>
      <c r="S255" s="230"/>
      <c r="T255" s="230"/>
      <c r="U255" s="230"/>
      <c r="V255" s="230"/>
      <c r="W255" s="230"/>
      <c r="X255" s="230"/>
      <c r="Y255" s="230"/>
      <c r="Z255" s="230"/>
    </row>
    <row r="256" ht="15.75" customHeight="1" spans="1:26">
      <c r="A256" s="230"/>
      <c r="B256" s="246"/>
      <c r="C256" s="252"/>
      <c r="D256" s="230"/>
      <c r="E256" s="230"/>
      <c r="F256" s="245"/>
      <c r="G256" s="230"/>
      <c r="H256" s="230"/>
      <c r="I256" s="230"/>
      <c r="J256" s="230"/>
      <c r="K256" s="230"/>
      <c r="L256" s="230"/>
      <c r="M256" s="230"/>
      <c r="N256" s="230"/>
      <c r="O256" s="230"/>
      <c r="P256" s="230"/>
      <c r="Q256" s="230"/>
      <c r="R256" s="230"/>
      <c r="S256" s="230"/>
      <c r="T256" s="230"/>
      <c r="U256" s="230"/>
      <c r="V256" s="230"/>
      <c r="W256" s="230"/>
      <c r="X256" s="230"/>
      <c r="Y256" s="230"/>
      <c r="Z256" s="230"/>
    </row>
    <row r="257" ht="21" customHeight="1" spans="1:26">
      <c r="A257" s="230"/>
      <c r="B257" s="246"/>
      <c r="C257" s="305" t="s">
        <v>304</v>
      </c>
      <c r="D257" s="306"/>
      <c r="E257" s="307"/>
      <c r="F257" s="245"/>
      <c r="G257" s="230"/>
      <c r="H257" s="230"/>
      <c r="I257" s="230"/>
      <c r="J257" s="230"/>
      <c r="K257" s="230"/>
      <c r="L257" s="230"/>
      <c r="M257" s="230"/>
      <c r="N257" s="230"/>
      <c r="O257" s="230"/>
      <c r="P257" s="230"/>
      <c r="Q257" s="230"/>
      <c r="R257" s="230"/>
      <c r="S257" s="230"/>
      <c r="T257" s="230"/>
      <c r="U257" s="230"/>
      <c r="V257" s="230"/>
      <c r="W257" s="230"/>
      <c r="X257" s="230"/>
      <c r="Y257" s="230"/>
      <c r="Z257" s="230"/>
    </row>
    <row r="258" ht="4.5" customHeight="1" spans="1:26">
      <c r="A258" s="230"/>
      <c r="B258" s="246"/>
      <c r="C258" s="252"/>
      <c r="D258" s="230"/>
      <c r="E258" s="230"/>
      <c r="F258" s="245"/>
      <c r="G258" s="230"/>
      <c r="H258" s="230"/>
      <c r="I258" s="230"/>
      <c r="J258" s="230"/>
      <c r="K258" s="230"/>
      <c r="L258" s="230"/>
      <c r="M258" s="230"/>
      <c r="N258" s="230"/>
      <c r="O258" s="230"/>
      <c r="P258" s="230"/>
      <c r="Q258" s="230"/>
      <c r="R258" s="230"/>
      <c r="S258" s="230"/>
      <c r="T258" s="230"/>
      <c r="U258" s="230"/>
      <c r="V258" s="230"/>
      <c r="W258" s="230"/>
      <c r="X258" s="230"/>
      <c r="Y258" s="230"/>
      <c r="Z258" s="230"/>
    </row>
    <row r="259" ht="15.75" customHeight="1" spans="1:26">
      <c r="A259" s="230"/>
      <c r="B259" s="256"/>
      <c r="C259" s="257" t="s">
        <v>305</v>
      </c>
      <c r="D259" s="750" t="s">
        <v>244</v>
      </c>
      <c r="E259" s="258" t="s">
        <v>243</v>
      </c>
      <c r="F259" s="245"/>
      <c r="G259" s="230"/>
      <c r="H259" s="230"/>
      <c r="I259" s="230"/>
      <c r="J259" s="230"/>
      <c r="K259" s="230"/>
      <c r="L259" s="230"/>
      <c r="M259" s="230"/>
      <c r="N259" s="230"/>
      <c r="O259" s="230"/>
      <c r="P259" s="230"/>
      <c r="Q259" s="230"/>
      <c r="R259" s="230"/>
      <c r="S259" s="230"/>
      <c r="T259" s="230"/>
      <c r="U259" s="230"/>
      <c r="V259" s="230"/>
      <c r="W259" s="230"/>
      <c r="X259" s="230"/>
      <c r="Y259" s="230"/>
      <c r="Z259" s="230"/>
    </row>
    <row r="260" ht="21" customHeight="1" spans="1:26">
      <c r="A260" s="230"/>
      <c r="B260" s="256"/>
      <c r="C260" s="259">
        <v>1</v>
      </c>
      <c r="D260" s="752" t="s">
        <v>306</v>
      </c>
      <c r="E260" s="283" t="s">
        <v>555</v>
      </c>
      <c r="F260" s="245"/>
      <c r="G260" s="230"/>
      <c r="H260" s="230"/>
      <c r="I260" s="230"/>
      <c r="J260" s="230"/>
      <c r="K260" s="230"/>
      <c r="L260" s="230"/>
      <c r="M260" s="230"/>
      <c r="N260" s="230"/>
      <c r="O260" s="230"/>
      <c r="P260" s="230"/>
      <c r="Q260" s="230"/>
      <c r="R260" s="230"/>
      <c r="S260" s="230"/>
      <c r="T260" s="230"/>
      <c r="U260" s="230"/>
      <c r="V260" s="230"/>
      <c r="W260" s="230"/>
      <c r="X260" s="230"/>
      <c r="Y260" s="230"/>
      <c r="Z260" s="230"/>
    </row>
    <row r="261" ht="21" customHeight="1" spans="1:26">
      <c r="A261" s="230"/>
      <c r="B261" s="256"/>
      <c r="C261" s="259">
        <v>4</v>
      </c>
      <c r="D261" s="293" t="s">
        <v>311</v>
      </c>
      <c r="E261" s="262"/>
      <c r="F261" s="245"/>
      <c r="G261" s="230"/>
      <c r="H261" s="230"/>
      <c r="I261" s="230"/>
      <c r="J261" s="230"/>
      <c r="K261" s="230"/>
      <c r="L261" s="230"/>
      <c r="M261" s="230"/>
      <c r="N261" s="230"/>
      <c r="O261" s="230"/>
      <c r="P261" s="230"/>
      <c r="Q261" s="230"/>
      <c r="R261" s="230"/>
      <c r="S261" s="230"/>
      <c r="T261" s="230"/>
      <c r="U261" s="230"/>
      <c r="V261" s="230"/>
      <c r="W261" s="230"/>
      <c r="X261" s="230"/>
      <c r="Y261" s="230"/>
      <c r="Z261" s="230"/>
    </row>
    <row r="262" ht="15.75" customHeight="1" spans="1:26">
      <c r="A262" s="230"/>
      <c r="B262" s="263"/>
      <c r="C262" s="281"/>
      <c r="D262" s="281"/>
      <c r="E262" s="281"/>
      <c r="F262" s="251"/>
      <c r="G262" s="230"/>
      <c r="H262" s="230"/>
      <c r="I262" s="230"/>
      <c r="J262" s="230"/>
      <c r="K262" s="230"/>
      <c r="L262" s="230"/>
      <c r="M262" s="230"/>
      <c r="N262" s="230"/>
      <c r="O262" s="230"/>
      <c r="P262" s="230"/>
      <c r="Q262" s="230"/>
      <c r="R262" s="230"/>
      <c r="S262" s="230"/>
      <c r="T262" s="230"/>
      <c r="U262" s="230"/>
      <c r="V262" s="230"/>
      <c r="W262" s="230"/>
      <c r="X262" s="230"/>
      <c r="Y262" s="230"/>
      <c r="Z262" s="230"/>
    </row>
    <row r="263" ht="15.75" customHeight="1" spans="1:26">
      <c r="A263" s="230"/>
      <c r="B263" s="230"/>
      <c r="C263" s="230"/>
      <c r="D263" s="230"/>
      <c r="E263" s="230"/>
      <c r="F263" s="230"/>
      <c r="G263" s="230"/>
      <c r="H263" s="230"/>
      <c r="I263" s="230"/>
      <c r="J263" s="230"/>
      <c r="K263" s="230"/>
      <c r="L263" s="230"/>
      <c r="M263" s="230"/>
      <c r="N263" s="230"/>
      <c r="O263" s="230"/>
      <c r="P263" s="230"/>
      <c r="Q263" s="230"/>
      <c r="R263" s="230"/>
      <c r="S263" s="230"/>
      <c r="T263" s="230"/>
      <c r="U263" s="230"/>
      <c r="V263" s="230"/>
      <c r="W263" s="230"/>
      <c r="X263" s="230"/>
      <c r="Y263" s="230"/>
      <c r="Z263" s="230"/>
    </row>
    <row r="264" ht="15.75" customHeight="1" spans="1:26">
      <c r="A264" s="230"/>
      <c r="B264" s="230"/>
      <c r="C264" s="230"/>
      <c r="D264" s="230"/>
      <c r="E264" s="230"/>
      <c r="F264" s="230"/>
      <c r="G264" s="230"/>
      <c r="H264" s="230"/>
      <c r="I264" s="230"/>
      <c r="J264" s="230"/>
      <c r="K264" s="230"/>
      <c r="L264" s="230"/>
      <c r="M264" s="230"/>
      <c r="N264" s="230"/>
      <c r="O264" s="230"/>
      <c r="P264" s="230"/>
      <c r="Q264" s="230"/>
      <c r="R264" s="230"/>
      <c r="S264" s="230"/>
      <c r="T264" s="230"/>
      <c r="U264" s="230"/>
      <c r="V264" s="230"/>
      <c r="W264" s="230"/>
      <c r="X264" s="230"/>
      <c r="Y264" s="230"/>
      <c r="Z264" s="230"/>
    </row>
    <row r="265" ht="15.75" customHeight="1" spans="1:26">
      <c r="A265" s="230"/>
      <c r="B265" s="335" t="s">
        <v>624</v>
      </c>
      <c r="C265" s="336"/>
      <c r="D265" s="337"/>
      <c r="E265" s="337"/>
      <c r="F265" s="338"/>
      <c r="G265" s="230"/>
      <c r="H265" s="230"/>
      <c r="I265" s="230"/>
      <c r="J265" s="230"/>
      <c r="K265" s="230"/>
      <c r="L265" s="230"/>
      <c r="M265" s="230"/>
      <c r="N265" s="230"/>
      <c r="O265" s="230"/>
      <c r="P265" s="230"/>
      <c r="Q265" s="230"/>
      <c r="R265" s="230"/>
      <c r="S265" s="230"/>
      <c r="T265" s="230"/>
      <c r="U265" s="230"/>
      <c r="V265" s="230"/>
      <c r="W265" s="230"/>
      <c r="X265" s="230"/>
      <c r="Y265" s="230"/>
      <c r="Z265" s="230"/>
    </row>
    <row r="266" ht="15.75" customHeight="1"/>
    <row r="267" ht="15.75" customHeight="1" spans="2:12">
      <c r="B267" s="308"/>
      <c r="C267" s="313" t="s">
        <v>625</v>
      </c>
      <c r="D267" s="309"/>
      <c r="E267" s="309"/>
      <c r="F267" s="314"/>
      <c r="K267" s="229">
        <v>1</v>
      </c>
      <c r="L267" s="229">
        <v>20</v>
      </c>
    </row>
    <row r="268" ht="15.75" customHeight="1" spans="2:6">
      <c r="B268" s="246"/>
      <c r="C268" s="252"/>
      <c r="D268" s="230"/>
      <c r="E268" s="230"/>
      <c r="F268" s="245"/>
    </row>
    <row r="269" ht="15.75" customHeight="1" spans="2:6">
      <c r="B269" s="246"/>
      <c r="C269" s="305" t="s">
        <v>304</v>
      </c>
      <c r="D269" s="306"/>
      <c r="E269" s="307"/>
      <c r="F269" s="245"/>
    </row>
    <row r="270" ht="15.75" customHeight="1" spans="2:6">
      <c r="B270" s="246"/>
      <c r="C270" s="252"/>
      <c r="D270" s="230"/>
      <c r="E270" s="230"/>
      <c r="F270" s="245"/>
    </row>
    <row r="271" ht="15.75" customHeight="1" spans="2:6">
      <c r="B271" s="256"/>
      <c r="C271" s="257" t="s">
        <v>305</v>
      </c>
      <c r="D271" s="750" t="s">
        <v>244</v>
      </c>
      <c r="E271" s="258" t="s">
        <v>243</v>
      </c>
      <c r="F271" s="245"/>
    </row>
    <row r="272" ht="15.75" customHeight="1" spans="2:6">
      <c r="B272" s="256"/>
      <c r="C272" s="259">
        <v>1</v>
      </c>
      <c r="D272" s="751" t="s">
        <v>345</v>
      </c>
      <c r="E272" s="261" t="s">
        <v>561</v>
      </c>
      <c r="F272" s="245"/>
    </row>
    <row r="273" ht="14.5" spans="2:6">
      <c r="B273" s="256"/>
      <c r="C273" s="259">
        <v>4</v>
      </c>
      <c r="D273" s="751" t="s">
        <v>311</v>
      </c>
      <c r="E273" s="262"/>
      <c r="F273" s="245"/>
    </row>
    <row r="274" ht="14" spans="2:6">
      <c r="B274" s="339"/>
      <c r="C274" s="340"/>
      <c r="D274" s="340"/>
      <c r="E274" s="340"/>
      <c r="F274" s="341"/>
    </row>
    <row r="275" ht="14"/>
    <row r="276" ht="14"/>
    <row r="277" ht="14"/>
    <row r="278" ht="20" spans="2:12">
      <c r="B278" s="308"/>
      <c r="C278" s="313" t="s">
        <v>626</v>
      </c>
      <c r="D278" s="309"/>
      <c r="E278" s="309"/>
      <c r="F278" s="309"/>
      <c r="K278" s="229">
        <v>2</v>
      </c>
      <c r="L278" s="229">
        <v>21</v>
      </c>
    </row>
    <row r="279" ht="15.5" spans="2:6">
      <c r="B279" s="246"/>
      <c r="C279" s="252"/>
      <c r="D279" s="230"/>
      <c r="E279" s="230"/>
      <c r="F279" s="245"/>
    </row>
    <row r="280" ht="15.5" spans="2:6">
      <c r="B280" s="246"/>
      <c r="C280" s="305" t="s">
        <v>304</v>
      </c>
      <c r="D280" s="306"/>
      <c r="E280" s="307"/>
      <c r="F280" s="245"/>
    </row>
    <row r="281" ht="15.5" spans="2:6">
      <c r="B281" s="246"/>
      <c r="C281" s="252"/>
      <c r="D281" s="230"/>
      <c r="E281" s="230"/>
      <c r="F281" s="245"/>
    </row>
    <row r="282" ht="31" spans="2:6">
      <c r="B282" s="256"/>
      <c r="C282" s="257" t="s">
        <v>305</v>
      </c>
      <c r="D282" s="750" t="s">
        <v>244</v>
      </c>
      <c r="E282" s="258" t="s">
        <v>243</v>
      </c>
      <c r="F282" s="245"/>
    </row>
    <row r="283" ht="14.5" spans="2:6">
      <c r="B283" s="256"/>
      <c r="C283" s="259">
        <v>1</v>
      </c>
      <c r="D283" s="751" t="s">
        <v>345</v>
      </c>
      <c r="E283" s="261" t="s">
        <v>561</v>
      </c>
      <c r="F283" s="245"/>
    </row>
    <row r="284" ht="14.5" spans="2:6">
      <c r="B284" s="256"/>
      <c r="C284" s="259">
        <v>4</v>
      </c>
      <c r="D284" s="751" t="s">
        <v>311</v>
      </c>
      <c r="E284" s="262"/>
      <c r="F284" s="245"/>
    </row>
    <row r="285" ht="14.5" spans="2:6">
      <c r="B285" s="263"/>
      <c r="C285" s="264"/>
      <c r="D285" s="265"/>
      <c r="E285" s="264"/>
      <c r="F285" s="251"/>
    </row>
    <row r="286" ht="14"/>
    <row r="287" ht="14"/>
    <row r="288" ht="20" spans="2:12">
      <c r="B288" s="308"/>
      <c r="C288" s="313" t="s">
        <v>627</v>
      </c>
      <c r="D288" s="309"/>
      <c r="E288" s="309"/>
      <c r="F288" s="314"/>
      <c r="K288" s="229">
        <v>3</v>
      </c>
      <c r="L288" s="229">
        <v>22</v>
      </c>
    </row>
    <row r="289" ht="15.75" customHeight="1" spans="2:6">
      <c r="B289" s="246"/>
      <c r="C289" s="252"/>
      <c r="D289" s="230"/>
      <c r="E289" s="230"/>
      <c r="F289" s="245"/>
    </row>
    <row r="290" ht="15.75" customHeight="1" spans="2:6">
      <c r="B290" s="246"/>
      <c r="C290" s="305" t="s">
        <v>304</v>
      </c>
      <c r="D290" s="306"/>
      <c r="E290" s="307"/>
      <c r="F290" s="245"/>
    </row>
    <row r="291" ht="15.75" customHeight="1" spans="2:6">
      <c r="B291" s="246"/>
      <c r="C291" s="252"/>
      <c r="D291" s="230"/>
      <c r="E291" s="230"/>
      <c r="F291" s="245"/>
    </row>
    <row r="292" ht="15.75" customHeight="1" spans="2:6">
      <c r="B292" s="256"/>
      <c r="C292" s="257" t="s">
        <v>305</v>
      </c>
      <c r="D292" s="750" t="s">
        <v>244</v>
      </c>
      <c r="E292" s="258" t="s">
        <v>243</v>
      </c>
      <c r="F292" s="245"/>
    </row>
    <row r="293" ht="15.75" customHeight="1" spans="2:6">
      <c r="B293" s="256"/>
      <c r="C293" s="259">
        <v>1</v>
      </c>
      <c r="D293" s="751" t="s">
        <v>345</v>
      </c>
      <c r="E293" s="261" t="s">
        <v>561</v>
      </c>
      <c r="F293" s="245"/>
    </row>
    <row r="294" ht="15.75" customHeight="1" spans="2:6">
      <c r="B294" s="256"/>
      <c r="C294" s="259">
        <v>4</v>
      </c>
      <c r="D294" s="751" t="s">
        <v>311</v>
      </c>
      <c r="E294" s="262"/>
      <c r="F294" s="245"/>
    </row>
    <row r="295" ht="15.75" customHeight="1" spans="2:6">
      <c r="B295" s="263"/>
      <c r="C295" s="264"/>
      <c r="D295" s="265"/>
      <c r="E295" s="264"/>
      <c r="F295" s="251"/>
    </row>
    <row r="296" ht="15.75" customHeight="1"/>
    <row r="297" ht="15.75" customHeight="1"/>
    <row r="298" ht="15.75" customHeight="1" spans="1:26">
      <c r="A298" s="230"/>
      <c r="B298" s="308"/>
      <c r="C298" s="313" t="s">
        <v>628</v>
      </c>
      <c r="D298" s="309"/>
      <c r="E298" s="309"/>
      <c r="F298" s="309"/>
      <c r="G298" s="230"/>
      <c r="H298" s="230"/>
      <c r="I298" s="230"/>
      <c r="J298" s="230"/>
      <c r="K298" s="230">
        <v>4</v>
      </c>
      <c r="L298" s="230">
        <v>23</v>
      </c>
      <c r="M298" s="230"/>
      <c r="N298" s="230"/>
      <c r="O298" s="230"/>
      <c r="P298" s="230"/>
      <c r="Q298" s="230"/>
      <c r="R298" s="230"/>
      <c r="S298" s="230"/>
      <c r="T298" s="230"/>
      <c r="U298" s="230"/>
      <c r="V298" s="230"/>
      <c r="W298" s="230"/>
      <c r="X298" s="230"/>
      <c r="Y298" s="230"/>
      <c r="Z298" s="230"/>
    </row>
    <row r="299" ht="15.75" customHeight="1" spans="1:26">
      <c r="A299" s="230"/>
      <c r="B299" s="246"/>
      <c r="C299" s="252"/>
      <c r="D299" s="230"/>
      <c r="E299" s="230"/>
      <c r="F299" s="245"/>
      <c r="G299" s="230"/>
      <c r="H299" s="230"/>
      <c r="I299" s="230"/>
      <c r="J299" s="230"/>
      <c r="K299" s="230"/>
      <c r="L299" s="230"/>
      <c r="M299" s="230"/>
      <c r="N299" s="230"/>
      <c r="O299" s="230"/>
      <c r="P299" s="230"/>
      <c r="Q299" s="230"/>
      <c r="R299" s="230"/>
      <c r="S299" s="230"/>
      <c r="T299" s="230"/>
      <c r="U299" s="230"/>
      <c r="V299" s="230"/>
      <c r="W299" s="230"/>
      <c r="X299" s="230"/>
      <c r="Y299" s="230"/>
      <c r="Z299" s="230"/>
    </row>
    <row r="300" ht="21.75" customHeight="1" spans="1:26">
      <c r="A300" s="230"/>
      <c r="B300" s="246"/>
      <c r="C300" s="305" t="s">
        <v>304</v>
      </c>
      <c r="D300" s="306"/>
      <c r="E300" s="307"/>
      <c r="F300" s="245"/>
      <c r="G300" s="230"/>
      <c r="H300" s="230"/>
      <c r="I300" s="230"/>
      <c r="J300" s="230"/>
      <c r="K300" s="230"/>
      <c r="L300" s="230"/>
      <c r="M300" s="230"/>
      <c r="N300" s="230"/>
      <c r="O300" s="230"/>
      <c r="P300" s="230"/>
      <c r="Q300" s="230"/>
      <c r="R300" s="230"/>
      <c r="S300" s="230"/>
      <c r="T300" s="230"/>
      <c r="U300" s="230"/>
      <c r="V300" s="230"/>
      <c r="W300" s="230"/>
      <c r="X300" s="230"/>
      <c r="Y300" s="230"/>
      <c r="Z300" s="230"/>
    </row>
    <row r="301" ht="15.75" customHeight="1" spans="1:26">
      <c r="A301" s="230"/>
      <c r="B301" s="246"/>
      <c r="C301" s="252"/>
      <c r="D301" s="230"/>
      <c r="E301" s="230"/>
      <c r="F301" s="245"/>
      <c r="G301" s="230"/>
      <c r="H301" s="230"/>
      <c r="I301" s="230"/>
      <c r="J301" s="230"/>
      <c r="K301" s="230"/>
      <c r="L301" s="230"/>
      <c r="M301" s="230"/>
      <c r="N301" s="230"/>
      <c r="O301" s="230"/>
      <c r="P301" s="230"/>
      <c r="Q301" s="230"/>
      <c r="R301" s="230"/>
      <c r="S301" s="230"/>
      <c r="T301" s="230"/>
      <c r="U301" s="230"/>
      <c r="V301" s="230"/>
      <c r="W301" s="230"/>
      <c r="X301" s="230"/>
      <c r="Y301" s="230"/>
      <c r="Z301" s="230"/>
    </row>
    <row r="302" ht="15.75" customHeight="1" spans="1:26">
      <c r="A302" s="230"/>
      <c r="B302" s="256"/>
      <c r="C302" s="257" t="s">
        <v>305</v>
      </c>
      <c r="D302" s="750" t="s">
        <v>244</v>
      </c>
      <c r="E302" s="258" t="s">
        <v>243</v>
      </c>
      <c r="F302" s="245"/>
      <c r="G302" s="230"/>
      <c r="H302" s="230"/>
      <c r="I302" s="230"/>
      <c r="J302" s="230"/>
      <c r="K302" s="230"/>
      <c r="L302" s="230"/>
      <c r="M302" s="230"/>
      <c r="N302" s="230"/>
      <c r="O302" s="230"/>
      <c r="P302" s="230"/>
      <c r="Q302" s="230"/>
      <c r="R302" s="230"/>
      <c r="S302" s="230"/>
      <c r="T302" s="230"/>
      <c r="U302" s="230"/>
      <c r="V302" s="230"/>
      <c r="W302" s="230"/>
      <c r="X302" s="230"/>
      <c r="Y302" s="230"/>
      <c r="Z302" s="230"/>
    </row>
    <row r="303" ht="24.75" customHeight="1" spans="1:26">
      <c r="A303" s="230"/>
      <c r="B303" s="256"/>
      <c r="C303" s="259">
        <v>1</v>
      </c>
      <c r="D303" s="751" t="s">
        <v>345</v>
      </c>
      <c r="E303" s="261" t="s">
        <v>561</v>
      </c>
      <c r="F303" s="245"/>
      <c r="G303" s="230"/>
      <c r="H303" s="230"/>
      <c r="I303" s="230"/>
      <c r="J303" s="230"/>
      <c r="K303" s="230"/>
      <c r="L303" s="230"/>
      <c r="M303" s="230"/>
      <c r="N303" s="230"/>
      <c r="O303" s="230"/>
      <c r="P303" s="230"/>
      <c r="Q303" s="230"/>
      <c r="R303" s="230"/>
      <c r="S303" s="230"/>
      <c r="T303" s="230"/>
      <c r="U303" s="230"/>
      <c r="V303" s="230"/>
      <c r="W303" s="230"/>
      <c r="X303" s="230"/>
      <c r="Y303" s="230"/>
      <c r="Z303" s="230"/>
    </row>
    <row r="304" ht="24.75" customHeight="1" spans="1:26">
      <c r="A304" s="230"/>
      <c r="B304" s="256"/>
      <c r="C304" s="259">
        <v>4</v>
      </c>
      <c r="D304" s="751" t="s">
        <v>311</v>
      </c>
      <c r="E304" s="262"/>
      <c r="F304" s="245"/>
      <c r="G304" s="230"/>
      <c r="H304" s="230"/>
      <c r="I304" s="230"/>
      <c r="J304" s="230"/>
      <c r="K304" s="230"/>
      <c r="L304" s="230"/>
      <c r="M304" s="230"/>
      <c r="N304" s="230"/>
      <c r="O304" s="230"/>
      <c r="P304" s="230"/>
      <c r="Q304" s="230"/>
      <c r="R304" s="230"/>
      <c r="S304" s="230"/>
      <c r="T304" s="230"/>
      <c r="U304" s="230"/>
      <c r="V304" s="230"/>
      <c r="W304" s="230"/>
      <c r="X304" s="230"/>
      <c r="Y304" s="230"/>
      <c r="Z304" s="230"/>
    </row>
    <row r="305" ht="15.75" customHeight="1" spans="1:26">
      <c r="A305" s="230"/>
      <c r="B305" s="263"/>
      <c r="C305" s="264"/>
      <c r="D305" s="265"/>
      <c r="E305" s="264"/>
      <c r="F305" s="251"/>
      <c r="G305" s="230"/>
      <c r="H305" s="230"/>
      <c r="I305" s="230"/>
      <c r="J305" s="230"/>
      <c r="K305" s="230"/>
      <c r="L305" s="230"/>
      <c r="M305" s="230"/>
      <c r="N305" s="230"/>
      <c r="O305" s="230"/>
      <c r="P305" s="230"/>
      <c r="Q305" s="230"/>
      <c r="R305" s="230"/>
      <c r="S305" s="230"/>
      <c r="T305" s="230"/>
      <c r="U305" s="230"/>
      <c r="V305" s="230"/>
      <c r="W305" s="230"/>
      <c r="X305" s="230"/>
      <c r="Y305" s="230"/>
      <c r="Z305" s="230"/>
    </row>
    <row r="306" ht="15.75" customHeight="1"/>
    <row r="307" ht="15.75" customHeight="1" spans="1:26">
      <c r="A307" s="230"/>
      <c r="B307" s="308"/>
      <c r="C307" s="313" t="s">
        <v>629</v>
      </c>
      <c r="D307" s="309"/>
      <c r="E307" s="309"/>
      <c r="F307" s="309"/>
      <c r="G307" s="230"/>
      <c r="H307" s="230"/>
      <c r="I307" s="230"/>
      <c r="J307" s="230"/>
      <c r="K307" s="230">
        <v>5</v>
      </c>
      <c r="L307" s="230">
        <v>24</v>
      </c>
      <c r="M307" s="230"/>
      <c r="N307" s="230"/>
      <c r="O307" s="230"/>
      <c r="P307" s="230"/>
      <c r="Q307" s="230"/>
      <c r="R307" s="230"/>
      <c r="S307" s="230"/>
      <c r="T307" s="230"/>
      <c r="U307" s="230"/>
      <c r="V307" s="230"/>
      <c r="W307" s="230"/>
      <c r="X307" s="230"/>
      <c r="Y307" s="230"/>
      <c r="Z307" s="230"/>
    </row>
    <row r="308" ht="15.75" customHeight="1" spans="1:26">
      <c r="A308" s="230"/>
      <c r="B308" s="246"/>
      <c r="C308" s="252"/>
      <c r="D308" s="230"/>
      <c r="E308" s="230"/>
      <c r="F308" s="245"/>
      <c r="G308" s="230"/>
      <c r="H308" s="230"/>
      <c r="I308" s="230"/>
      <c r="J308" s="230"/>
      <c r="K308" s="230"/>
      <c r="L308" s="230"/>
      <c r="M308" s="230"/>
      <c r="N308" s="230"/>
      <c r="O308" s="230"/>
      <c r="P308" s="230"/>
      <c r="Q308" s="230"/>
      <c r="R308" s="230"/>
      <c r="S308" s="230"/>
      <c r="T308" s="230"/>
      <c r="U308" s="230"/>
      <c r="V308" s="230"/>
      <c r="W308" s="230"/>
      <c r="X308" s="230"/>
      <c r="Y308" s="230"/>
      <c r="Z308" s="230"/>
    </row>
    <row r="309" ht="21.75" customHeight="1" spans="1:26">
      <c r="A309" s="230"/>
      <c r="B309" s="246"/>
      <c r="C309" s="305" t="s">
        <v>304</v>
      </c>
      <c r="D309" s="306"/>
      <c r="E309" s="307"/>
      <c r="F309" s="245"/>
      <c r="G309" s="230"/>
      <c r="H309" s="230"/>
      <c r="I309" s="230"/>
      <c r="J309" s="230"/>
      <c r="K309" s="230"/>
      <c r="L309" s="230"/>
      <c r="M309" s="230"/>
      <c r="N309" s="230"/>
      <c r="O309" s="230"/>
      <c r="P309" s="230"/>
      <c r="Q309" s="230"/>
      <c r="R309" s="230"/>
      <c r="S309" s="230"/>
      <c r="T309" s="230"/>
      <c r="U309" s="230"/>
      <c r="V309" s="230"/>
      <c r="W309" s="230"/>
      <c r="X309" s="230"/>
      <c r="Y309" s="230"/>
      <c r="Z309" s="230"/>
    </row>
    <row r="310" ht="15.75" customHeight="1" spans="1:26">
      <c r="A310" s="230"/>
      <c r="B310" s="246"/>
      <c r="C310" s="252"/>
      <c r="D310" s="230"/>
      <c r="E310" s="230"/>
      <c r="F310" s="245"/>
      <c r="G310" s="230"/>
      <c r="H310" s="230"/>
      <c r="I310" s="230"/>
      <c r="J310" s="230"/>
      <c r="K310" s="230"/>
      <c r="L310" s="230"/>
      <c r="M310" s="230"/>
      <c r="N310" s="230"/>
      <c r="O310" s="230"/>
      <c r="P310" s="230"/>
      <c r="Q310" s="230"/>
      <c r="R310" s="230"/>
      <c r="S310" s="230"/>
      <c r="T310" s="230"/>
      <c r="U310" s="230"/>
      <c r="V310" s="230"/>
      <c r="W310" s="230"/>
      <c r="X310" s="230"/>
      <c r="Y310" s="230"/>
      <c r="Z310" s="230"/>
    </row>
    <row r="311" ht="15.75" customHeight="1" spans="1:26">
      <c r="A311" s="230"/>
      <c r="B311" s="256"/>
      <c r="C311" s="257" t="s">
        <v>305</v>
      </c>
      <c r="D311" s="750" t="s">
        <v>244</v>
      </c>
      <c r="E311" s="258" t="s">
        <v>243</v>
      </c>
      <c r="F311" s="245"/>
      <c r="G311" s="230"/>
      <c r="H311" s="230"/>
      <c r="I311" s="230"/>
      <c r="J311" s="230"/>
      <c r="K311" s="230"/>
      <c r="L311" s="230"/>
      <c r="M311" s="230"/>
      <c r="N311" s="230"/>
      <c r="O311" s="230"/>
      <c r="P311" s="230"/>
      <c r="Q311" s="230"/>
      <c r="R311" s="230"/>
      <c r="S311" s="230"/>
      <c r="T311" s="230"/>
      <c r="U311" s="230"/>
      <c r="V311" s="230"/>
      <c r="W311" s="230"/>
      <c r="X311" s="230"/>
      <c r="Y311" s="230"/>
      <c r="Z311" s="230"/>
    </row>
    <row r="312" ht="24.75" customHeight="1" spans="1:26">
      <c r="A312" s="230"/>
      <c r="B312" s="256"/>
      <c r="C312" s="259">
        <v>1</v>
      </c>
      <c r="D312" s="751" t="s">
        <v>345</v>
      </c>
      <c r="E312" s="261" t="s">
        <v>561</v>
      </c>
      <c r="F312" s="245"/>
      <c r="G312" s="230"/>
      <c r="H312" s="230"/>
      <c r="I312" s="230"/>
      <c r="J312" s="230"/>
      <c r="K312" s="230"/>
      <c r="L312" s="230"/>
      <c r="M312" s="230"/>
      <c r="N312" s="230"/>
      <c r="O312" s="230"/>
      <c r="P312" s="230"/>
      <c r="Q312" s="230"/>
      <c r="R312" s="230"/>
      <c r="S312" s="230"/>
      <c r="T312" s="230"/>
      <c r="U312" s="230"/>
      <c r="V312" s="230"/>
      <c r="W312" s="230"/>
      <c r="X312" s="230"/>
      <c r="Y312" s="230"/>
      <c r="Z312" s="230"/>
    </row>
    <row r="313" ht="24.75" customHeight="1" spans="1:26">
      <c r="A313" s="230"/>
      <c r="B313" s="256"/>
      <c r="C313" s="259">
        <v>4</v>
      </c>
      <c r="D313" s="751" t="s">
        <v>311</v>
      </c>
      <c r="E313" s="262"/>
      <c r="F313" s="245"/>
      <c r="G313" s="230"/>
      <c r="H313" s="230"/>
      <c r="I313" s="230"/>
      <c r="J313" s="230"/>
      <c r="K313" s="230"/>
      <c r="L313" s="230"/>
      <c r="M313" s="230"/>
      <c r="N313" s="230"/>
      <c r="O313" s="230"/>
      <c r="P313" s="230"/>
      <c r="Q313" s="230"/>
      <c r="R313" s="230"/>
      <c r="S313" s="230"/>
      <c r="T313" s="230"/>
      <c r="U313" s="230"/>
      <c r="V313" s="230"/>
      <c r="W313" s="230"/>
      <c r="X313" s="230"/>
      <c r="Y313" s="230"/>
      <c r="Z313" s="230"/>
    </row>
    <row r="314" ht="15.75" customHeight="1" spans="1:26">
      <c r="A314" s="230"/>
      <c r="B314" s="263"/>
      <c r="C314" s="264"/>
      <c r="D314" s="265"/>
      <c r="E314" s="264"/>
      <c r="F314" s="251"/>
      <c r="G314" s="230"/>
      <c r="H314" s="230"/>
      <c r="I314" s="230"/>
      <c r="J314" s="230"/>
      <c r="K314" s="230"/>
      <c r="L314" s="230"/>
      <c r="M314" s="230"/>
      <c r="N314" s="230"/>
      <c r="O314" s="230"/>
      <c r="P314" s="230"/>
      <c r="Q314" s="230"/>
      <c r="R314" s="230"/>
      <c r="S314" s="230"/>
      <c r="T314" s="230"/>
      <c r="U314" s="230"/>
      <c r="V314" s="230"/>
      <c r="W314" s="230"/>
      <c r="X314" s="230"/>
      <c r="Y314" s="230"/>
      <c r="Z314" s="230"/>
    </row>
    <row r="315" ht="15.75" customHeight="1" spans="1:26">
      <c r="A315" s="230"/>
      <c r="B315" s="230"/>
      <c r="C315" s="230"/>
      <c r="D315" s="230"/>
      <c r="E315" s="230"/>
      <c r="F315" s="230"/>
      <c r="G315" s="230"/>
      <c r="H315" s="230"/>
      <c r="I315" s="230"/>
      <c r="J315" s="230"/>
      <c r="K315" s="230"/>
      <c r="L315" s="230"/>
      <c r="M315" s="230"/>
      <c r="N315" s="230"/>
      <c r="O315" s="230"/>
      <c r="P315" s="230"/>
      <c r="Q315" s="230"/>
      <c r="R315" s="230"/>
      <c r="S315" s="230"/>
      <c r="T315" s="230"/>
      <c r="U315" s="230"/>
      <c r="V315" s="230"/>
      <c r="W315" s="230"/>
      <c r="X315" s="230"/>
      <c r="Y315" s="230"/>
      <c r="Z315" s="230"/>
    </row>
    <row r="316" ht="15.75" customHeight="1" spans="1:26">
      <c r="A316" s="230"/>
      <c r="B316" s="230"/>
      <c r="C316" s="230"/>
      <c r="D316" s="230"/>
      <c r="E316" s="230"/>
      <c r="F316" s="230"/>
      <c r="G316" s="230"/>
      <c r="H316" s="230"/>
      <c r="I316" s="230"/>
      <c r="J316" s="230"/>
      <c r="K316" s="230"/>
      <c r="L316" s="230"/>
      <c r="M316" s="230"/>
      <c r="N316" s="230"/>
      <c r="O316" s="230"/>
      <c r="P316" s="230"/>
      <c r="Q316" s="230"/>
      <c r="R316" s="230"/>
      <c r="S316" s="230"/>
      <c r="T316" s="230"/>
      <c r="U316" s="230"/>
      <c r="V316" s="230"/>
      <c r="W316" s="230"/>
      <c r="X316" s="230"/>
      <c r="Y316" s="230"/>
      <c r="Z316" s="230"/>
    </row>
    <row r="317" ht="15.75" customHeight="1"/>
    <row r="318" ht="15.75" customHeight="1"/>
    <row r="319" ht="15.75" customHeight="1" spans="1:26">
      <c r="A319" s="230"/>
      <c r="B319" s="342"/>
      <c r="C319" s="313" t="s">
        <v>630</v>
      </c>
      <c r="D319" s="343"/>
      <c r="E319" s="343"/>
      <c r="F319" s="344"/>
      <c r="G319" s="230"/>
      <c r="H319" s="230"/>
      <c r="I319" s="230"/>
      <c r="J319" s="230"/>
      <c r="K319" s="230">
        <v>6</v>
      </c>
      <c r="L319" s="230">
        <v>25</v>
      </c>
      <c r="M319" s="230"/>
      <c r="N319" s="230"/>
      <c r="O319" s="230"/>
      <c r="P319" s="230"/>
      <c r="Q319" s="230"/>
      <c r="R319" s="230"/>
      <c r="S319" s="230"/>
      <c r="T319" s="230"/>
      <c r="U319" s="230"/>
      <c r="V319" s="230"/>
      <c r="W319" s="230"/>
      <c r="X319" s="230"/>
      <c r="Y319" s="230"/>
      <c r="Z319" s="230"/>
    </row>
    <row r="320" ht="15.75" customHeight="1" spans="2:6">
      <c r="B320" s="345"/>
      <c r="F320" s="346"/>
    </row>
    <row r="321" ht="15.75" customHeight="1" spans="1:26">
      <c r="A321" s="230"/>
      <c r="B321" s="246"/>
      <c r="C321" s="252"/>
      <c r="D321" s="230"/>
      <c r="E321" s="230"/>
      <c r="F321" s="245"/>
      <c r="G321" s="230"/>
      <c r="H321" s="230"/>
      <c r="I321" s="230"/>
      <c r="J321" s="230"/>
      <c r="K321" s="230"/>
      <c r="L321" s="230"/>
      <c r="M321" s="230"/>
      <c r="N321" s="230"/>
      <c r="O321" s="230"/>
      <c r="P321" s="230"/>
      <c r="Q321" s="230"/>
      <c r="R321" s="230"/>
      <c r="S321" s="230"/>
      <c r="T321" s="230"/>
      <c r="U321" s="230"/>
      <c r="V321" s="230"/>
      <c r="W321" s="230"/>
      <c r="X321" s="230"/>
      <c r="Y321" s="230"/>
      <c r="Z321" s="230"/>
    </row>
    <row r="322" ht="21.75" customHeight="1" spans="1:26">
      <c r="A322" s="230"/>
      <c r="B322" s="246"/>
      <c r="C322" s="305" t="s">
        <v>304</v>
      </c>
      <c r="D322" s="306"/>
      <c r="E322" s="307"/>
      <c r="F322" s="245"/>
      <c r="G322" s="230"/>
      <c r="H322" s="230"/>
      <c r="I322" s="230"/>
      <c r="J322" s="230"/>
      <c r="K322" s="230"/>
      <c r="L322" s="230"/>
      <c r="M322" s="230"/>
      <c r="N322" s="230"/>
      <c r="O322" s="230"/>
      <c r="P322" s="230"/>
      <c r="Q322" s="230"/>
      <c r="R322" s="230"/>
      <c r="S322" s="230"/>
      <c r="T322" s="230"/>
      <c r="U322" s="230"/>
      <c r="V322" s="230"/>
      <c r="W322" s="230"/>
      <c r="X322" s="230"/>
      <c r="Y322" s="230"/>
      <c r="Z322" s="230"/>
    </row>
    <row r="323" ht="15.75" customHeight="1" spans="1:26">
      <c r="A323" s="230"/>
      <c r="B323" s="246"/>
      <c r="C323" s="252"/>
      <c r="D323" s="230"/>
      <c r="E323" s="230"/>
      <c r="F323" s="245"/>
      <c r="G323" s="230"/>
      <c r="H323" s="230"/>
      <c r="I323" s="230"/>
      <c r="J323" s="230"/>
      <c r="K323" s="230"/>
      <c r="L323" s="230"/>
      <c r="M323" s="230"/>
      <c r="N323" s="230"/>
      <c r="O323" s="230"/>
      <c r="P323" s="230"/>
      <c r="Q323" s="230"/>
      <c r="R323" s="230"/>
      <c r="S323" s="230"/>
      <c r="T323" s="230"/>
      <c r="U323" s="230"/>
      <c r="V323" s="230"/>
      <c r="W323" s="230"/>
      <c r="X323" s="230"/>
      <c r="Y323" s="230"/>
      <c r="Z323" s="230"/>
    </row>
    <row r="324" ht="15.75" customHeight="1" spans="1:26">
      <c r="A324" s="230"/>
      <c r="B324" s="256"/>
      <c r="C324" s="257" t="s">
        <v>305</v>
      </c>
      <c r="D324" s="750" t="s">
        <v>244</v>
      </c>
      <c r="E324" s="258" t="s">
        <v>243</v>
      </c>
      <c r="F324" s="245"/>
      <c r="G324" s="230"/>
      <c r="H324" s="230"/>
      <c r="I324" s="230"/>
      <c r="J324" s="230"/>
      <c r="K324" s="230"/>
      <c r="L324" s="230"/>
      <c r="M324" s="230"/>
      <c r="N324" s="230"/>
      <c r="O324" s="230"/>
      <c r="P324" s="230"/>
      <c r="Q324" s="230"/>
      <c r="R324" s="230"/>
      <c r="S324" s="230"/>
      <c r="T324" s="230"/>
      <c r="U324" s="230"/>
      <c r="V324" s="230"/>
      <c r="W324" s="230"/>
      <c r="X324" s="230"/>
      <c r="Y324" s="230"/>
      <c r="Z324" s="230"/>
    </row>
    <row r="325" ht="24.75" customHeight="1" spans="1:26">
      <c r="A325" s="230"/>
      <c r="B325" s="256"/>
      <c r="C325" s="259">
        <v>1</v>
      </c>
      <c r="D325" s="751" t="s">
        <v>345</v>
      </c>
      <c r="E325" s="261" t="s">
        <v>561</v>
      </c>
      <c r="F325" s="245"/>
      <c r="G325" s="230"/>
      <c r="H325" s="230"/>
      <c r="I325" s="230"/>
      <c r="J325" s="230"/>
      <c r="K325" s="230"/>
      <c r="L325" s="230"/>
      <c r="M325" s="230"/>
      <c r="N325" s="230"/>
      <c r="O325" s="230"/>
      <c r="P325" s="230"/>
      <c r="Q325" s="230"/>
      <c r="R325" s="230"/>
      <c r="S325" s="230"/>
      <c r="T325" s="230"/>
      <c r="U325" s="230"/>
      <c r="V325" s="230"/>
      <c r="W325" s="230"/>
      <c r="X325" s="230"/>
      <c r="Y325" s="230"/>
      <c r="Z325" s="230"/>
    </row>
    <row r="326" ht="24.75" customHeight="1" spans="1:26">
      <c r="A326" s="230"/>
      <c r="B326" s="256"/>
      <c r="C326" s="259">
        <v>4</v>
      </c>
      <c r="D326" s="751" t="s">
        <v>311</v>
      </c>
      <c r="E326" s="262"/>
      <c r="F326" s="245"/>
      <c r="G326" s="230"/>
      <c r="H326" s="230"/>
      <c r="I326" s="230"/>
      <c r="J326" s="230"/>
      <c r="K326" s="230"/>
      <c r="L326" s="230"/>
      <c r="M326" s="230"/>
      <c r="N326" s="230"/>
      <c r="O326" s="230"/>
      <c r="P326" s="230"/>
      <c r="Q326" s="230"/>
      <c r="R326" s="230"/>
      <c r="S326" s="230"/>
      <c r="T326" s="230"/>
      <c r="U326" s="230"/>
      <c r="V326" s="230"/>
      <c r="W326" s="230"/>
      <c r="X326" s="230"/>
      <c r="Y326" s="230"/>
      <c r="Z326" s="230"/>
    </row>
    <row r="327" ht="15.75" customHeight="1" spans="1:26">
      <c r="A327" s="230"/>
      <c r="B327" s="263"/>
      <c r="C327" s="264"/>
      <c r="D327" s="265"/>
      <c r="E327" s="264"/>
      <c r="F327" s="251"/>
      <c r="G327" s="230"/>
      <c r="H327" s="230"/>
      <c r="I327" s="230"/>
      <c r="J327" s="230"/>
      <c r="K327" s="230"/>
      <c r="L327" s="230"/>
      <c r="M327" s="230"/>
      <c r="N327" s="230"/>
      <c r="O327" s="230"/>
      <c r="P327" s="230"/>
      <c r="Q327" s="230"/>
      <c r="R327" s="230"/>
      <c r="S327" s="230"/>
      <c r="T327" s="230"/>
      <c r="U327" s="230"/>
      <c r="V327" s="230"/>
      <c r="W327" s="230"/>
      <c r="X327" s="230"/>
      <c r="Y327" s="230"/>
      <c r="Z327" s="230"/>
    </row>
    <row r="328" ht="15.75" customHeight="1"/>
    <row r="329" ht="15.75" customHeight="1" spans="1:26">
      <c r="A329" s="230"/>
      <c r="B329" s="308"/>
      <c r="C329" s="313" t="s">
        <v>631</v>
      </c>
      <c r="D329" s="309"/>
      <c r="E329" s="309"/>
      <c r="F329" s="314"/>
      <c r="G329" s="230"/>
      <c r="H329" s="230"/>
      <c r="I329" s="230"/>
      <c r="J329" s="230"/>
      <c r="K329" s="230">
        <v>7</v>
      </c>
      <c r="L329" s="230">
        <v>26</v>
      </c>
      <c r="M329" s="230"/>
      <c r="N329" s="230"/>
      <c r="O329" s="230"/>
      <c r="P329" s="230"/>
      <c r="Q329" s="230"/>
      <c r="R329" s="230"/>
      <c r="S329" s="230"/>
      <c r="T329" s="230"/>
      <c r="U329" s="230"/>
      <c r="V329" s="230"/>
      <c r="W329" s="230"/>
      <c r="X329" s="230"/>
      <c r="Y329" s="230"/>
      <c r="Z329" s="230"/>
    </row>
    <row r="330" ht="15.75" customHeight="1" spans="1:26">
      <c r="A330" s="230"/>
      <c r="B330" s="246"/>
      <c r="C330" s="252"/>
      <c r="D330" s="230"/>
      <c r="E330" s="230"/>
      <c r="F330" s="245"/>
      <c r="G330" s="230"/>
      <c r="H330" s="230"/>
      <c r="I330" s="230"/>
      <c r="J330" s="230"/>
      <c r="K330" s="230"/>
      <c r="L330" s="230"/>
      <c r="M330" s="230"/>
      <c r="N330" s="230"/>
      <c r="O330" s="230"/>
      <c r="P330" s="230"/>
      <c r="Q330" s="230"/>
      <c r="R330" s="230"/>
      <c r="S330" s="230"/>
      <c r="T330" s="230"/>
      <c r="U330" s="230"/>
      <c r="V330" s="230"/>
      <c r="W330" s="230"/>
      <c r="X330" s="230"/>
      <c r="Y330" s="230"/>
      <c r="Z330" s="230"/>
    </row>
    <row r="331" ht="21.75" customHeight="1" spans="1:26">
      <c r="A331" s="230"/>
      <c r="B331" s="246"/>
      <c r="C331" s="305" t="s">
        <v>304</v>
      </c>
      <c r="D331" s="306"/>
      <c r="E331" s="307"/>
      <c r="F331" s="245"/>
      <c r="G331" s="230"/>
      <c r="H331" s="230"/>
      <c r="I331" s="230"/>
      <c r="J331" s="230"/>
      <c r="K331" s="230"/>
      <c r="L331" s="230"/>
      <c r="M331" s="230"/>
      <c r="N331" s="230"/>
      <c r="O331" s="230"/>
      <c r="P331" s="230"/>
      <c r="Q331" s="230"/>
      <c r="R331" s="230"/>
      <c r="S331" s="230"/>
      <c r="T331" s="230"/>
      <c r="U331" s="230"/>
      <c r="V331" s="230"/>
      <c r="W331" s="230"/>
      <c r="X331" s="230"/>
      <c r="Y331" s="230"/>
      <c r="Z331" s="230"/>
    </row>
    <row r="332" ht="15.75" customHeight="1" spans="1:26">
      <c r="A332" s="230"/>
      <c r="B332" s="246"/>
      <c r="C332" s="252"/>
      <c r="D332" s="230"/>
      <c r="E332" s="230"/>
      <c r="F332" s="245"/>
      <c r="G332" s="230"/>
      <c r="H332" s="230"/>
      <c r="I332" s="230"/>
      <c r="J332" s="230"/>
      <c r="K332" s="230"/>
      <c r="L332" s="230"/>
      <c r="M332" s="230"/>
      <c r="N332" s="230"/>
      <c r="O332" s="230"/>
      <c r="P332" s="230"/>
      <c r="Q332" s="230"/>
      <c r="R332" s="230"/>
      <c r="S332" s="230"/>
      <c r="T332" s="230"/>
      <c r="U332" s="230"/>
      <c r="V332" s="230"/>
      <c r="W332" s="230"/>
      <c r="X332" s="230"/>
      <c r="Y332" s="230"/>
      <c r="Z332" s="230"/>
    </row>
    <row r="333" ht="15.75" customHeight="1" spans="1:26">
      <c r="A333" s="230"/>
      <c r="B333" s="256"/>
      <c r="C333" s="257" t="s">
        <v>305</v>
      </c>
      <c r="D333" s="750" t="s">
        <v>244</v>
      </c>
      <c r="E333" s="258" t="s">
        <v>243</v>
      </c>
      <c r="F333" s="245"/>
      <c r="G333" s="230"/>
      <c r="H333" s="230"/>
      <c r="I333" s="230"/>
      <c r="J333" s="230"/>
      <c r="K333" s="230"/>
      <c r="L333" s="230"/>
      <c r="M333" s="230"/>
      <c r="N333" s="230"/>
      <c r="O333" s="230"/>
      <c r="P333" s="230"/>
      <c r="Q333" s="230"/>
      <c r="R333" s="230"/>
      <c r="S333" s="230"/>
      <c r="T333" s="230"/>
      <c r="U333" s="230"/>
      <c r="V333" s="230"/>
      <c r="W333" s="230"/>
      <c r="X333" s="230"/>
      <c r="Y333" s="230"/>
      <c r="Z333" s="230"/>
    </row>
    <row r="334" ht="24.75" customHeight="1" spans="1:26">
      <c r="A334" s="230"/>
      <c r="B334" s="256"/>
      <c r="C334" s="259">
        <v>1</v>
      </c>
      <c r="D334" s="751" t="s">
        <v>345</v>
      </c>
      <c r="E334" s="261" t="s">
        <v>561</v>
      </c>
      <c r="F334" s="245"/>
      <c r="G334" s="230"/>
      <c r="H334" s="230"/>
      <c r="I334" s="230"/>
      <c r="J334" s="230"/>
      <c r="K334" s="230"/>
      <c r="L334" s="230"/>
      <c r="M334" s="230"/>
      <c r="N334" s="230"/>
      <c r="O334" s="230"/>
      <c r="P334" s="230"/>
      <c r="Q334" s="230"/>
      <c r="R334" s="230"/>
      <c r="S334" s="230"/>
      <c r="T334" s="230"/>
      <c r="U334" s="230"/>
      <c r="V334" s="230"/>
      <c r="W334" s="230"/>
      <c r="X334" s="230"/>
      <c r="Y334" s="230"/>
      <c r="Z334" s="230"/>
    </row>
    <row r="335" ht="24.75" customHeight="1" spans="1:26">
      <c r="A335" s="230"/>
      <c r="B335" s="256"/>
      <c r="C335" s="259">
        <v>4</v>
      </c>
      <c r="D335" s="751" t="s">
        <v>311</v>
      </c>
      <c r="E335" s="262"/>
      <c r="F335" s="245"/>
      <c r="G335" s="230"/>
      <c r="H335" s="230"/>
      <c r="I335" s="230"/>
      <c r="J335" s="230"/>
      <c r="K335" s="230"/>
      <c r="L335" s="230"/>
      <c r="M335" s="230"/>
      <c r="N335" s="230"/>
      <c r="O335" s="230"/>
      <c r="P335" s="230"/>
      <c r="Q335" s="230"/>
      <c r="R335" s="230"/>
      <c r="S335" s="230"/>
      <c r="T335" s="230"/>
      <c r="U335" s="230"/>
      <c r="V335" s="230"/>
      <c r="W335" s="230"/>
      <c r="X335" s="230"/>
      <c r="Y335" s="230"/>
      <c r="Z335" s="230"/>
    </row>
    <row r="336" ht="15.75" customHeight="1" spans="1:26">
      <c r="A336" s="230"/>
      <c r="B336" s="263"/>
      <c r="C336" s="264"/>
      <c r="D336" s="265"/>
      <c r="E336" s="264"/>
      <c r="F336" s="251"/>
      <c r="G336" s="230"/>
      <c r="H336" s="230"/>
      <c r="I336" s="230"/>
      <c r="J336" s="230"/>
      <c r="K336" s="230"/>
      <c r="L336" s="230"/>
      <c r="M336" s="230"/>
      <c r="N336" s="230"/>
      <c r="O336" s="230"/>
      <c r="P336" s="230"/>
      <c r="Q336" s="230"/>
      <c r="R336" s="230"/>
      <c r="S336" s="230"/>
      <c r="T336" s="230"/>
      <c r="U336" s="230"/>
      <c r="V336" s="230"/>
      <c r="W336" s="230"/>
      <c r="X336" s="230"/>
      <c r="Y336" s="230"/>
      <c r="Z336" s="230"/>
    </row>
    <row r="337" ht="15.75" customHeight="1"/>
    <row r="338" ht="15.75" customHeight="1" spans="1:26">
      <c r="A338" s="230"/>
      <c r="B338" s="308"/>
      <c r="C338" s="313" t="s">
        <v>632</v>
      </c>
      <c r="D338" s="309"/>
      <c r="E338" s="309"/>
      <c r="F338" s="314"/>
      <c r="G338" s="230"/>
      <c r="H338" s="230"/>
      <c r="I338" s="230"/>
      <c r="J338" s="230"/>
      <c r="K338" s="230">
        <v>8</v>
      </c>
      <c r="L338" s="230">
        <v>27</v>
      </c>
      <c r="M338" s="230"/>
      <c r="N338" s="230"/>
      <c r="O338" s="230"/>
      <c r="P338" s="230"/>
      <c r="Q338" s="230"/>
      <c r="R338" s="230"/>
      <c r="S338" s="230"/>
      <c r="T338" s="230"/>
      <c r="U338" s="230"/>
      <c r="V338" s="230"/>
      <c r="W338" s="230"/>
      <c r="X338" s="230"/>
      <c r="Y338" s="230"/>
      <c r="Z338" s="230"/>
    </row>
    <row r="339" ht="15.75" customHeight="1" spans="1:26">
      <c r="A339" s="230"/>
      <c r="B339" s="246"/>
      <c r="C339" s="252"/>
      <c r="D339" s="230"/>
      <c r="E339" s="230"/>
      <c r="F339" s="245"/>
      <c r="G339" s="230"/>
      <c r="H339" s="230"/>
      <c r="I339" s="230"/>
      <c r="J339" s="230"/>
      <c r="K339" s="230"/>
      <c r="L339" s="230"/>
      <c r="M339" s="230"/>
      <c r="N339" s="230"/>
      <c r="O339" s="230"/>
      <c r="P339" s="230"/>
      <c r="Q339" s="230"/>
      <c r="R339" s="230"/>
      <c r="S339" s="230"/>
      <c r="T339" s="230"/>
      <c r="U339" s="230"/>
      <c r="V339" s="230"/>
      <c r="W339" s="230"/>
      <c r="X339" s="230"/>
      <c r="Y339" s="230"/>
      <c r="Z339" s="230"/>
    </row>
    <row r="340" ht="21.75" customHeight="1" spans="1:26">
      <c r="A340" s="230"/>
      <c r="B340" s="246"/>
      <c r="C340" s="305" t="s">
        <v>304</v>
      </c>
      <c r="D340" s="306"/>
      <c r="E340" s="307"/>
      <c r="F340" s="245"/>
      <c r="G340" s="230"/>
      <c r="H340" s="230"/>
      <c r="I340" s="230"/>
      <c r="J340" s="230"/>
      <c r="K340" s="230"/>
      <c r="L340" s="230"/>
      <c r="M340" s="230"/>
      <c r="N340" s="230"/>
      <c r="O340" s="230"/>
      <c r="P340" s="230"/>
      <c r="Q340" s="230"/>
      <c r="R340" s="230"/>
      <c r="S340" s="230"/>
      <c r="T340" s="230"/>
      <c r="U340" s="230"/>
      <c r="V340" s="230"/>
      <c r="W340" s="230"/>
      <c r="X340" s="230"/>
      <c r="Y340" s="230"/>
      <c r="Z340" s="230"/>
    </row>
    <row r="341" ht="15.75" customHeight="1" spans="1:26">
      <c r="A341" s="230"/>
      <c r="B341" s="246"/>
      <c r="C341" s="252"/>
      <c r="D341" s="230"/>
      <c r="E341" s="230"/>
      <c r="F341" s="245"/>
      <c r="G341" s="230"/>
      <c r="H341" s="230"/>
      <c r="I341" s="230"/>
      <c r="J341" s="230"/>
      <c r="K341" s="230"/>
      <c r="L341" s="230"/>
      <c r="M341" s="230"/>
      <c r="N341" s="230"/>
      <c r="O341" s="230"/>
      <c r="P341" s="230"/>
      <c r="Q341" s="230"/>
      <c r="R341" s="230"/>
      <c r="S341" s="230"/>
      <c r="T341" s="230"/>
      <c r="U341" s="230"/>
      <c r="V341" s="230"/>
      <c r="W341" s="230"/>
      <c r="X341" s="230"/>
      <c r="Y341" s="230"/>
      <c r="Z341" s="230"/>
    </row>
    <row r="342" ht="15.75" customHeight="1" spans="1:26">
      <c r="A342" s="230"/>
      <c r="B342" s="256"/>
      <c r="C342" s="257" t="s">
        <v>305</v>
      </c>
      <c r="D342" s="750" t="s">
        <v>244</v>
      </c>
      <c r="E342" s="258" t="s">
        <v>243</v>
      </c>
      <c r="F342" s="245"/>
      <c r="G342" s="230"/>
      <c r="H342" s="230"/>
      <c r="I342" s="230"/>
      <c r="J342" s="230"/>
      <c r="K342" s="230"/>
      <c r="L342" s="230"/>
      <c r="M342" s="230"/>
      <c r="N342" s="230"/>
      <c r="O342" s="230"/>
      <c r="P342" s="230"/>
      <c r="Q342" s="230"/>
      <c r="R342" s="230"/>
      <c r="S342" s="230"/>
      <c r="T342" s="230"/>
      <c r="U342" s="230"/>
      <c r="V342" s="230"/>
      <c r="W342" s="230"/>
      <c r="X342" s="230"/>
      <c r="Y342" s="230"/>
      <c r="Z342" s="230"/>
    </row>
    <row r="343" ht="24.75" customHeight="1" spans="1:26">
      <c r="A343" s="230"/>
      <c r="B343" s="256"/>
      <c r="C343" s="259">
        <v>1</v>
      </c>
      <c r="D343" s="751" t="s">
        <v>345</v>
      </c>
      <c r="E343" s="261" t="s">
        <v>561</v>
      </c>
      <c r="F343" s="245"/>
      <c r="G343" s="230"/>
      <c r="H343" s="230"/>
      <c r="I343" s="230"/>
      <c r="J343" s="230"/>
      <c r="K343" s="230"/>
      <c r="L343" s="230"/>
      <c r="M343" s="230"/>
      <c r="N343" s="230"/>
      <c r="O343" s="230"/>
      <c r="P343" s="230"/>
      <c r="Q343" s="230"/>
      <c r="R343" s="230"/>
      <c r="S343" s="230"/>
      <c r="T343" s="230"/>
      <c r="U343" s="230"/>
      <c r="V343" s="230"/>
      <c r="W343" s="230"/>
      <c r="X343" s="230"/>
      <c r="Y343" s="230"/>
      <c r="Z343" s="230"/>
    </row>
    <row r="344" ht="24.75" customHeight="1" spans="1:26">
      <c r="A344" s="230"/>
      <c r="B344" s="256"/>
      <c r="C344" s="259">
        <v>4</v>
      </c>
      <c r="D344" s="751" t="s">
        <v>311</v>
      </c>
      <c r="E344" s="262"/>
      <c r="F344" s="245"/>
      <c r="G344" s="230"/>
      <c r="H344" s="230"/>
      <c r="I344" s="230"/>
      <c r="J344" s="230"/>
      <c r="K344" s="230"/>
      <c r="L344" s="230"/>
      <c r="M344" s="230"/>
      <c r="N344" s="230"/>
      <c r="O344" s="230"/>
      <c r="P344" s="230"/>
      <c r="Q344" s="230"/>
      <c r="R344" s="230"/>
      <c r="S344" s="230"/>
      <c r="T344" s="230"/>
      <c r="U344" s="230"/>
      <c r="V344" s="230"/>
      <c r="W344" s="230"/>
      <c r="X344" s="230"/>
      <c r="Y344" s="230"/>
      <c r="Z344" s="230"/>
    </row>
    <row r="345" ht="15.75" customHeight="1" spans="1:26">
      <c r="A345" s="230"/>
      <c r="B345" s="263"/>
      <c r="C345" s="264"/>
      <c r="D345" s="265"/>
      <c r="E345" s="264"/>
      <c r="F345" s="251"/>
      <c r="G345" s="230"/>
      <c r="H345" s="230"/>
      <c r="I345" s="230"/>
      <c r="J345" s="230"/>
      <c r="K345" s="230"/>
      <c r="L345" s="230"/>
      <c r="M345" s="230"/>
      <c r="N345" s="230"/>
      <c r="O345" s="230"/>
      <c r="P345" s="230"/>
      <c r="Q345" s="230"/>
      <c r="R345" s="230"/>
      <c r="S345" s="230"/>
      <c r="T345" s="230"/>
      <c r="U345" s="230"/>
      <c r="V345" s="230"/>
      <c r="W345" s="230"/>
      <c r="X345" s="230"/>
      <c r="Y345" s="230"/>
      <c r="Z345" s="230"/>
    </row>
    <row r="346" ht="16" customHeight="1" spans="1:26">
      <c r="A346" s="230"/>
      <c r="B346" s="230"/>
      <c r="C346" s="286"/>
      <c r="D346" s="347"/>
      <c r="E346" s="286"/>
      <c r="F346" s="230"/>
      <c r="G346" s="230"/>
      <c r="H346" s="230"/>
      <c r="I346" s="230"/>
      <c r="J346" s="230"/>
      <c r="K346" s="230"/>
      <c r="L346" s="230"/>
      <c r="M346" s="230"/>
      <c r="N346" s="230"/>
      <c r="O346" s="230"/>
      <c r="P346" s="230"/>
      <c r="Q346" s="230"/>
      <c r="R346" s="230"/>
      <c r="S346" s="230"/>
      <c r="T346" s="230"/>
      <c r="U346" s="230"/>
      <c r="V346" s="230"/>
      <c r="W346" s="230"/>
      <c r="X346" s="230"/>
      <c r="Y346" s="230"/>
      <c r="Z346" s="230"/>
    </row>
    <row r="347" ht="15.75" customHeight="1" spans="1:26">
      <c r="A347" s="230"/>
      <c r="B347" s="308"/>
      <c r="C347" s="313" t="s">
        <v>633</v>
      </c>
      <c r="D347" s="309"/>
      <c r="E347" s="309"/>
      <c r="F347" s="314"/>
      <c r="G347" s="230"/>
      <c r="H347" s="230"/>
      <c r="I347" s="230"/>
      <c r="J347" s="230"/>
      <c r="K347" s="230">
        <v>9</v>
      </c>
      <c r="L347" s="230">
        <v>28</v>
      </c>
      <c r="M347" s="230"/>
      <c r="N347" s="230"/>
      <c r="O347" s="230"/>
      <c r="P347" s="230"/>
      <c r="Q347" s="230"/>
      <c r="R347" s="230"/>
      <c r="S347" s="230"/>
      <c r="T347" s="230"/>
      <c r="U347" s="230"/>
      <c r="V347" s="230"/>
      <c r="W347" s="230"/>
      <c r="X347" s="230"/>
      <c r="Y347" s="230"/>
      <c r="Z347" s="230"/>
    </row>
    <row r="348" ht="15.75" customHeight="1" spans="2:6">
      <c r="B348" s="246"/>
      <c r="C348" s="252"/>
      <c r="D348" s="230"/>
      <c r="E348" s="230"/>
      <c r="F348" s="245"/>
    </row>
    <row r="349" ht="15.75" customHeight="1" spans="2:6">
      <c r="B349" s="246"/>
      <c r="C349" s="305" t="s">
        <v>304</v>
      </c>
      <c r="D349" s="306"/>
      <c r="E349" s="307"/>
      <c r="F349" s="245"/>
    </row>
    <row r="350" ht="15.75" customHeight="1" spans="2:6">
      <c r="B350" s="246"/>
      <c r="C350" s="252"/>
      <c r="D350" s="230"/>
      <c r="E350" s="230"/>
      <c r="F350" s="245"/>
    </row>
    <row r="351" ht="15.75" customHeight="1" spans="2:6">
      <c r="B351" s="256"/>
      <c r="C351" s="257" t="s">
        <v>305</v>
      </c>
      <c r="D351" s="750" t="s">
        <v>244</v>
      </c>
      <c r="E351" s="258" t="s">
        <v>243</v>
      </c>
      <c r="F351" s="245"/>
    </row>
    <row r="352" ht="15.75" customHeight="1" spans="2:6">
      <c r="B352" s="256"/>
      <c r="C352" s="259">
        <v>1</v>
      </c>
      <c r="D352" s="751" t="s">
        <v>345</v>
      </c>
      <c r="E352" s="261" t="s">
        <v>561</v>
      </c>
      <c r="F352" s="245"/>
    </row>
    <row r="353" ht="14.5" spans="2:6">
      <c r="B353" s="256"/>
      <c r="C353" s="259">
        <v>4</v>
      </c>
      <c r="D353" s="751" t="s">
        <v>311</v>
      </c>
      <c r="E353" s="262"/>
      <c r="F353" s="245"/>
    </row>
    <row r="354" ht="14.5" spans="2:6">
      <c r="B354" s="263"/>
      <c r="C354" s="264"/>
      <c r="D354" s="265"/>
      <c r="E354" s="264"/>
      <c r="F354" s="251"/>
    </row>
    <row r="355" ht="14"/>
    <row r="356" ht="14"/>
    <row r="357" ht="14"/>
    <row r="358" ht="14"/>
    <row r="359" ht="14"/>
    <row r="360" ht="14"/>
    <row r="361" ht="14"/>
    <row r="362" ht="14"/>
    <row r="363" ht="14"/>
    <row r="364" ht="14"/>
    <row r="365" ht="14"/>
    <row r="366" ht="14"/>
    <row r="367" ht="14"/>
    <row r="368" ht="14"/>
    <row r="369" ht="14"/>
    <row r="370" ht="14"/>
    <row r="371" ht="14"/>
    <row r="372" ht="14"/>
    <row r="373" ht="14"/>
    <row r="374" ht="14"/>
    <row r="375" ht="14"/>
    <row r="376" ht="14"/>
    <row r="377" ht="14"/>
    <row r="378" ht="14"/>
    <row r="379" ht="14"/>
    <row r="380" ht="14"/>
    <row r="381" ht="14"/>
    <row r="382" ht="14"/>
    <row r="383" ht="14"/>
    <row r="384" ht="14"/>
    <row r="385" ht="14"/>
    <row r="386" ht="14"/>
    <row r="387" ht="14"/>
    <row r="388" ht="14"/>
    <row r="389" ht="14"/>
    <row r="390" ht="14"/>
    <row r="391" ht="14"/>
    <row r="392" ht="14"/>
    <row r="393" ht="14"/>
    <row r="394" ht="14"/>
    <row r="395" ht="14"/>
    <row r="396" ht="14"/>
    <row r="397" ht="14"/>
    <row r="398" ht="14"/>
    <row r="399" ht="14"/>
    <row r="400" ht="14"/>
    <row r="401" ht="14"/>
    <row r="402" ht="14"/>
    <row r="403" ht="14"/>
    <row r="404" ht="14"/>
    <row r="405" ht="14"/>
    <row r="406" ht="14"/>
    <row r="407" ht="14"/>
    <row r="408" ht="14"/>
    <row r="409" ht="14"/>
    <row r="410" ht="14"/>
    <row r="411" ht="14"/>
    <row r="412" ht="14"/>
    <row r="413" ht="14"/>
    <row r="414" ht="14"/>
    <row r="415" ht="14"/>
    <row r="416" ht="14"/>
    <row r="417" ht="14"/>
    <row r="418" ht="14"/>
    <row r="419" ht="14"/>
    <row r="420" ht="14"/>
    <row r="421" ht="14"/>
    <row r="422" ht="14"/>
    <row r="423" ht="14"/>
    <row r="424" ht="14"/>
    <row r="425" ht="14"/>
    <row r="426" ht="14"/>
    <row r="427" ht="14"/>
    <row r="428" ht="14"/>
    <row r="429" ht="14"/>
    <row r="430" ht="14"/>
    <row r="431" ht="14"/>
    <row r="432" ht="14"/>
    <row r="433" ht="14"/>
    <row r="434" ht="14"/>
    <row r="435" ht="14"/>
    <row r="436" ht="14"/>
    <row r="437" ht="14"/>
    <row r="438" ht="14"/>
    <row r="439" ht="14"/>
    <row r="440" ht="14"/>
    <row r="441" ht="14"/>
    <row r="442" ht="14"/>
    <row r="443" ht="14"/>
    <row r="444" ht="14"/>
    <row r="445" ht="14"/>
    <row r="446" ht="14"/>
    <row r="447" ht="14"/>
    <row r="448" ht="14"/>
    <row r="449" ht="14"/>
    <row r="450" ht="14"/>
    <row r="451" ht="14"/>
    <row r="452" ht="14"/>
    <row r="453" ht="14"/>
    <row r="454" ht="14"/>
    <row r="455" ht="14"/>
    <row r="456" ht="14"/>
    <row r="457" ht="14"/>
    <row r="458" ht="14"/>
    <row r="459" ht="14"/>
    <row r="460" ht="14"/>
    <row r="461" ht="14"/>
    <row r="462" ht="14"/>
    <row r="463" ht="14"/>
    <row r="464" ht="14"/>
    <row r="465" ht="14"/>
    <row r="466" ht="14"/>
    <row r="467" ht="14"/>
    <row r="468" ht="14"/>
    <row r="469" ht="14"/>
    <row r="470" ht="14"/>
    <row r="471" ht="14"/>
    <row r="472" ht="14"/>
    <row r="473" ht="14"/>
    <row r="474" ht="14"/>
    <row r="475" ht="14"/>
    <row r="476" ht="14"/>
    <row r="477" ht="14"/>
    <row r="478" ht="14"/>
    <row r="479" ht="14"/>
    <row r="480" ht="14"/>
    <row r="481" ht="14"/>
    <row r="482" ht="14"/>
    <row r="483" ht="14"/>
    <row r="484" ht="14"/>
    <row r="485" ht="14"/>
    <row r="486" ht="14"/>
    <row r="487" ht="14"/>
    <row r="488" ht="14"/>
    <row r="489" ht="14"/>
    <row r="490" ht="14"/>
    <row r="491" ht="14"/>
    <row r="492" ht="14"/>
    <row r="493" ht="14"/>
    <row r="494" ht="14"/>
    <row r="495" ht="14"/>
    <row r="496" ht="14"/>
    <row r="497" ht="14"/>
    <row r="498" ht="14"/>
    <row r="499" ht="14"/>
    <row r="500" ht="14"/>
    <row r="501" ht="14"/>
    <row r="502" ht="14"/>
    <row r="503" ht="14"/>
    <row r="504" ht="14"/>
    <row r="505" ht="14"/>
    <row r="506" ht="14"/>
    <row r="507" ht="14"/>
    <row r="508" ht="14"/>
    <row r="509" ht="14"/>
    <row r="510" ht="14"/>
    <row r="511" ht="14"/>
    <row r="512" ht="14"/>
    <row r="513" ht="14"/>
    <row r="514" ht="14"/>
    <row r="515" ht="14"/>
    <row r="516" ht="14"/>
    <row r="517" ht="14"/>
    <row r="518" ht="14"/>
    <row r="519" ht="14"/>
    <row r="520" ht="14"/>
    <row r="521" ht="14"/>
    <row r="522" ht="14"/>
    <row r="523" ht="14"/>
    <row r="524" ht="14"/>
    <row r="525" ht="14"/>
    <row r="526" ht="14"/>
    <row r="527" ht="14"/>
    <row r="528" ht="14"/>
    <row r="529" ht="14"/>
    <row r="530" ht="14"/>
    <row r="531" ht="14"/>
    <row r="532" ht="14"/>
    <row r="533" ht="14"/>
    <row r="534" ht="14"/>
    <row r="535" ht="14"/>
    <row r="536" ht="14"/>
    <row r="537" ht="14"/>
    <row r="538" ht="14"/>
    <row r="539" ht="14"/>
    <row r="540" ht="14"/>
    <row r="541" ht="14"/>
    <row r="542" ht="14"/>
    <row r="543" ht="14"/>
    <row r="544" ht="14"/>
    <row r="545" ht="14"/>
    <row r="546" ht="14"/>
    <row r="547" ht="14"/>
    <row r="548" ht="14"/>
    <row r="549" ht="14"/>
    <row r="550" ht="14"/>
    <row r="551" ht="14"/>
    <row r="552" ht="14"/>
    <row r="553" ht="14"/>
    <row r="554" ht="14"/>
    <row r="555" ht="14"/>
    <row r="556" ht="14"/>
    <row r="557" ht="14"/>
    <row r="558" ht="14"/>
    <row r="559" ht="14"/>
    <row r="560" ht="14"/>
    <row r="561" ht="14"/>
    <row r="562" ht="14"/>
    <row r="563" ht="14"/>
    <row r="564" ht="14"/>
    <row r="565" ht="14"/>
    <row r="566" ht="14"/>
    <row r="567" ht="14"/>
    <row r="568" ht="14"/>
    <row r="569" ht="14"/>
    <row r="570" ht="14"/>
    <row r="571" ht="14"/>
    <row r="572" ht="14"/>
    <row r="573" ht="14"/>
    <row r="574" ht="14"/>
    <row r="575" ht="14"/>
    <row r="576" ht="14"/>
    <row r="577" ht="14"/>
    <row r="578" ht="14"/>
    <row r="579" ht="14"/>
    <row r="580" ht="14"/>
    <row r="581" ht="14"/>
    <row r="582" ht="14"/>
    <row r="583" ht="14"/>
    <row r="584" ht="14"/>
    <row r="585" ht="14"/>
    <row r="586" ht="14"/>
    <row r="587" ht="14"/>
    <row r="588" ht="14"/>
    <row r="589" ht="14"/>
    <row r="590" ht="14"/>
    <row r="591" ht="14"/>
    <row r="592" ht="14"/>
    <row r="593" ht="14"/>
    <row r="594" ht="14"/>
    <row r="595" ht="14"/>
    <row r="596" ht="14"/>
    <row r="597" ht="14"/>
    <row r="598" ht="14"/>
    <row r="599" ht="14"/>
    <row r="600" ht="14"/>
    <row r="601" ht="14"/>
    <row r="602" ht="14"/>
    <row r="603" ht="14"/>
    <row r="604" ht="14"/>
    <row r="605" ht="14"/>
    <row r="606" ht="14"/>
    <row r="607" ht="14"/>
    <row r="608" ht="14"/>
    <row r="609" ht="14"/>
    <row r="610" ht="14"/>
    <row r="611" ht="14"/>
    <row r="612" ht="14"/>
    <row r="613" ht="14"/>
    <row r="614" ht="14"/>
    <row r="615" ht="14"/>
    <row r="616" ht="14"/>
    <row r="617" ht="14"/>
    <row r="618" ht="14"/>
    <row r="619" ht="14"/>
    <row r="620" ht="14"/>
    <row r="621" ht="14"/>
    <row r="622" ht="14"/>
    <row r="623" ht="14"/>
    <row r="624" ht="14"/>
    <row r="625" ht="14"/>
    <row r="626" ht="14"/>
    <row r="627" ht="14"/>
    <row r="628" ht="14"/>
    <row r="629" ht="14"/>
    <row r="630" ht="14"/>
    <row r="631" ht="14"/>
    <row r="632" ht="14"/>
    <row r="633" ht="14"/>
    <row r="634" ht="14"/>
    <row r="635" ht="14"/>
    <row r="636" ht="14"/>
    <row r="637" ht="14"/>
    <row r="638" ht="14"/>
    <row r="639" ht="14"/>
    <row r="640" ht="14"/>
    <row r="641" ht="14"/>
    <row r="642" ht="14"/>
    <row r="643" ht="14"/>
    <row r="644" ht="14"/>
    <row r="645" ht="14"/>
    <row r="646" ht="14"/>
    <row r="647" ht="14"/>
    <row r="648" ht="14"/>
    <row r="649" ht="14"/>
    <row r="650" ht="14"/>
    <row r="651" ht="14"/>
    <row r="652" ht="14"/>
    <row r="653" ht="14"/>
  </sheetData>
  <mergeCells count="39">
    <mergeCell ref="B6:F6"/>
    <mergeCell ref="B7:F7"/>
    <mergeCell ref="B8:F8"/>
    <mergeCell ref="B9:F9"/>
    <mergeCell ref="B11:E11"/>
    <mergeCell ref="C29:E29"/>
    <mergeCell ref="B66:E66"/>
    <mergeCell ref="C119:E119"/>
    <mergeCell ref="C216:E216"/>
    <mergeCell ref="B224:F224"/>
    <mergeCell ref="C255:E255"/>
    <mergeCell ref="E22:E23"/>
    <mergeCell ref="E32:E33"/>
    <mergeCell ref="E41:E44"/>
    <mergeCell ref="E59:E62"/>
    <mergeCell ref="E83:E86"/>
    <mergeCell ref="E94:E95"/>
    <mergeCell ref="E111:E114"/>
    <mergeCell ref="E122:E123"/>
    <mergeCell ref="E137:E140"/>
    <mergeCell ref="E150:E151"/>
    <mergeCell ref="E166:E169"/>
    <mergeCell ref="E179:E180"/>
    <mergeCell ref="E188:E189"/>
    <mergeCell ref="E207:E210"/>
    <mergeCell ref="E219:E220"/>
    <mergeCell ref="E232:E233"/>
    <mergeCell ref="E241:E242"/>
    <mergeCell ref="E250:E251"/>
    <mergeCell ref="E260:E261"/>
    <mergeCell ref="E272:E273"/>
    <mergeCell ref="E283:E284"/>
    <mergeCell ref="E293:E294"/>
    <mergeCell ref="E303:E304"/>
    <mergeCell ref="E312:E313"/>
    <mergeCell ref="E325:E326"/>
    <mergeCell ref="E334:E335"/>
    <mergeCell ref="E343:E344"/>
    <mergeCell ref="E352:E353"/>
  </mergeCells>
  <pageMargins left="0.7" right="0.7" top="0.75" bottom="0.75" header="0.3" footer="0.3"/>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ummaryRight="0"/>
  </sheetPr>
  <dimension ref="C1:R945"/>
  <sheetViews>
    <sheetView showGridLines="0" showRowColHeaders="0" zoomScale="90" zoomScaleNormal="90" workbookViewId="0">
      <selection activeCell="K4" sqref="K4"/>
    </sheetView>
  </sheetViews>
  <sheetFormatPr defaultColWidth="14.4545454545455" defaultRowHeight="15" customHeight="1"/>
  <cols>
    <col min="1" max="1" width="34" customWidth="1"/>
    <col min="2" max="2" width="3" customWidth="1"/>
    <col min="3" max="3" width="3.81818181818182" style="1" customWidth="1"/>
    <col min="4" max="4" width="6.36363636363636" style="1" customWidth="1"/>
    <col min="5" max="5" width="27.1818181818182" style="1" customWidth="1"/>
    <col min="6" max="6" width="9.72727272727273" style="1" customWidth="1"/>
    <col min="7" max="7" width="10.3636363636364" style="1" customWidth="1"/>
    <col min="8" max="8" width="9.63636363636364" style="1" customWidth="1"/>
    <col min="9" max="9" width="6.63636363636364" style="1" customWidth="1"/>
    <col min="10" max="10" width="9.54545454545454" style="1" customWidth="1"/>
    <col min="11" max="11" width="6.54545454545455" style="1" customWidth="1"/>
    <col min="12" max="12" width="8.72727272727273" style="1" customWidth="1"/>
    <col min="13" max="13" width="7.45454545454545" style="1" customWidth="1"/>
    <col min="14" max="14" width="9.09090909090909" style="1" customWidth="1"/>
    <col min="15" max="15" width="7.81818181818182" style="1" customWidth="1"/>
    <col min="16" max="16" width="6.90909090909091" style="1" customWidth="1"/>
    <col min="17" max="17" width="9.72727272727273" style="1" customWidth="1"/>
    <col min="18" max="18" width="2.18181818181818" style="1" customWidth="1"/>
    <col min="19" max="27" width="8.72727272727273" style="1" customWidth="1"/>
    <col min="28" max="16384" width="14.4545454545455" style="1"/>
  </cols>
  <sheetData>
    <row r="1" ht="16" customHeight="1" spans="3:18">
      <c r="C1" s="169" t="s">
        <v>236</v>
      </c>
      <c r="D1" s="170"/>
      <c r="E1" s="2"/>
      <c r="F1" s="2"/>
      <c r="G1" s="2"/>
      <c r="H1" s="2"/>
      <c r="I1" s="2"/>
      <c r="J1" s="2"/>
      <c r="K1" s="2"/>
      <c r="L1" s="2"/>
      <c r="M1" s="2"/>
      <c r="N1" s="2"/>
      <c r="O1" s="2"/>
      <c r="P1" s="2"/>
      <c r="Q1" s="2"/>
      <c r="R1" s="2"/>
    </row>
    <row r="2" ht="14.25" customHeight="1" spans="3:18">
      <c r="C2" s="2"/>
      <c r="D2" s="2"/>
      <c r="E2" s="2"/>
      <c r="F2" s="2"/>
      <c r="G2" s="2"/>
      <c r="H2" s="2"/>
      <c r="I2" s="2"/>
      <c r="J2" s="2"/>
      <c r="K2" s="2"/>
      <c r="L2" s="2"/>
      <c r="M2" s="2"/>
      <c r="N2" s="2"/>
      <c r="O2" s="2"/>
      <c r="P2" s="2"/>
      <c r="Q2" s="2"/>
      <c r="R2" s="2"/>
    </row>
    <row r="3" ht="14.25" customHeight="1" spans="3:18">
      <c r="C3" s="2"/>
      <c r="D3" s="2"/>
      <c r="E3" s="2"/>
      <c r="F3" s="2"/>
      <c r="G3" s="2"/>
      <c r="H3" s="2"/>
      <c r="I3" s="2"/>
      <c r="J3" s="2"/>
      <c r="K3" s="2"/>
      <c r="L3" s="2"/>
      <c r="M3" s="2"/>
      <c r="N3" s="2"/>
      <c r="O3" s="2"/>
      <c r="P3" s="2"/>
      <c r="Q3" s="2"/>
      <c r="R3" s="2"/>
    </row>
    <row r="4" ht="14.25" customHeight="1" spans="3:18">
      <c r="C4" s="2"/>
      <c r="D4" s="2"/>
      <c r="E4" s="2"/>
      <c r="F4" s="2"/>
      <c r="G4" s="2"/>
      <c r="H4" s="2"/>
      <c r="I4" s="2"/>
      <c r="J4" s="2"/>
      <c r="K4" s="2"/>
      <c r="L4" s="2"/>
      <c r="M4" s="2"/>
      <c r="N4" s="2"/>
      <c r="O4" s="2"/>
      <c r="P4" s="2"/>
      <c r="Q4" s="2"/>
      <c r="R4" s="2"/>
    </row>
    <row r="5" ht="6" customHeight="1" spans="3:18">
      <c r="C5" s="2"/>
      <c r="D5" s="151"/>
      <c r="E5" s="2"/>
      <c r="F5" s="2"/>
      <c r="G5" s="2"/>
      <c r="H5" s="2"/>
      <c r="I5" s="2"/>
      <c r="J5" s="2"/>
      <c r="K5" s="2"/>
      <c r="L5" s="2"/>
      <c r="M5" s="151"/>
      <c r="N5" s="151"/>
      <c r="O5" s="151"/>
      <c r="P5" s="2"/>
      <c r="Q5" s="2"/>
      <c r="R5" s="2"/>
    </row>
    <row r="6" ht="16.5" customHeight="1" spans="3:18">
      <c r="C6" s="6" t="s">
        <v>1</v>
      </c>
      <c r="D6" s="6"/>
      <c r="E6" s="6"/>
      <c r="F6" s="6"/>
      <c r="G6" s="6"/>
      <c r="H6" s="6"/>
      <c r="I6" s="6"/>
      <c r="J6" s="6"/>
      <c r="K6" s="6"/>
      <c r="L6" s="6"/>
      <c r="M6" s="6"/>
      <c r="N6" s="6"/>
      <c r="O6" s="6"/>
      <c r="P6" s="6"/>
      <c r="Q6" s="6"/>
      <c r="R6" s="6"/>
    </row>
    <row r="7" ht="16.5" customHeight="1" spans="3:18">
      <c r="C7" s="6" t="s">
        <v>143</v>
      </c>
      <c r="D7" s="6"/>
      <c r="E7" s="6"/>
      <c r="F7" s="6"/>
      <c r="G7" s="6"/>
      <c r="H7" s="6"/>
      <c r="I7" s="6"/>
      <c r="J7" s="6"/>
      <c r="K7" s="6"/>
      <c r="L7" s="6"/>
      <c r="M7" s="6"/>
      <c r="N7" s="6"/>
      <c r="O7" s="6"/>
      <c r="P7" s="6"/>
      <c r="Q7" s="6"/>
      <c r="R7" s="6"/>
    </row>
    <row r="8" ht="14.25" customHeight="1" spans="3:18">
      <c r="C8" s="6" t="s">
        <v>46</v>
      </c>
      <c r="D8" s="6"/>
      <c r="E8" s="6"/>
      <c r="F8" s="6"/>
      <c r="G8" s="6"/>
      <c r="H8" s="6"/>
      <c r="I8" s="6"/>
      <c r="J8" s="6"/>
      <c r="K8" s="6"/>
      <c r="L8" s="6"/>
      <c r="M8" s="6"/>
      <c r="N8" s="6"/>
      <c r="O8" s="6"/>
      <c r="P8" s="6"/>
      <c r="Q8" s="6"/>
      <c r="R8" s="6"/>
    </row>
    <row r="9" ht="9" customHeight="1" spans="3:18">
      <c r="C9" s="32"/>
      <c r="D9" s="32"/>
      <c r="E9" s="32"/>
      <c r="F9" s="32"/>
      <c r="G9" s="32"/>
      <c r="H9" s="32"/>
      <c r="I9" s="32"/>
      <c r="J9" s="32"/>
      <c r="K9" s="32"/>
      <c r="L9" s="32"/>
      <c r="M9" s="32"/>
      <c r="N9" s="32"/>
      <c r="O9" s="32"/>
      <c r="P9" s="2"/>
      <c r="Q9" s="2"/>
      <c r="R9" s="2"/>
    </row>
    <row r="10" ht="21.75" customHeight="1" spans="3:18">
      <c r="C10" s="98" t="s">
        <v>237</v>
      </c>
      <c r="D10" s="62"/>
      <c r="E10" s="62"/>
      <c r="F10" s="62"/>
      <c r="G10" s="62"/>
      <c r="H10" s="62"/>
      <c r="I10" s="62"/>
      <c r="J10" s="62"/>
      <c r="K10" s="62"/>
      <c r="L10" s="62"/>
      <c r="M10" s="62"/>
      <c r="N10" s="62"/>
      <c r="O10" s="62"/>
      <c r="P10" s="81"/>
      <c r="Q10" s="2"/>
      <c r="R10" s="2"/>
    </row>
    <row r="11" ht="10" customHeight="1" spans="3:18">
      <c r="C11" s="113"/>
      <c r="D11" s="171"/>
      <c r="E11" s="171"/>
      <c r="F11" s="171"/>
      <c r="G11" s="171"/>
      <c r="H11" s="171"/>
      <c r="I11" s="171"/>
      <c r="J11" s="171"/>
      <c r="K11" s="171"/>
      <c r="L11" s="171"/>
      <c r="M11" s="171"/>
      <c r="N11" s="171"/>
      <c r="O11" s="171"/>
      <c r="P11" s="136"/>
      <c r="Q11" s="2"/>
      <c r="R11" s="2"/>
    </row>
    <row r="12" ht="14.25" customHeight="1" spans="3:18">
      <c r="C12" s="10"/>
      <c r="D12" s="117" t="s">
        <v>238</v>
      </c>
      <c r="E12" s="118"/>
      <c r="F12" s="118"/>
      <c r="G12" s="118"/>
      <c r="H12" s="118"/>
      <c r="I12" s="118"/>
      <c r="J12" s="118"/>
      <c r="K12" s="118"/>
      <c r="L12" s="118"/>
      <c r="M12" s="118"/>
      <c r="N12" s="118"/>
      <c r="O12" s="138"/>
      <c r="P12" s="38"/>
      <c r="Q12" s="2"/>
      <c r="R12" s="2"/>
    </row>
    <row r="13" ht="14.25" customHeight="1" spans="3:18">
      <c r="C13" s="10"/>
      <c r="D13" s="119"/>
      <c r="E13" s="104"/>
      <c r="F13" s="104"/>
      <c r="G13" s="104"/>
      <c r="H13" s="104"/>
      <c r="I13" s="104"/>
      <c r="J13" s="104"/>
      <c r="K13" s="104"/>
      <c r="L13" s="104"/>
      <c r="M13" s="104"/>
      <c r="N13" s="104"/>
      <c r="O13" s="139"/>
      <c r="P13" s="38"/>
      <c r="Q13" s="2"/>
      <c r="R13" s="2"/>
    </row>
    <row r="14" ht="14.25" customHeight="1" spans="3:18">
      <c r="C14" s="10"/>
      <c r="D14" s="120"/>
      <c r="E14" s="121"/>
      <c r="F14" s="121"/>
      <c r="G14" s="121"/>
      <c r="H14" s="121"/>
      <c r="I14" s="121"/>
      <c r="J14" s="121"/>
      <c r="K14" s="121"/>
      <c r="L14" s="121"/>
      <c r="M14" s="121"/>
      <c r="N14" s="121"/>
      <c r="O14" s="140"/>
      <c r="P14" s="38"/>
      <c r="Q14" s="2"/>
      <c r="R14" s="2"/>
    </row>
    <row r="15" ht="10" customHeight="1" spans="3:18">
      <c r="C15" s="10"/>
      <c r="D15" s="172"/>
      <c r="E15" s="172"/>
      <c r="F15" s="172"/>
      <c r="G15" s="172"/>
      <c r="H15" s="172"/>
      <c r="I15" s="172"/>
      <c r="J15" s="172"/>
      <c r="K15" s="172"/>
      <c r="L15" s="172"/>
      <c r="M15" s="172"/>
      <c r="N15" s="172"/>
      <c r="O15" s="172"/>
      <c r="P15" s="38"/>
      <c r="Q15" s="2"/>
      <c r="R15" s="2"/>
    </row>
    <row r="16" ht="18" customHeight="1" spans="3:18">
      <c r="C16" s="10"/>
      <c r="D16" s="71" t="s">
        <v>10</v>
      </c>
      <c r="E16" s="747" t="s">
        <v>239</v>
      </c>
      <c r="F16" s="748" t="s">
        <v>240</v>
      </c>
      <c r="G16" s="173"/>
      <c r="H16" s="173"/>
      <c r="I16" s="173"/>
      <c r="J16" s="173"/>
      <c r="K16" s="173"/>
      <c r="L16" s="72" t="s">
        <v>241</v>
      </c>
      <c r="M16" s="72" t="s">
        <v>242</v>
      </c>
      <c r="N16" s="72" t="s">
        <v>243</v>
      </c>
      <c r="O16" s="72"/>
      <c r="P16" s="38"/>
      <c r="Q16" s="2"/>
      <c r="R16" s="2"/>
    </row>
    <row r="17" ht="14" spans="3:18">
      <c r="C17" s="10"/>
      <c r="D17" s="173"/>
      <c r="E17" s="173"/>
      <c r="F17" s="71">
        <v>1</v>
      </c>
      <c r="G17" s="173"/>
      <c r="H17" s="72">
        <v>2</v>
      </c>
      <c r="I17" s="173"/>
      <c r="J17" s="72">
        <v>3</v>
      </c>
      <c r="K17" s="173"/>
      <c r="L17" s="173"/>
      <c r="M17" s="173"/>
      <c r="N17" s="72"/>
      <c r="O17" s="72"/>
      <c r="P17" s="38"/>
      <c r="Q17" s="2"/>
      <c r="R17" s="2"/>
    </row>
    <row r="18" ht="17.25" customHeight="1" spans="3:18">
      <c r="C18" s="10"/>
      <c r="D18" s="173"/>
      <c r="E18" s="173"/>
      <c r="F18" s="71" t="s">
        <v>244</v>
      </c>
      <c r="G18" s="71" t="s">
        <v>245</v>
      </c>
      <c r="H18" s="72" t="s">
        <v>244</v>
      </c>
      <c r="I18" s="72" t="s">
        <v>245</v>
      </c>
      <c r="J18" s="72" t="s">
        <v>244</v>
      </c>
      <c r="K18" s="72" t="s">
        <v>245</v>
      </c>
      <c r="L18" s="173"/>
      <c r="M18" s="173"/>
      <c r="N18" s="72"/>
      <c r="O18" s="72"/>
      <c r="P18" s="38"/>
      <c r="Q18" s="2"/>
      <c r="R18" s="2"/>
    </row>
    <row r="19" ht="37.5" customHeight="1" spans="3:18">
      <c r="C19" s="10"/>
      <c r="D19" s="26">
        <v>1</v>
      </c>
      <c r="E19" s="74" t="s">
        <v>246</v>
      </c>
      <c r="F19" s="122"/>
      <c r="G19" s="26" t="str">
        <f>IF(F19="Tidak Ada","1",IF(F19="Tidak Rutin","2",IF(F19="Rutin","3",IF(F19="Rutin dan terdokumentasi","4",""))))</f>
        <v/>
      </c>
      <c r="H19" s="122"/>
      <c r="I19" s="26" t="str">
        <f>IF(H19="Tidak Ada","1",IF(H19="Tidak Rutin","2",IF(H19="Rutin","3",IF(H19="Rutin dan terdokumentasi","4",""))))</f>
        <v/>
      </c>
      <c r="J19" s="122"/>
      <c r="K19" s="26" t="str">
        <f>IF(J19="Tidak Ada","1",IF(J19="Tidak Rutin","2",IF(J19="Rutin","3",IF(J19="Rutin dan terdokumentasi","4",""))))</f>
        <v/>
      </c>
      <c r="L19" s="26" t="str">
        <f>IFERROR(SUM(G19+I19+K19),"")</f>
        <v/>
      </c>
      <c r="M19" s="84" t="str">
        <f>IFERROR(SUM(L19/3),"")</f>
        <v/>
      </c>
      <c r="N19" s="193" t="s">
        <v>247</v>
      </c>
      <c r="O19" s="193"/>
      <c r="P19" s="38"/>
      <c r="Q19" s="2"/>
      <c r="R19" s="2"/>
    </row>
    <row r="20" ht="28" spans="3:18">
      <c r="C20" s="10"/>
      <c r="D20" s="26">
        <v>2</v>
      </c>
      <c r="E20" s="74" t="s">
        <v>248</v>
      </c>
      <c r="F20" s="122"/>
      <c r="G20" s="26" t="str">
        <f>IF(F20="Tidak Ada","1",IF(F20="Ada","4",""))</f>
        <v/>
      </c>
      <c r="H20" s="122"/>
      <c r="I20" s="26" t="str">
        <f>IF(H20="Tidak Ada","1",IF(H20="Ada","4",""))</f>
        <v/>
      </c>
      <c r="J20" s="122"/>
      <c r="K20" s="26" t="str">
        <f>IF(J20="Tidak Ada","1",IF(J20="Ada","4",""))</f>
        <v/>
      </c>
      <c r="L20" s="26" t="str">
        <f t="shared" ref="L20:L28" si="0">IFERROR(SUM(G20+I20+K20),"")</f>
        <v/>
      </c>
      <c r="M20" s="84" t="str">
        <f t="shared" ref="M20:M28" si="1">IFERROR(SUM(L20/3),"")</f>
        <v/>
      </c>
      <c r="N20" s="193"/>
      <c r="O20" s="193"/>
      <c r="P20" s="38"/>
      <c r="Q20" s="2"/>
      <c r="R20" s="2"/>
    </row>
    <row r="21" ht="14" spans="3:18">
      <c r="C21" s="10"/>
      <c r="D21" s="26">
        <v>3</v>
      </c>
      <c r="E21" s="74" t="s">
        <v>249</v>
      </c>
      <c r="F21" s="122"/>
      <c r="G21" s="26" t="str">
        <f t="shared" ref="G21:I22" si="2">IF(F21="Tidak Ada","1",IF(F21="Ada","4",""))</f>
        <v/>
      </c>
      <c r="H21" s="122"/>
      <c r="I21" s="26" t="str">
        <f t="shared" si="2"/>
        <v/>
      </c>
      <c r="J21" s="122"/>
      <c r="K21" s="26" t="str">
        <f t="shared" ref="K21:K22" si="3">IF(J21="Tidak Ada","1",IF(J21="Ada","4",""))</f>
        <v/>
      </c>
      <c r="L21" s="26" t="str">
        <f t="shared" si="0"/>
        <v/>
      </c>
      <c r="M21" s="84" t="str">
        <f t="shared" si="1"/>
        <v/>
      </c>
      <c r="N21" s="193"/>
      <c r="O21" s="193"/>
      <c r="P21" s="38"/>
      <c r="Q21" s="2"/>
      <c r="R21" s="2"/>
    </row>
    <row r="22" ht="14" spans="3:18">
      <c r="C22" s="10"/>
      <c r="D22" s="26">
        <v>4</v>
      </c>
      <c r="E22" s="74" t="s">
        <v>250</v>
      </c>
      <c r="F22" s="122"/>
      <c r="G22" s="26" t="str">
        <f t="shared" si="2"/>
        <v/>
      </c>
      <c r="H22" s="122"/>
      <c r="I22" s="26" t="str">
        <f t="shared" si="2"/>
        <v/>
      </c>
      <c r="J22" s="122"/>
      <c r="K22" s="26" t="str">
        <f t="shared" si="3"/>
        <v/>
      </c>
      <c r="L22" s="26" t="str">
        <f t="shared" si="0"/>
        <v/>
      </c>
      <c r="M22" s="84" t="str">
        <f t="shared" si="1"/>
        <v/>
      </c>
      <c r="N22" s="193"/>
      <c r="O22" s="193"/>
      <c r="P22" s="38"/>
      <c r="Q22" s="2"/>
      <c r="R22" s="2"/>
    </row>
    <row r="23" ht="14" spans="3:18">
      <c r="C23" s="10"/>
      <c r="D23" s="26">
        <v>5</v>
      </c>
      <c r="E23" s="74" t="s">
        <v>251</v>
      </c>
      <c r="F23" s="122"/>
      <c r="G23" s="26" t="str">
        <f>IF(F23="Tidak menyelenggarakan kegiatan","1",IF(F23="Menyelenggarakan 2 kegiatan dalam 1 tahun","2",IF(F23="Menyelenggarakan 3 kegiatan dalam 1 tahun","3",IF(F23="Menyelenggarakan lebih dari 3 kegiatan 1 tahun","4",""))))</f>
        <v/>
      </c>
      <c r="H23" s="122"/>
      <c r="I23" s="26" t="str">
        <f>IF(H23="Tidak menyelenggarakan kegiatan","1",IF(H23="Menyelenggarakan 2 kegiatan dalam 1 tahun","2",IF(H23="Menyelenggarakan 3 kegiatan dalam 1 tahun","3",IF(H23="Menyelenggarakan lebih dari 3 kegiatan 1 tahun","4",""))))</f>
        <v/>
      </c>
      <c r="J23" s="122"/>
      <c r="K23" s="26" t="str">
        <f>IF(J23="Tidak menyelenggarakan kegiatan","1",IF(J23="Menyelenggarakan 2 kegiatan dalam 1 tahun","2",IF(J23="Menyelenggarakan 3 kegiatan dalam 1 tahun","3",IF(J23="Menyelenggarakan lebih dari 3 kegiatan 1 tahun","4",""))))</f>
        <v/>
      </c>
      <c r="L23" s="26" t="str">
        <f t="shared" si="0"/>
        <v/>
      </c>
      <c r="M23" s="84" t="str">
        <f t="shared" si="1"/>
        <v/>
      </c>
      <c r="N23" s="193"/>
      <c r="O23" s="193"/>
      <c r="P23" s="38"/>
      <c r="Q23" s="2"/>
      <c r="R23" s="2"/>
    </row>
    <row r="24" ht="28" spans="3:18">
      <c r="C24" s="10"/>
      <c r="D24" s="26">
        <v>6</v>
      </c>
      <c r="E24" s="74" t="s">
        <v>252</v>
      </c>
      <c r="F24" s="122"/>
      <c r="G24" s="26" t="str">
        <f>IF(F24="Tidak  menyelenggarakan kegiatan","1",IF(F24="Menyelenggarakan lebih dari 3 kegiatan 1 tahun","4",""))</f>
        <v/>
      </c>
      <c r="H24" s="122"/>
      <c r="I24" s="26" t="str">
        <f>IF(H24="Tidak  menyelenggarakan kegiatan","1",IF(H24="Menyelenggarakan lebih dari 3 kegiatan 1 tahun","4",""))</f>
        <v/>
      </c>
      <c r="J24" s="122"/>
      <c r="K24" s="26" t="str">
        <f>IF(J24="Tidak  menyelenggarakan kegiatan","1",IF(J24="Menyelenggarakan lebih dari 3 kegiatan 1 tahun","4",""))</f>
        <v/>
      </c>
      <c r="L24" s="26" t="str">
        <f t="shared" si="0"/>
        <v/>
      </c>
      <c r="M24" s="84" t="str">
        <f t="shared" si="1"/>
        <v/>
      </c>
      <c r="N24" s="193"/>
      <c r="O24" s="193"/>
      <c r="P24" s="38"/>
      <c r="Q24" s="2"/>
      <c r="R24" s="2"/>
    </row>
    <row r="25" ht="42" spans="3:18">
      <c r="C25" s="10"/>
      <c r="D25" s="26">
        <v>7</v>
      </c>
      <c r="E25" s="74" t="s">
        <v>253</v>
      </c>
      <c r="F25" s="122"/>
      <c r="G25" s="26" t="str">
        <f>IF(F25="Tidak Aktif ","1",IF(F25="Aktif ","4",""))</f>
        <v/>
      </c>
      <c r="H25" s="122"/>
      <c r="I25" s="26" t="str">
        <f>IF(H25="Tidak Aktif ","1",IF(H25="Aktif ","4",""))</f>
        <v/>
      </c>
      <c r="J25" s="122"/>
      <c r="K25" s="26" t="str">
        <f>IF(J25="Tidak Aktif ","1",IF(J25="Aktif ","4",""))</f>
        <v/>
      </c>
      <c r="L25" s="26" t="str">
        <f t="shared" si="0"/>
        <v/>
      </c>
      <c r="M25" s="84" t="str">
        <f t="shared" si="1"/>
        <v/>
      </c>
      <c r="N25" s="193"/>
      <c r="O25" s="193"/>
      <c r="P25" s="38"/>
      <c r="Q25" s="2"/>
      <c r="R25" s="2"/>
    </row>
    <row r="26" ht="28" spans="3:18">
      <c r="C26" s="10"/>
      <c r="D26" s="26">
        <v>8</v>
      </c>
      <c r="E26" s="74" t="s">
        <v>254</v>
      </c>
      <c r="F26" s="122"/>
      <c r="G26" s="26" t="str">
        <f t="shared" ref="G26:I28" si="4">IF(F26="Tidak Aktif ","1",IF(F26="Aktif ","4",""))</f>
        <v/>
      </c>
      <c r="H26" s="122"/>
      <c r="I26" s="26" t="str">
        <f t="shared" si="4"/>
        <v/>
      </c>
      <c r="J26" s="122"/>
      <c r="K26" s="26" t="str">
        <f t="shared" ref="K26:K28" si="5">IF(J26="Tidak Aktif ","1",IF(J26="Aktif ","4",""))</f>
        <v/>
      </c>
      <c r="L26" s="26" t="str">
        <f t="shared" si="0"/>
        <v/>
      </c>
      <c r="M26" s="84" t="str">
        <f t="shared" si="1"/>
        <v/>
      </c>
      <c r="N26" s="193"/>
      <c r="O26" s="193"/>
      <c r="P26" s="38"/>
      <c r="Q26" s="2"/>
      <c r="R26" s="2"/>
    </row>
    <row r="27" ht="28" spans="3:18">
      <c r="C27" s="10"/>
      <c r="D27" s="26">
        <v>9</v>
      </c>
      <c r="E27" s="74" t="s">
        <v>255</v>
      </c>
      <c r="F27" s="122"/>
      <c r="G27" s="26" t="str">
        <f t="shared" si="4"/>
        <v/>
      </c>
      <c r="H27" s="122"/>
      <c r="I27" s="26" t="str">
        <f t="shared" si="4"/>
        <v/>
      </c>
      <c r="J27" s="122"/>
      <c r="K27" s="26" t="str">
        <f t="shared" si="5"/>
        <v/>
      </c>
      <c r="L27" s="26" t="str">
        <f t="shared" si="0"/>
        <v/>
      </c>
      <c r="M27" s="84" t="str">
        <f t="shared" si="1"/>
        <v/>
      </c>
      <c r="N27" s="193"/>
      <c r="O27" s="193"/>
      <c r="P27" s="38"/>
      <c r="Q27" s="2"/>
      <c r="R27" s="2"/>
    </row>
    <row r="28" ht="14" spans="3:18">
      <c r="C28" s="10"/>
      <c r="D28" s="26">
        <v>10</v>
      </c>
      <c r="E28" s="74" t="s">
        <v>256</v>
      </c>
      <c r="F28" s="122"/>
      <c r="G28" s="26" t="str">
        <f t="shared" si="4"/>
        <v/>
      </c>
      <c r="H28" s="122"/>
      <c r="I28" s="26" t="str">
        <f t="shared" si="4"/>
        <v/>
      </c>
      <c r="J28" s="122"/>
      <c r="K28" s="26" t="str">
        <f t="shared" si="5"/>
        <v/>
      </c>
      <c r="L28" s="26" t="str">
        <f t="shared" si="0"/>
        <v/>
      </c>
      <c r="M28" s="84" t="str">
        <f t="shared" si="1"/>
        <v/>
      </c>
      <c r="N28" s="193"/>
      <c r="O28" s="193"/>
      <c r="P28" s="38"/>
      <c r="Q28" s="2"/>
      <c r="R28" s="2"/>
    </row>
    <row r="29" ht="14" spans="3:18">
      <c r="C29" s="10"/>
      <c r="D29" s="123"/>
      <c r="E29" s="123"/>
      <c r="F29" s="174" t="s">
        <v>257</v>
      </c>
      <c r="G29" s="173"/>
      <c r="H29" s="173"/>
      <c r="I29" s="173"/>
      <c r="J29" s="173"/>
      <c r="K29" s="173"/>
      <c r="L29" s="173"/>
      <c r="M29" s="44">
        <f>SUM(M19:M28)</f>
        <v>0</v>
      </c>
      <c r="N29" s="26"/>
      <c r="O29" s="26"/>
      <c r="P29" s="38"/>
      <c r="Q29" s="2"/>
      <c r="R29" s="2"/>
    </row>
    <row r="30" ht="9.5" customHeight="1" spans="3:18">
      <c r="C30" s="31"/>
      <c r="D30" s="175"/>
      <c r="E30" s="176"/>
      <c r="F30" s="175"/>
      <c r="G30" s="175"/>
      <c r="H30" s="175"/>
      <c r="I30" s="175"/>
      <c r="J30" s="175"/>
      <c r="K30" s="175"/>
      <c r="L30" s="175"/>
      <c r="M30" s="194"/>
      <c r="N30" s="195"/>
      <c r="O30" s="32"/>
      <c r="P30" s="47"/>
      <c r="Q30" s="2"/>
      <c r="R30" s="2"/>
    </row>
    <row r="31" ht="14.25" customHeight="1" spans="3:18">
      <c r="C31" s="28"/>
      <c r="D31" s="151"/>
      <c r="E31" s="177"/>
      <c r="F31" s="151"/>
      <c r="G31" s="151"/>
      <c r="H31" s="151"/>
      <c r="I31" s="151"/>
      <c r="J31" s="151"/>
      <c r="K31" s="151"/>
      <c r="L31" s="151"/>
      <c r="M31" s="196"/>
      <c r="N31" s="197"/>
      <c r="O31" s="100"/>
      <c r="P31" s="2"/>
      <c r="Q31" s="2"/>
      <c r="R31" s="2"/>
    </row>
    <row r="32" ht="21" customHeight="1" spans="3:18">
      <c r="C32" s="178" t="s">
        <v>258</v>
      </c>
      <c r="D32" s="179"/>
      <c r="E32" s="179"/>
      <c r="F32" s="179"/>
      <c r="G32" s="179"/>
      <c r="H32" s="179"/>
      <c r="I32" s="179"/>
      <c r="J32" s="179"/>
      <c r="K32" s="179"/>
      <c r="L32" s="179"/>
      <c r="M32" s="179"/>
      <c r="N32" s="179"/>
      <c r="O32" s="179"/>
      <c r="P32" s="179"/>
      <c r="Q32" s="179"/>
      <c r="R32" s="203"/>
    </row>
    <row r="33" ht="9.75" customHeight="1" spans="3:18">
      <c r="C33" s="113"/>
      <c r="D33" s="171"/>
      <c r="E33" s="171"/>
      <c r="F33" s="171"/>
      <c r="G33" s="171"/>
      <c r="H33" s="171"/>
      <c r="I33" s="171"/>
      <c r="J33" s="171"/>
      <c r="K33" s="171"/>
      <c r="L33" s="171"/>
      <c r="M33" s="171"/>
      <c r="N33" s="171"/>
      <c r="O33" s="171"/>
      <c r="P33" s="171"/>
      <c r="Q33" s="171"/>
      <c r="R33" s="204"/>
    </row>
    <row r="34" ht="18" customHeight="1" spans="3:18">
      <c r="C34" s="10"/>
      <c r="D34" s="71" t="s">
        <v>10</v>
      </c>
      <c r="E34" s="747" t="s">
        <v>259</v>
      </c>
      <c r="F34" s="748" t="s">
        <v>240</v>
      </c>
      <c r="G34" s="173"/>
      <c r="H34" s="173"/>
      <c r="I34" s="173"/>
      <c r="J34" s="173"/>
      <c r="K34" s="173"/>
      <c r="L34" s="173"/>
      <c r="M34" s="173"/>
      <c r="N34" s="173"/>
      <c r="O34" s="72" t="s">
        <v>260</v>
      </c>
      <c r="P34" s="72" t="s">
        <v>261</v>
      </c>
      <c r="Q34" s="72" t="s">
        <v>243</v>
      </c>
      <c r="R34" s="83"/>
    </row>
    <row r="35" ht="17.25" customHeight="1" spans="3:18">
      <c r="C35" s="10"/>
      <c r="D35" s="173"/>
      <c r="E35" s="173"/>
      <c r="F35" s="71">
        <v>1</v>
      </c>
      <c r="G35" s="173"/>
      <c r="H35" s="173"/>
      <c r="I35" s="72">
        <v>2</v>
      </c>
      <c r="J35" s="173"/>
      <c r="K35" s="173"/>
      <c r="L35" s="72">
        <v>3</v>
      </c>
      <c r="M35" s="173"/>
      <c r="N35" s="173"/>
      <c r="O35" s="173"/>
      <c r="P35" s="173"/>
      <c r="Q35" s="173"/>
      <c r="R35" s="83"/>
    </row>
    <row r="36" ht="33" customHeight="1" spans="3:18">
      <c r="C36" s="10"/>
      <c r="D36" s="173"/>
      <c r="E36" s="173"/>
      <c r="F36" s="72" t="s">
        <v>244</v>
      </c>
      <c r="G36" s="72"/>
      <c r="H36" s="72" t="s">
        <v>262</v>
      </c>
      <c r="I36" s="72" t="s">
        <v>244</v>
      </c>
      <c r="J36" s="72"/>
      <c r="K36" s="72" t="s">
        <v>262</v>
      </c>
      <c r="L36" s="72" t="s">
        <v>244</v>
      </c>
      <c r="M36" s="72"/>
      <c r="N36" s="72" t="s">
        <v>262</v>
      </c>
      <c r="O36" s="173"/>
      <c r="P36" s="173"/>
      <c r="Q36" s="173"/>
      <c r="R36" s="83"/>
    </row>
    <row r="37" ht="14" customHeight="1" spans="3:18">
      <c r="C37" s="10"/>
      <c r="D37" s="180">
        <v>1</v>
      </c>
      <c r="E37" s="181" t="s">
        <v>263</v>
      </c>
      <c r="F37" s="26"/>
      <c r="G37" s="26"/>
      <c r="H37" s="123"/>
      <c r="I37" s="26"/>
      <c r="J37" s="26"/>
      <c r="K37" s="123"/>
      <c r="L37" s="26"/>
      <c r="M37" s="26"/>
      <c r="N37" s="123"/>
      <c r="O37" s="123"/>
      <c r="P37" s="123"/>
      <c r="Q37" s="201" t="s">
        <v>264</v>
      </c>
      <c r="R37" s="38"/>
    </row>
    <row r="38" ht="14" spans="3:18">
      <c r="C38" s="10"/>
      <c r="D38" s="26"/>
      <c r="E38" s="74" t="s">
        <v>265</v>
      </c>
      <c r="F38" s="109"/>
      <c r="G38" s="109"/>
      <c r="H38" s="26" t="str">
        <f>IF(F38="Tidak ada","1",IF(F38="Ada","4",""))</f>
        <v/>
      </c>
      <c r="I38" s="109"/>
      <c r="J38" s="109"/>
      <c r="K38" s="26" t="str">
        <f>IF(I38="Tidak ada","1",IF(I38="Ada","4",""))</f>
        <v/>
      </c>
      <c r="L38" s="109"/>
      <c r="M38" s="109"/>
      <c r="N38" s="26" t="str">
        <f>IF(L38="Tidak ada","1",IF(L38="Ada","4",""))</f>
        <v/>
      </c>
      <c r="O38" s="26" t="str">
        <f>IFERROR(SUM(H38+K38+N38),"")</f>
        <v/>
      </c>
      <c r="P38" s="84" t="str">
        <f>IFERROR(SUM(O38/3),"")</f>
        <v/>
      </c>
      <c r="Q38" s="205"/>
      <c r="R38" s="38"/>
    </row>
    <row r="39" ht="14" spans="3:18">
      <c r="C39" s="10"/>
      <c r="D39" s="26"/>
      <c r="E39" s="123" t="s">
        <v>266</v>
      </c>
      <c r="F39" s="109"/>
      <c r="G39" s="109"/>
      <c r="H39" s="26" t="str">
        <f t="shared" ref="H39:H43" si="6">IF(F39="Tidak ada","1",IF(F39="Ada","4",""))</f>
        <v/>
      </c>
      <c r="I39" s="109"/>
      <c r="J39" s="109"/>
      <c r="K39" s="26" t="str">
        <f t="shared" ref="K39:K43" si="7">IF(I39="Tidak ada","1",IF(I39="Ada","4",""))</f>
        <v/>
      </c>
      <c r="L39" s="109"/>
      <c r="M39" s="109"/>
      <c r="N39" s="26" t="str">
        <f t="shared" ref="N39:N40" si="8">IF(L39="Tidak ada","1",IF(L39="Ada","4",""))</f>
        <v/>
      </c>
      <c r="O39" s="26" t="str">
        <f t="shared" ref="O39:O40" si="9">IFERROR(SUM(H39+K39+N39),"")</f>
        <v/>
      </c>
      <c r="P39" s="84" t="str">
        <f t="shared" ref="P39:P40" si="10">IFERROR(SUM(O39/3),"")</f>
        <v/>
      </c>
      <c r="Q39" s="205"/>
      <c r="R39" s="38"/>
    </row>
    <row r="40" ht="14" spans="3:18">
      <c r="C40" s="10"/>
      <c r="D40" s="26"/>
      <c r="E40" s="123" t="s">
        <v>267</v>
      </c>
      <c r="F40" s="109"/>
      <c r="G40" s="109"/>
      <c r="H40" s="26" t="str">
        <f t="shared" si="6"/>
        <v/>
      </c>
      <c r="I40" s="109"/>
      <c r="J40" s="109"/>
      <c r="K40" s="26" t="str">
        <f t="shared" si="7"/>
        <v/>
      </c>
      <c r="L40" s="109"/>
      <c r="M40" s="109"/>
      <c r="N40" s="26" t="str">
        <f t="shared" si="8"/>
        <v/>
      </c>
      <c r="O40" s="26" t="str">
        <f t="shared" si="9"/>
        <v/>
      </c>
      <c r="P40" s="84" t="str">
        <f t="shared" si="10"/>
        <v/>
      </c>
      <c r="Q40" s="205"/>
      <c r="R40" s="38"/>
    </row>
    <row r="41" ht="14" spans="3:18">
      <c r="C41" s="10"/>
      <c r="D41" s="75" t="s">
        <v>268</v>
      </c>
      <c r="E41" s="76"/>
      <c r="F41" s="76"/>
      <c r="G41" s="76"/>
      <c r="H41" s="76"/>
      <c r="I41" s="76"/>
      <c r="J41" s="76"/>
      <c r="K41" s="76"/>
      <c r="L41" s="76"/>
      <c r="M41" s="76"/>
      <c r="N41" s="76"/>
      <c r="O41" s="88"/>
      <c r="P41" s="89">
        <f>IFERROR(SUM(P38:P40),"")</f>
        <v>0</v>
      </c>
      <c r="Q41" s="205"/>
      <c r="R41" s="38"/>
    </row>
    <row r="42" ht="14" spans="3:18">
      <c r="C42" s="10"/>
      <c r="D42" s="180">
        <v>2</v>
      </c>
      <c r="E42" s="182" t="s">
        <v>269</v>
      </c>
      <c r="F42" s="109"/>
      <c r="G42" s="109"/>
      <c r="H42" s="26" t="str">
        <f t="shared" si="6"/>
        <v/>
      </c>
      <c r="I42" s="109"/>
      <c r="J42" s="109"/>
      <c r="K42" s="26" t="str">
        <f t="shared" si="7"/>
        <v/>
      </c>
      <c r="L42" s="109"/>
      <c r="M42" s="109"/>
      <c r="N42" s="26" t="str">
        <f t="shared" ref="N42:N43" si="11">IF(L42="Tidak ada","1",IF(L42="Ada","4",""))</f>
        <v/>
      </c>
      <c r="O42" s="26" t="str">
        <f>IFERROR(SUM(H42+K42+N42),"")</f>
        <v/>
      </c>
      <c r="P42" s="84" t="str">
        <f>IFERROR(SUM(O42/3),"")</f>
        <v/>
      </c>
      <c r="Q42" s="205"/>
      <c r="R42" s="38"/>
    </row>
    <row r="43" ht="14" spans="3:18">
      <c r="C43" s="10"/>
      <c r="D43" s="180">
        <v>3</v>
      </c>
      <c r="E43" s="182" t="s">
        <v>270</v>
      </c>
      <c r="F43" s="109"/>
      <c r="G43" s="109"/>
      <c r="H43" s="26" t="str">
        <f t="shared" si="6"/>
        <v/>
      </c>
      <c r="I43" s="109"/>
      <c r="J43" s="109"/>
      <c r="K43" s="26" t="str">
        <f t="shared" si="7"/>
        <v/>
      </c>
      <c r="L43" s="109"/>
      <c r="M43" s="109"/>
      <c r="N43" s="26" t="str">
        <f t="shared" si="11"/>
        <v/>
      </c>
      <c r="O43" s="26" t="str">
        <f>IFERROR(SUM(H43+K43+N43),"")</f>
        <v/>
      </c>
      <c r="P43" s="84" t="str">
        <f>IFERROR(SUM(O43/3),"")</f>
        <v/>
      </c>
      <c r="Q43" s="205"/>
      <c r="R43" s="38"/>
    </row>
    <row r="44" ht="14" spans="3:18">
      <c r="C44" s="10"/>
      <c r="D44" s="180"/>
      <c r="E44" s="182"/>
      <c r="F44" s="174" t="s">
        <v>257</v>
      </c>
      <c r="G44" s="173"/>
      <c r="H44" s="173"/>
      <c r="I44" s="173"/>
      <c r="J44" s="173"/>
      <c r="K44" s="173"/>
      <c r="L44" s="173"/>
      <c r="M44" s="173"/>
      <c r="N44" s="173"/>
      <c r="O44" s="173"/>
      <c r="P44" s="89">
        <f>SUM(P41:P43)</f>
        <v>0</v>
      </c>
      <c r="Q44" s="205"/>
      <c r="R44" s="38"/>
    </row>
    <row r="45" ht="8.5" customHeight="1" spans="3:18">
      <c r="C45" s="31"/>
      <c r="D45" s="32"/>
      <c r="E45" s="32"/>
      <c r="F45" s="32"/>
      <c r="G45" s="32"/>
      <c r="H45" s="32"/>
      <c r="I45" s="32"/>
      <c r="J45" s="32"/>
      <c r="K45" s="32"/>
      <c r="L45" s="32"/>
      <c r="M45" s="32"/>
      <c r="N45" s="32"/>
      <c r="O45" s="32"/>
      <c r="P45" s="32"/>
      <c r="Q45" s="32"/>
      <c r="R45" s="47"/>
    </row>
    <row r="46" ht="7.5" customHeight="1" spans="3:18">
      <c r="C46" s="2"/>
      <c r="D46" s="2"/>
      <c r="E46" s="2"/>
      <c r="F46" s="2"/>
      <c r="G46" s="2"/>
      <c r="H46" s="2"/>
      <c r="I46" s="2"/>
      <c r="J46" s="2"/>
      <c r="K46" s="2"/>
      <c r="L46" s="2"/>
      <c r="M46" s="2"/>
      <c r="N46" s="2"/>
      <c r="O46" s="2"/>
      <c r="P46" s="2"/>
      <c r="Q46" s="2"/>
      <c r="R46" s="2"/>
    </row>
    <row r="47" ht="14.25" customHeight="1" spans="3:18">
      <c r="C47" s="178" t="s">
        <v>271</v>
      </c>
      <c r="D47" s="183"/>
      <c r="E47" s="183"/>
      <c r="F47" s="183"/>
      <c r="G47" s="183"/>
      <c r="H47" s="183"/>
      <c r="I47" s="183"/>
      <c r="J47" s="183"/>
      <c r="K47" s="183"/>
      <c r="L47" s="183"/>
      <c r="M47" s="183"/>
      <c r="N47" s="198"/>
      <c r="O47" s="2"/>
      <c r="P47" s="2"/>
      <c r="Q47" s="2"/>
      <c r="R47" s="2"/>
    </row>
    <row r="48" ht="8.5" customHeight="1" spans="3:18">
      <c r="C48" s="113"/>
      <c r="D48" s="114"/>
      <c r="E48" s="114"/>
      <c r="F48" s="114"/>
      <c r="G48" s="114"/>
      <c r="H48" s="114"/>
      <c r="I48" s="114"/>
      <c r="J48" s="114"/>
      <c r="K48" s="114"/>
      <c r="L48" s="114"/>
      <c r="M48" s="114"/>
      <c r="N48" s="136"/>
      <c r="O48" s="2"/>
      <c r="P48" s="2"/>
      <c r="Q48" s="2"/>
      <c r="R48" s="2"/>
    </row>
    <row r="49" ht="14.25" customHeight="1" spans="3:18">
      <c r="C49" s="10"/>
      <c r="D49" s="117" t="s">
        <v>272</v>
      </c>
      <c r="E49" s="118"/>
      <c r="F49" s="118"/>
      <c r="G49" s="118"/>
      <c r="H49" s="118"/>
      <c r="I49" s="118"/>
      <c r="J49" s="118"/>
      <c r="K49" s="118"/>
      <c r="L49" s="118"/>
      <c r="M49" s="138"/>
      <c r="N49" s="38"/>
      <c r="O49" s="2"/>
      <c r="P49" s="2"/>
      <c r="Q49" s="2"/>
      <c r="R49" s="2"/>
    </row>
    <row r="50" ht="14.25" customHeight="1" spans="3:18">
      <c r="C50" s="10"/>
      <c r="D50" s="120"/>
      <c r="E50" s="121"/>
      <c r="F50" s="121"/>
      <c r="G50" s="121"/>
      <c r="H50" s="121"/>
      <c r="I50" s="121"/>
      <c r="J50" s="121"/>
      <c r="K50" s="121"/>
      <c r="L50" s="121"/>
      <c r="M50" s="140"/>
      <c r="N50" s="38"/>
      <c r="O50" s="2"/>
      <c r="P50" s="2"/>
      <c r="Q50" s="2"/>
      <c r="R50" s="2"/>
    </row>
    <row r="51" ht="8.5" customHeight="1" spans="3:18">
      <c r="C51" s="184"/>
      <c r="D51" s="172"/>
      <c r="E51" s="172"/>
      <c r="F51" s="172"/>
      <c r="G51" s="172"/>
      <c r="H51" s="172"/>
      <c r="I51" s="172"/>
      <c r="J51" s="172"/>
      <c r="K51" s="100"/>
      <c r="L51" s="100"/>
      <c r="M51" s="100"/>
      <c r="N51" s="38"/>
      <c r="O51" s="2"/>
      <c r="P51" s="2"/>
      <c r="Q51" s="2"/>
      <c r="R51" s="2"/>
    </row>
    <row r="52" ht="14.25" customHeight="1" spans="3:18">
      <c r="C52" s="185"/>
      <c r="D52" s="186" t="s">
        <v>273</v>
      </c>
      <c r="E52" s="187"/>
      <c r="F52" s="187"/>
      <c r="G52" s="187"/>
      <c r="H52" s="187"/>
      <c r="I52" s="187"/>
      <c r="J52" s="187"/>
      <c r="K52" s="187"/>
      <c r="L52" s="187"/>
      <c r="M52" s="187"/>
      <c r="N52" s="199"/>
      <c r="O52" s="2"/>
      <c r="P52" s="2"/>
      <c r="Q52" s="2"/>
      <c r="R52" s="2"/>
    </row>
    <row r="53" ht="9.5" customHeight="1" spans="3:18">
      <c r="C53" s="10"/>
      <c r="D53" s="188"/>
      <c r="E53" s="99"/>
      <c r="F53" s="100"/>
      <c r="G53" s="100"/>
      <c r="H53" s="100"/>
      <c r="I53" s="100"/>
      <c r="J53" s="100"/>
      <c r="K53" s="100"/>
      <c r="L53" s="100"/>
      <c r="M53" s="100"/>
      <c r="N53" s="38"/>
      <c r="O53" s="2"/>
      <c r="P53" s="2"/>
      <c r="Q53" s="2"/>
      <c r="R53" s="2"/>
    </row>
    <row r="54" ht="14.25" customHeight="1" spans="3:18">
      <c r="C54" s="10"/>
      <c r="D54" s="117" t="s">
        <v>274</v>
      </c>
      <c r="E54" s="118"/>
      <c r="F54" s="118"/>
      <c r="G54" s="118"/>
      <c r="H54" s="118"/>
      <c r="I54" s="118"/>
      <c r="J54" s="118"/>
      <c r="K54" s="118"/>
      <c r="L54" s="118"/>
      <c r="M54" s="138"/>
      <c r="N54" s="38"/>
      <c r="O54" s="2"/>
      <c r="P54" s="2"/>
      <c r="Q54" s="2"/>
      <c r="R54" s="2"/>
    </row>
    <row r="55" ht="14.25" customHeight="1" spans="3:18">
      <c r="C55" s="10"/>
      <c r="D55" s="119"/>
      <c r="E55" s="104"/>
      <c r="F55" s="104"/>
      <c r="G55" s="104"/>
      <c r="H55" s="104"/>
      <c r="I55" s="104"/>
      <c r="J55" s="104"/>
      <c r="K55" s="104"/>
      <c r="L55" s="104"/>
      <c r="M55" s="139"/>
      <c r="N55" s="38"/>
      <c r="O55" s="2"/>
      <c r="P55" s="2"/>
      <c r="Q55" s="2"/>
      <c r="R55" s="2"/>
    </row>
    <row r="56" ht="14.25" customHeight="1" spans="3:18">
      <c r="C56" s="10"/>
      <c r="D56" s="119"/>
      <c r="E56" s="104"/>
      <c r="F56" s="104"/>
      <c r="G56" s="104"/>
      <c r="H56" s="104"/>
      <c r="I56" s="104"/>
      <c r="J56" s="104"/>
      <c r="K56" s="104"/>
      <c r="L56" s="104"/>
      <c r="M56" s="139"/>
      <c r="N56" s="38"/>
      <c r="O56" s="2"/>
      <c r="P56" s="2"/>
      <c r="Q56" s="2"/>
      <c r="R56" s="2"/>
    </row>
    <row r="57" ht="4.5" customHeight="1" spans="3:18">
      <c r="C57" s="10"/>
      <c r="D57" s="120"/>
      <c r="E57" s="121"/>
      <c r="F57" s="121"/>
      <c r="G57" s="121"/>
      <c r="H57" s="121"/>
      <c r="I57" s="121"/>
      <c r="J57" s="121"/>
      <c r="K57" s="121"/>
      <c r="L57" s="121"/>
      <c r="M57" s="140"/>
      <c r="N57" s="38"/>
      <c r="O57" s="2"/>
      <c r="P57" s="2"/>
      <c r="Q57" s="2"/>
      <c r="R57" s="2"/>
    </row>
    <row r="58" ht="8" customHeight="1" spans="3:18">
      <c r="C58" s="10"/>
      <c r="D58" s="189"/>
      <c r="E58" s="189"/>
      <c r="F58" s="190"/>
      <c r="G58" s="190"/>
      <c r="H58" s="190"/>
      <c r="I58" s="190"/>
      <c r="J58" s="190"/>
      <c r="K58" s="190"/>
      <c r="L58" s="190"/>
      <c r="M58" s="190"/>
      <c r="N58" s="38"/>
      <c r="O58" s="2"/>
      <c r="P58" s="2"/>
      <c r="Q58" s="2"/>
      <c r="R58" s="2"/>
    </row>
    <row r="59" ht="14.25" customHeight="1" spans="3:18">
      <c r="C59" s="10"/>
      <c r="D59" s="71" t="s">
        <v>275</v>
      </c>
      <c r="E59" s="173"/>
      <c r="F59" s="749" t="s">
        <v>276</v>
      </c>
      <c r="G59" s="749" t="s">
        <v>277</v>
      </c>
      <c r="H59" s="13" t="s">
        <v>278</v>
      </c>
      <c r="I59" s="72" t="s">
        <v>245</v>
      </c>
      <c r="J59" s="72"/>
      <c r="K59" s="72" t="s">
        <v>279</v>
      </c>
      <c r="L59" s="72"/>
      <c r="M59" s="72"/>
      <c r="N59" s="38"/>
      <c r="O59" s="2"/>
      <c r="P59" s="2"/>
      <c r="Q59" s="2"/>
      <c r="R59" s="2"/>
    </row>
    <row r="60" ht="32" customHeight="1" spans="3:18">
      <c r="C60" s="10"/>
      <c r="D60" s="173"/>
      <c r="E60" s="173"/>
      <c r="F60" s="191"/>
      <c r="G60" s="191"/>
      <c r="H60" s="191"/>
      <c r="I60" s="72"/>
      <c r="J60" s="72"/>
      <c r="K60" s="72"/>
      <c r="L60" s="72"/>
      <c r="M60" s="72"/>
      <c r="N60" s="38"/>
      <c r="O60" s="2"/>
      <c r="P60" s="2"/>
      <c r="Q60" s="2"/>
      <c r="R60" s="2"/>
    </row>
    <row r="61" ht="14.25" customHeight="1" spans="3:18">
      <c r="C61" s="10"/>
      <c r="D61" s="109"/>
      <c r="E61" s="192"/>
      <c r="F61" s="109"/>
      <c r="G61" s="109"/>
      <c r="H61" s="109"/>
      <c r="I61" s="200" t="str">
        <f>IF(H61&lt;1,"",IF(H61&lt;=2,"1,00",IF(H61&lt;=3,"2,00",IF(H61&lt;=4,"3,00",IF(H61&gt;=5,"4,00","")))))</f>
        <v/>
      </c>
      <c r="J61" s="200"/>
      <c r="K61" s="201" t="s">
        <v>280</v>
      </c>
      <c r="L61" s="201"/>
      <c r="M61" s="201"/>
      <c r="N61" s="38"/>
      <c r="O61" s="2"/>
      <c r="P61" s="2"/>
      <c r="Q61" s="2"/>
      <c r="R61" s="2"/>
    </row>
    <row r="62" ht="14.25" customHeight="1" spans="3:18">
      <c r="C62" s="10"/>
      <c r="D62" s="109"/>
      <c r="E62" s="192"/>
      <c r="F62" s="109"/>
      <c r="G62" s="109"/>
      <c r="H62" s="109"/>
      <c r="I62" s="200" t="str">
        <f t="shared" ref="I62:I63" si="12">IF(H62&lt;1,"",IF(H62&lt;=2,"1,00",IF(H62&lt;=3,"2,00",IF(H62&lt;=4,"3,00",IF(H62&gt;=5,"4,00","")))))</f>
        <v/>
      </c>
      <c r="J62" s="200"/>
      <c r="K62" s="201"/>
      <c r="L62" s="201"/>
      <c r="M62" s="201"/>
      <c r="N62" s="38"/>
      <c r="O62" s="2"/>
      <c r="P62" s="2"/>
      <c r="Q62" s="2"/>
      <c r="R62" s="2"/>
    </row>
    <row r="63" ht="14.25" customHeight="1" spans="3:18">
      <c r="C63" s="10"/>
      <c r="D63" s="109"/>
      <c r="E63" s="192"/>
      <c r="F63" s="109"/>
      <c r="G63" s="109"/>
      <c r="H63" s="109"/>
      <c r="I63" s="200" t="str">
        <f t="shared" si="12"/>
        <v/>
      </c>
      <c r="J63" s="200"/>
      <c r="K63" s="201"/>
      <c r="L63" s="201"/>
      <c r="M63" s="201"/>
      <c r="N63" s="38"/>
      <c r="O63" s="2"/>
      <c r="P63" s="2"/>
      <c r="Q63" s="2"/>
      <c r="R63" s="2"/>
    </row>
    <row r="64" ht="14.25" customHeight="1" spans="3:18">
      <c r="C64" s="10"/>
      <c r="D64" s="174" t="s">
        <v>281</v>
      </c>
      <c r="E64" s="174"/>
      <c r="F64" s="174"/>
      <c r="G64" s="174"/>
      <c r="H64" s="174"/>
      <c r="I64" s="180" t="str">
        <f>IFERROR(SUM(I61+I62+I63),"")</f>
        <v/>
      </c>
      <c r="J64" s="180"/>
      <c r="K64" s="202"/>
      <c r="L64" s="202"/>
      <c r="M64" s="202"/>
      <c r="N64" s="38"/>
      <c r="O64" s="2"/>
      <c r="P64" s="2"/>
      <c r="Q64" s="2"/>
      <c r="R64" s="2"/>
    </row>
    <row r="65" ht="14.25" customHeight="1" spans="3:18">
      <c r="C65" s="10"/>
      <c r="D65" s="75" t="s">
        <v>282</v>
      </c>
      <c r="E65" s="76"/>
      <c r="F65" s="76"/>
      <c r="G65" s="76"/>
      <c r="H65" s="88"/>
      <c r="I65" s="89" t="str">
        <f>IFERROR(SUM(I64/3),"")</f>
        <v/>
      </c>
      <c r="J65" s="89"/>
      <c r="K65" s="26"/>
      <c r="L65" s="26"/>
      <c r="M65" s="26"/>
      <c r="N65" s="38"/>
      <c r="O65" s="2"/>
      <c r="P65" s="2"/>
      <c r="Q65" s="2"/>
      <c r="R65" s="2"/>
    </row>
    <row r="66" ht="9.5" customHeight="1" spans="3:18">
      <c r="C66" s="10"/>
      <c r="D66" s="100"/>
      <c r="E66" s="100"/>
      <c r="F66" s="206"/>
      <c r="G66" s="206"/>
      <c r="H66" s="206"/>
      <c r="I66" s="100"/>
      <c r="J66" s="100"/>
      <c r="K66" s="100"/>
      <c r="L66" s="100"/>
      <c r="M66" s="100"/>
      <c r="N66" s="38"/>
      <c r="O66" s="2"/>
      <c r="P66" s="2"/>
      <c r="Q66" s="2"/>
      <c r="R66" s="2"/>
    </row>
    <row r="67" ht="14.25" customHeight="1" spans="3:18">
      <c r="C67" s="31"/>
      <c r="D67" s="207" t="s">
        <v>283</v>
      </c>
      <c r="E67" s="208"/>
      <c r="F67" s="209"/>
      <c r="G67" s="209"/>
      <c r="H67" s="209"/>
      <c r="I67" s="208"/>
      <c r="J67" s="208"/>
      <c r="K67" s="32"/>
      <c r="L67" s="32"/>
      <c r="M67" s="32"/>
      <c r="N67" s="47"/>
      <c r="O67" s="2"/>
      <c r="P67" s="2"/>
      <c r="Q67" s="2"/>
      <c r="R67" s="2"/>
    </row>
    <row r="68" ht="14.25" customHeight="1" spans="3:18">
      <c r="C68" s="100"/>
      <c r="D68" s="100"/>
      <c r="E68" s="100"/>
      <c r="F68" s="100"/>
      <c r="G68" s="100"/>
      <c r="H68" s="100"/>
      <c r="I68" s="100"/>
      <c r="J68" s="100"/>
      <c r="K68" s="100"/>
      <c r="L68" s="100"/>
      <c r="M68" s="100"/>
      <c r="N68" s="2"/>
      <c r="O68" s="2"/>
      <c r="P68" s="2"/>
      <c r="Q68" s="2"/>
      <c r="R68" s="2"/>
    </row>
    <row r="69" ht="15.75" customHeight="1" spans="3:18">
      <c r="C69" s="210" t="s">
        <v>284</v>
      </c>
      <c r="D69" s="211"/>
      <c r="E69" s="211"/>
      <c r="F69" s="211"/>
      <c r="G69" s="211"/>
      <c r="H69" s="211"/>
      <c r="I69" s="211"/>
      <c r="J69" s="211"/>
      <c r="K69" s="211"/>
      <c r="L69" s="211"/>
      <c r="M69" s="211"/>
      <c r="N69" s="211"/>
      <c r="O69" s="211"/>
      <c r="P69" s="223"/>
      <c r="Q69" s="2"/>
      <c r="R69" s="2"/>
    </row>
    <row r="70" ht="15.75" customHeight="1" spans="3:18">
      <c r="C70" s="212"/>
      <c r="D70" s="100"/>
      <c r="E70" s="100"/>
      <c r="F70" s="100"/>
      <c r="G70" s="100"/>
      <c r="H70" s="100"/>
      <c r="I70" s="100"/>
      <c r="J70" s="100"/>
      <c r="K70" s="100"/>
      <c r="L70" s="100"/>
      <c r="M70" s="100"/>
      <c r="N70" s="100"/>
      <c r="O70" s="100"/>
      <c r="P70" s="224"/>
      <c r="Q70" s="2"/>
      <c r="R70" s="2"/>
    </row>
    <row r="71" ht="15.75" customHeight="1" spans="3:18">
      <c r="C71" s="212"/>
      <c r="D71" s="71" t="s">
        <v>10</v>
      </c>
      <c r="E71" s="747" t="s">
        <v>285</v>
      </c>
      <c r="F71" s="748" t="s">
        <v>286</v>
      </c>
      <c r="G71" s="173"/>
      <c r="H71" s="173"/>
      <c r="I71" s="173"/>
      <c r="J71" s="173"/>
      <c r="K71" s="173"/>
      <c r="L71" s="72" t="s">
        <v>260</v>
      </c>
      <c r="M71" s="72" t="s">
        <v>261</v>
      </c>
      <c r="N71" s="72" t="s">
        <v>243</v>
      </c>
      <c r="O71" s="72"/>
      <c r="P71" s="224"/>
      <c r="Q71" s="2"/>
      <c r="R71" s="2"/>
    </row>
    <row r="72" ht="15.75" customHeight="1" spans="3:18">
      <c r="C72" s="212"/>
      <c r="D72" s="173"/>
      <c r="E72" s="173"/>
      <c r="F72" s="71">
        <v>1</v>
      </c>
      <c r="G72" s="173"/>
      <c r="H72" s="72">
        <v>2</v>
      </c>
      <c r="I72" s="173"/>
      <c r="J72" s="72">
        <v>3</v>
      </c>
      <c r="K72" s="173"/>
      <c r="L72" s="173"/>
      <c r="M72" s="173"/>
      <c r="N72" s="72"/>
      <c r="O72" s="72"/>
      <c r="P72" s="224"/>
      <c r="Q72" s="2"/>
      <c r="R72" s="2"/>
    </row>
    <row r="73" ht="24" customHeight="1" spans="3:18">
      <c r="C73" s="212"/>
      <c r="D73" s="173"/>
      <c r="E73" s="173"/>
      <c r="F73" s="71" t="s">
        <v>244</v>
      </c>
      <c r="G73" s="71" t="s">
        <v>245</v>
      </c>
      <c r="H73" s="71" t="s">
        <v>244</v>
      </c>
      <c r="I73" s="71" t="s">
        <v>245</v>
      </c>
      <c r="J73" s="71" t="s">
        <v>244</v>
      </c>
      <c r="K73" s="71" t="s">
        <v>245</v>
      </c>
      <c r="L73" s="173"/>
      <c r="M73" s="173"/>
      <c r="N73" s="72"/>
      <c r="O73" s="72"/>
      <c r="P73" s="224"/>
      <c r="Q73" s="2"/>
      <c r="R73" s="2"/>
    </row>
    <row r="74" ht="19" customHeight="1" spans="3:18">
      <c r="C74" s="212"/>
      <c r="D74" s="26">
        <v>1</v>
      </c>
      <c r="E74" s="123" t="s">
        <v>287</v>
      </c>
      <c r="F74" s="29"/>
      <c r="G74" s="26" t="str">
        <f>IF(F74="Tidak ada","1",IF(F74="Ada","4",""))</f>
        <v/>
      </c>
      <c r="H74" s="213"/>
      <c r="I74" s="26" t="str">
        <f>IF(H74="Tidak ada","1",IF(H74="Ada","4",""))</f>
        <v/>
      </c>
      <c r="J74" s="213"/>
      <c r="K74" s="26" t="str">
        <f>IF(J74="Tidak ada","1",IF(J74="Ada","4",""))</f>
        <v/>
      </c>
      <c r="L74" s="26" t="str">
        <f t="shared" ref="L74:L77" si="13">IFERROR(SUM(G74+I74+K74),"")</f>
        <v/>
      </c>
      <c r="M74" s="84" t="str">
        <f t="shared" ref="M74:M77" si="14">IFERROR(SUM(L74/3),"")</f>
        <v/>
      </c>
      <c r="N74" s="201" t="s">
        <v>288</v>
      </c>
      <c r="O74" s="201"/>
      <c r="P74" s="224"/>
      <c r="Q74" s="2"/>
      <c r="R74" s="2"/>
    </row>
    <row r="75" ht="19" customHeight="1" spans="3:18">
      <c r="C75" s="212"/>
      <c r="D75" s="26">
        <v>2</v>
      </c>
      <c r="E75" s="123" t="s">
        <v>289</v>
      </c>
      <c r="F75" s="29"/>
      <c r="G75" s="26" t="str">
        <f t="shared" ref="G75:I77" si="15">IF(F75="Tidak ada","1",IF(F75="Ada","4",""))</f>
        <v/>
      </c>
      <c r="H75" s="213"/>
      <c r="I75" s="26" t="str">
        <f t="shared" si="15"/>
        <v/>
      </c>
      <c r="J75" s="213"/>
      <c r="K75" s="26" t="str">
        <f t="shared" ref="K75:K77" si="16">IF(J75="Tidak ada","1",IF(J75="Ada","4",""))</f>
        <v/>
      </c>
      <c r="L75" s="26" t="str">
        <f t="shared" si="13"/>
        <v/>
      </c>
      <c r="M75" s="84" t="str">
        <f t="shared" si="14"/>
        <v/>
      </c>
      <c r="N75" s="201"/>
      <c r="O75" s="201"/>
      <c r="P75" s="224"/>
      <c r="Q75" s="2"/>
      <c r="R75" s="2"/>
    </row>
    <row r="76" ht="19" customHeight="1" spans="3:18">
      <c r="C76" s="212"/>
      <c r="D76" s="26">
        <v>3</v>
      </c>
      <c r="E76" s="123" t="s">
        <v>290</v>
      </c>
      <c r="F76" s="29"/>
      <c r="G76" s="26" t="str">
        <f t="shared" si="15"/>
        <v/>
      </c>
      <c r="H76" s="213"/>
      <c r="I76" s="26" t="str">
        <f t="shared" si="15"/>
        <v/>
      </c>
      <c r="J76" s="213"/>
      <c r="K76" s="26" t="str">
        <f t="shared" si="16"/>
        <v/>
      </c>
      <c r="L76" s="26" t="str">
        <f t="shared" si="13"/>
        <v/>
      </c>
      <c r="M76" s="84" t="str">
        <f t="shared" si="14"/>
        <v/>
      </c>
      <c r="N76" s="201"/>
      <c r="O76" s="201"/>
      <c r="P76" s="224"/>
      <c r="Q76" s="2"/>
      <c r="R76" s="2"/>
    </row>
    <row r="77" ht="19" customHeight="1" spans="3:18">
      <c r="C77" s="212"/>
      <c r="D77" s="26">
        <v>4</v>
      </c>
      <c r="E77" s="123" t="s">
        <v>291</v>
      </c>
      <c r="F77" s="29"/>
      <c r="G77" s="26" t="str">
        <f t="shared" si="15"/>
        <v/>
      </c>
      <c r="H77" s="213"/>
      <c r="I77" s="26" t="str">
        <f t="shared" si="15"/>
        <v/>
      </c>
      <c r="J77" s="213"/>
      <c r="K77" s="26" t="str">
        <f t="shared" si="16"/>
        <v/>
      </c>
      <c r="L77" s="26" t="str">
        <f t="shared" si="13"/>
        <v/>
      </c>
      <c r="M77" s="84" t="str">
        <f t="shared" si="14"/>
        <v/>
      </c>
      <c r="N77" s="201"/>
      <c r="O77" s="201"/>
      <c r="P77" s="224"/>
      <c r="Q77" s="2"/>
      <c r="R77" s="2"/>
    </row>
    <row r="78" ht="14" customHeight="1" spans="3:18">
      <c r="C78" s="212"/>
      <c r="D78" s="214" t="s">
        <v>292</v>
      </c>
      <c r="E78" s="43"/>
      <c r="F78" s="43"/>
      <c r="G78" s="43"/>
      <c r="H78" s="43"/>
      <c r="I78" s="43"/>
      <c r="J78" s="43"/>
      <c r="K78" s="43"/>
      <c r="L78" s="225"/>
      <c r="M78" s="44">
        <f>SUM(M74:M77)</f>
        <v>0</v>
      </c>
      <c r="N78" s="201"/>
      <c r="O78" s="201"/>
      <c r="P78" s="224"/>
      <c r="Q78" s="2"/>
      <c r="R78" s="2"/>
    </row>
    <row r="79" ht="15.75" customHeight="1" spans="3:18">
      <c r="C79" s="215"/>
      <c r="D79" s="216"/>
      <c r="E79" s="216"/>
      <c r="F79" s="216"/>
      <c r="G79" s="216"/>
      <c r="H79" s="216"/>
      <c r="I79" s="216"/>
      <c r="J79" s="216"/>
      <c r="K79" s="216"/>
      <c r="L79" s="216"/>
      <c r="M79" s="216"/>
      <c r="N79" s="216"/>
      <c r="O79" s="216"/>
      <c r="P79" s="226"/>
      <c r="Q79" s="2"/>
      <c r="R79" s="2"/>
    </row>
    <row r="80" ht="14.25" customHeight="1" spans="3:18">
      <c r="C80" s="2"/>
      <c r="D80" s="2"/>
      <c r="E80" s="2"/>
      <c r="F80" s="2"/>
      <c r="G80" s="2"/>
      <c r="H80" s="2"/>
      <c r="I80" s="2"/>
      <c r="J80" s="2"/>
      <c r="K80" s="2"/>
      <c r="L80" s="2"/>
      <c r="M80" s="2"/>
      <c r="N80" s="100"/>
      <c r="O80" s="100"/>
      <c r="P80" s="100"/>
      <c r="Q80" s="2"/>
      <c r="R80" s="2"/>
    </row>
    <row r="81" ht="18" customHeight="1" spans="3:18">
      <c r="C81" s="217" t="s">
        <v>293</v>
      </c>
      <c r="D81" s="218"/>
      <c r="E81" s="218"/>
      <c r="F81" s="218"/>
      <c r="G81" s="218"/>
      <c r="H81" s="218"/>
      <c r="I81" s="218"/>
      <c r="J81" s="218"/>
      <c r="K81" s="218"/>
      <c r="L81" s="218"/>
      <c r="M81" s="218"/>
      <c r="N81" s="218"/>
      <c r="O81" s="218"/>
      <c r="P81" s="223"/>
      <c r="Q81" s="2"/>
      <c r="R81" s="2"/>
    </row>
    <row r="82" ht="14.25" customHeight="1" spans="3:18">
      <c r="C82" s="219"/>
      <c r="D82" s="220"/>
      <c r="E82" s="220"/>
      <c r="F82" s="220"/>
      <c r="G82" s="220"/>
      <c r="H82" s="220"/>
      <c r="I82" s="220"/>
      <c r="J82" s="220"/>
      <c r="K82" s="220"/>
      <c r="L82" s="220"/>
      <c r="M82" s="220"/>
      <c r="N82" s="227"/>
      <c r="O82" s="100"/>
      <c r="P82" s="224"/>
      <c r="Q82" s="2"/>
      <c r="R82" s="2"/>
    </row>
    <row r="83" ht="14.25" customHeight="1" spans="3:18">
      <c r="C83" s="219"/>
      <c r="D83" s="71" t="s">
        <v>10</v>
      </c>
      <c r="E83" s="747" t="s">
        <v>294</v>
      </c>
      <c r="F83" s="748" t="s">
        <v>286</v>
      </c>
      <c r="G83" s="173"/>
      <c r="H83" s="173"/>
      <c r="I83" s="173"/>
      <c r="J83" s="173"/>
      <c r="K83" s="173"/>
      <c r="L83" s="72" t="s">
        <v>241</v>
      </c>
      <c r="M83" s="72" t="s">
        <v>242</v>
      </c>
      <c r="N83" s="72" t="s">
        <v>279</v>
      </c>
      <c r="O83" s="72"/>
      <c r="P83" s="224"/>
      <c r="Q83" s="2"/>
      <c r="R83" s="2"/>
    </row>
    <row r="84" ht="14.25" customHeight="1" spans="3:18">
      <c r="C84" s="221"/>
      <c r="D84" s="173"/>
      <c r="E84" s="173"/>
      <c r="F84" s="71">
        <v>1</v>
      </c>
      <c r="G84" s="173"/>
      <c r="H84" s="72">
        <v>2</v>
      </c>
      <c r="I84" s="173"/>
      <c r="J84" s="72">
        <v>3</v>
      </c>
      <c r="K84" s="173"/>
      <c r="L84" s="173"/>
      <c r="M84" s="173"/>
      <c r="N84" s="72"/>
      <c r="O84" s="72"/>
      <c r="P84" s="224"/>
      <c r="Q84" s="2"/>
      <c r="R84" s="2"/>
    </row>
    <row r="85" ht="19" customHeight="1" spans="3:18">
      <c r="C85" s="221"/>
      <c r="D85" s="173"/>
      <c r="E85" s="173"/>
      <c r="F85" s="71" t="s">
        <v>244</v>
      </c>
      <c r="G85" s="71" t="s">
        <v>245</v>
      </c>
      <c r="H85" s="72" t="s">
        <v>244</v>
      </c>
      <c r="I85" s="72" t="s">
        <v>245</v>
      </c>
      <c r="J85" s="72" t="s">
        <v>244</v>
      </c>
      <c r="K85" s="72" t="s">
        <v>245</v>
      </c>
      <c r="L85" s="173"/>
      <c r="M85" s="173"/>
      <c r="N85" s="72"/>
      <c r="O85" s="72"/>
      <c r="P85" s="224"/>
      <c r="Q85" s="2"/>
      <c r="R85" s="2"/>
    </row>
    <row r="86" ht="25" customHeight="1" spans="3:18">
      <c r="C86" s="222"/>
      <c r="D86" s="26">
        <v>1</v>
      </c>
      <c r="E86" s="123" t="s">
        <v>295</v>
      </c>
      <c r="F86" s="122"/>
      <c r="G86" s="26" t="str">
        <f>IF(F86="Tidak Ada","1",IF(F86="Ada bukti lengkap","4",""))</f>
        <v/>
      </c>
      <c r="H86" s="122"/>
      <c r="I86" s="26" t="str">
        <f>IF(H86="Tidak Ada","1",IF(H86="Ada bukti lengkap","4",""))</f>
        <v/>
      </c>
      <c r="J86" s="122"/>
      <c r="K86" s="26" t="str">
        <f>IF(J86="Tidak Ada","1",IF(J86="Ada bukti lengkap","4",""))</f>
        <v/>
      </c>
      <c r="L86" s="26" t="str">
        <f t="shared" ref="L86:L88" si="17">IFERROR(SUM(G86+I86+K86),"")</f>
        <v/>
      </c>
      <c r="M86" s="84" t="str">
        <f t="shared" ref="M86:M88" si="18">IFERROR(SUM(L86/3),"")</f>
        <v/>
      </c>
      <c r="N86" s="228" t="s">
        <v>296</v>
      </c>
      <c r="O86" s="228"/>
      <c r="P86" s="224"/>
      <c r="Q86" s="2"/>
      <c r="R86" s="2"/>
    </row>
    <row r="87" ht="28" spans="3:18">
      <c r="C87" s="222"/>
      <c r="D87" s="26">
        <v>2</v>
      </c>
      <c r="E87" s="74" t="s">
        <v>297</v>
      </c>
      <c r="F87" s="122"/>
      <c r="G87" s="26" t="str">
        <f>IF(F87="Tidak Ada","1",IF(F87="50% kondisi sesuai aturan","2",IF(F87="75 % kondisi sesuai aturan","3",IF(F87="100 % kondisi sesuai aturan","4",""))))</f>
        <v/>
      </c>
      <c r="H87" s="122"/>
      <c r="I87" s="26" t="str">
        <f>IF(H87="Tidak Ada","1",IF(H87="50% kondisi sesuai aturan","2",IF(H87="75 % kondisi sesuai aturan","3",IF(H87="100 % kondisi sesuai aturan","4",""))))</f>
        <v/>
      </c>
      <c r="J87" s="122"/>
      <c r="K87" s="26" t="str">
        <f>IF(J87="Tidak Ada","1",IF(J87="50% kondisi sesuai aturan","2",IF(J87="75 % kondisi sesuai aturan","3",IF(J87="100 % kondisi sesuai aturan","4",""))))</f>
        <v/>
      </c>
      <c r="L87" s="26" t="str">
        <f t="shared" si="17"/>
        <v/>
      </c>
      <c r="M87" s="84" t="str">
        <f t="shared" si="18"/>
        <v/>
      </c>
      <c r="N87" s="228"/>
      <c r="O87" s="228"/>
      <c r="P87" s="224"/>
      <c r="Q87" s="2"/>
      <c r="R87" s="2"/>
    </row>
    <row r="88" ht="14" spans="3:18">
      <c r="C88" s="222"/>
      <c r="D88" s="26">
        <v>3</v>
      </c>
      <c r="E88" s="123" t="s">
        <v>298</v>
      </c>
      <c r="F88" s="122"/>
      <c r="G88" s="26" t="str">
        <f>IF(F88="Tidak Ada","1",IF(F88="50% kondisi sesuai aturan","2",IF(F88="75 % kondisi sesuai aturan","3",IF(F88="100 % kondisi sesuai aturan","4",""))))</f>
        <v/>
      </c>
      <c r="H88" s="122"/>
      <c r="I88" s="26" t="str">
        <f>IF(H88="Tidak Ada","1",IF(H88="50% kondisi sesuai aturan","2",IF(H88="75 % kondisi sesuai aturan","3",IF(H88="100 % kondisi sesuai aturan","4",""))))</f>
        <v/>
      </c>
      <c r="J88" s="122"/>
      <c r="K88" s="26" t="str">
        <f>IF(J88="Tidak Ada","1",IF(J88="50% kondisi sesuai aturan","2",IF(J88="75 % kondisi sesuai aturan","3",IF(J88="100 % kondisi sesuai aturan","4",""))))</f>
        <v/>
      </c>
      <c r="L88" s="26" t="str">
        <f t="shared" si="17"/>
        <v/>
      </c>
      <c r="M88" s="84" t="str">
        <f t="shared" si="18"/>
        <v/>
      </c>
      <c r="N88" s="228"/>
      <c r="O88" s="228"/>
      <c r="P88" s="224"/>
      <c r="Q88" s="2"/>
      <c r="R88" s="2"/>
    </row>
    <row r="89" ht="20" customHeight="1" spans="3:18">
      <c r="C89" s="212"/>
      <c r="D89" s="214" t="s">
        <v>299</v>
      </c>
      <c r="E89" s="43"/>
      <c r="F89" s="43"/>
      <c r="G89" s="43"/>
      <c r="H89" s="43"/>
      <c r="I89" s="43"/>
      <c r="J89" s="43"/>
      <c r="K89" s="43"/>
      <c r="L89" s="225"/>
      <c r="M89" s="44">
        <f>SUM($M86:$M88)</f>
        <v>0</v>
      </c>
      <c r="N89" s="228"/>
      <c r="O89" s="228"/>
      <c r="P89" s="224"/>
      <c r="Q89" s="2"/>
      <c r="R89" s="2"/>
    </row>
    <row r="90" ht="14.25" customHeight="1" spans="3:18">
      <c r="C90" s="215"/>
      <c r="D90" s="216"/>
      <c r="E90" s="216"/>
      <c r="F90" s="216"/>
      <c r="G90" s="216"/>
      <c r="H90" s="216"/>
      <c r="I90" s="216"/>
      <c r="J90" s="216"/>
      <c r="K90" s="216"/>
      <c r="L90" s="216"/>
      <c r="M90" s="216"/>
      <c r="N90" s="216"/>
      <c r="O90" s="216"/>
      <c r="P90" s="226"/>
      <c r="Q90" s="2"/>
      <c r="R90" s="2"/>
    </row>
    <row r="91" ht="14.25" customHeight="1" spans="3:18">
      <c r="C91" s="2"/>
      <c r="D91" s="2"/>
      <c r="E91" s="2"/>
      <c r="F91" s="2"/>
      <c r="G91" s="2"/>
      <c r="H91" s="2"/>
      <c r="I91" s="2"/>
      <c r="J91" s="2"/>
      <c r="K91" s="164"/>
      <c r="L91" s="2"/>
      <c r="M91" s="2"/>
      <c r="N91" s="2"/>
      <c r="O91" s="2"/>
      <c r="P91" s="2"/>
      <c r="Q91" s="2"/>
      <c r="R91" s="2"/>
    </row>
    <row r="92" ht="14.25" customHeight="1" spans="3:18">
      <c r="C92" s="2"/>
      <c r="D92" s="2"/>
      <c r="E92" s="2"/>
      <c r="F92" s="2"/>
      <c r="G92" s="2"/>
      <c r="H92" s="2"/>
      <c r="I92" s="2"/>
      <c r="J92" s="2"/>
      <c r="K92" s="2"/>
      <c r="L92" s="2"/>
      <c r="M92" s="2"/>
      <c r="N92" s="2"/>
      <c r="O92" s="2"/>
      <c r="P92" s="2"/>
      <c r="Q92" s="2"/>
      <c r="R92" s="2"/>
    </row>
    <row r="93" ht="14.25" customHeight="1" spans="3:18">
      <c r="C93" s="2"/>
      <c r="D93" s="2"/>
      <c r="E93" s="2"/>
      <c r="F93" s="2"/>
      <c r="G93" s="2"/>
      <c r="H93" s="2"/>
      <c r="I93" s="2"/>
      <c r="J93" s="2"/>
      <c r="K93" s="2"/>
      <c r="L93" s="2"/>
      <c r="M93" s="2"/>
      <c r="N93" s="2"/>
      <c r="O93" s="2"/>
      <c r="P93" s="2"/>
      <c r="Q93" s="2"/>
      <c r="R93" s="2"/>
    </row>
    <row r="94" ht="14.25" customHeight="1" spans="3:18">
      <c r="C94" s="2"/>
      <c r="D94" s="2"/>
      <c r="E94" s="2"/>
      <c r="F94" s="2"/>
      <c r="G94" s="2"/>
      <c r="H94" s="2"/>
      <c r="I94" s="2"/>
      <c r="J94" s="2"/>
      <c r="K94" s="2"/>
      <c r="L94" s="2"/>
      <c r="M94" s="2"/>
      <c r="N94" s="2"/>
      <c r="O94" s="2"/>
      <c r="P94" s="2"/>
      <c r="Q94" s="2"/>
      <c r="R94" s="2"/>
    </row>
    <row r="95" ht="14.25" customHeight="1" spans="3:18">
      <c r="C95" s="2"/>
      <c r="D95" s="2"/>
      <c r="E95" s="2"/>
      <c r="F95" s="2"/>
      <c r="G95" s="2"/>
      <c r="H95" s="2"/>
      <c r="I95" s="2"/>
      <c r="J95" s="2"/>
      <c r="K95" s="2"/>
      <c r="L95" s="2"/>
      <c r="M95" s="2"/>
      <c r="N95" s="2"/>
      <c r="O95" s="2"/>
      <c r="P95" s="2"/>
      <c r="Q95" s="2"/>
      <c r="R95" s="2"/>
    </row>
    <row r="96" ht="14.25" customHeight="1" spans="3:18">
      <c r="C96" s="2"/>
      <c r="D96" s="2"/>
      <c r="E96" s="2"/>
      <c r="F96" s="2"/>
      <c r="G96" s="2"/>
      <c r="H96" s="2"/>
      <c r="I96" s="2"/>
      <c r="J96" s="2"/>
      <c r="K96" s="2"/>
      <c r="L96" s="2"/>
      <c r="M96" s="2"/>
      <c r="N96" s="2"/>
      <c r="O96" s="2"/>
      <c r="P96" s="2"/>
      <c r="Q96" s="2"/>
      <c r="R96" s="2"/>
    </row>
    <row r="97" ht="14.25" customHeight="1" spans="3:18">
      <c r="C97" s="2"/>
      <c r="D97" s="2"/>
      <c r="E97" s="2"/>
      <c r="F97" s="2"/>
      <c r="G97" s="2"/>
      <c r="H97" s="2"/>
      <c r="I97" s="2"/>
      <c r="J97" s="2"/>
      <c r="K97" s="2"/>
      <c r="L97" s="2"/>
      <c r="M97" s="2"/>
      <c r="N97" s="2"/>
      <c r="O97" s="2"/>
      <c r="P97" s="2"/>
      <c r="Q97" s="2"/>
      <c r="R97" s="2"/>
    </row>
    <row r="98" ht="14.25" customHeight="1" spans="3:18">
      <c r="C98" s="2"/>
      <c r="D98" s="2"/>
      <c r="E98" s="2"/>
      <c r="F98" s="2"/>
      <c r="G98" s="2"/>
      <c r="H98" s="2"/>
      <c r="I98" s="2"/>
      <c r="J98" s="2"/>
      <c r="K98" s="2"/>
      <c r="L98" s="2"/>
      <c r="M98" s="2"/>
      <c r="N98" s="2"/>
      <c r="O98" s="2"/>
      <c r="P98" s="2"/>
      <c r="Q98" s="2"/>
      <c r="R98" s="2"/>
    </row>
    <row r="99" ht="14.25" customHeight="1" spans="3:18">
      <c r="C99" s="2"/>
      <c r="D99" s="2"/>
      <c r="E99" s="2"/>
      <c r="F99" s="2"/>
      <c r="G99" s="2"/>
      <c r="H99" s="2"/>
      <c r="I99" s="2"/>
      <c r="J99" s="2"/>
      <c r="K99" s="2"/>
      <c r="L99" s="2"/>
      <c r="M99" s="2"/>
      <c r="N99" s="2"/>
      <c r="O99" s="2"/>
      <c r="P99" s="2"/>
      <c r="Q99" s="2"/>
      <c r="R99" s="2"/>
    </row>
    <row r="100" ht="14.25" customHeight="1" spans="3:18">
      <c r="C100" s="2"/>
      <c r="D100" s="2"/>
      <c r="E100" s="2"/>
      <c r="F100" s="2"/>
      <c r="G100" s="2"/>
      <c r="H100" s="2"/>
      <c r="I100" s="2"/>
      <c r="J100" s="2"/>
      <c r="K100" s="2"/>
      <c r="L100" s="2"/>
      <c r="M100" s="2"/>
      <c r="N100" s="2"/>
      <c r="O100" s="2"/>
      <c r="P100" s="2"/>
      <c r="Q100" s="2"/>
      <c r="R100" s="2"/>
    </row>
    <row r="101" ht="14.25" customHeight="1" spans="3:18">
      <c r="C101" s="2"/>
      <c r="D101" s="2"/>
      <c r="E101" s="2"/>
      <c r="F101" s="2"/>
      <c r="G101" s="2"/>
      <c r="H101" s="2"/>
      <c r="I101" s="2"/>
      <c r="J101" s="2"/>
      <c r="K101" s="2"/>
      <c r="L101" s="2"/>
      <c r="M101" s="2"/>
      <c r="N101" s="2"/>
      <c r="O101" s="2"/>
      <c r="P101" s="2"/>
      <c r="Q101" s="2"/>
      <c r="R101" s="2"/>
    </row>
    <row r="102" ht="14.25" customHeight="1" spans="3:18">
      <c r="C102" s="2"/>
      <c r="D102" s="2"/>
      <c r="E102" s="2"/>
      <c r="F102" s="2"/>
      <c r="G102" s="2"/>
      <c r="H102" s="2"/>
      <c r="I102" s="2"/>
      <c r="J102" s="2"/>
      <c r="K102" s="2"/>
      <c r="L102" s="2"/>
      <c r="M102" s="2"/>
      <c r="N102" s="2"/>
      <c r="O102" s="2"/>
      <c r="P102" s="2"/>
      <c r="Q102" s="2"/>
      <c r="R102" s="2"/>
    </row>
    <row r="103" ht="14.25" customHeight="1" spans="3:18">
      <c r="C103" s="2"/>
      <c r="D103" s="2"/>
      <c r="E103" s="2"/>
      <c r="F103" s="2"/>
      <c r="G103" s="2"/>
      <c r="H103" s="2"/>
      <c r="I103" s="2"/>
      <c r="J103" s="2"/>
      <c r="K103" s="2"/>
      <c r="L103" s="2"/>
      <c r="M103" s="2"/>
      <c r="N103" s="2"/>
      <c r="O103" s="2"/>
      <c r="P103" s="2"/>
      <c r="Q103" s="2"/>
      <c r="R103" s="2"/>
    </row>
    <row r="104" ht="14.25" customHeight="1" spans="3:18">
      <c r="C104" s="2"/>
      <c r="D104" s="2"/>
      <c r="E104" s="2"/>
      <c r="F104" s="2"/>
      <c r="G104" s="2"/>
      <c r="H104" s="2"/>
      <c r="I104" s="2"/>
      <c r="J104" s="2"/>
      <c r="K104" s="2"/>
      <c r="L104" s="2"/>
      <c r="M104" s="2"/>
      <c r="N104" s="2"/>
      <c r="O104" s="2"/>
      <c r="P104" s="2"/>
      <c r="Q104" s="2"/>
      <c r="R104" s="2"/>
    </row>
    <row r="105" ht="14.25" customHeight="1" spans="3:18">
      <c r="C105" s="2"/>
      <c r="D105" s="2"/>
      <c r="E105" s="2"/>
      <c r="F105" s="2"/>
      <c r="G105" s="2"/>
      <c r="H105" s="2"/>
      <c r="I105" s="2"/>
      <c r="J105" s="2"/>
      <c r="K105" s="2"/>
      <c r="L105" s="2"/>
      <c r="M105" s="2"/>
      <c r="N105" s="2"/>
      <c r="O105" s="2"/>
      <c r="P105" s="2"/>
      <c r="Q105" s="2"/>
      <c r="R105" s="2"/>
    </row>
    <row r="106" ht="14.25" customHeight="1" spans="3:18">
      <c r="C106" s="2"/>
      <c r="D106" s="2"/>
      <c r="E106" s="2"/>
      <c r="F106" s="2"/>
      <c r="G106" s="2"/>
      <c r="H106" s="2"/>
      <c r="I106" s="2"/>
      <c r="J106" s="2"/>
      <c r="K106" s="2"/>
      <c r="L106" s="2"/>
      <c r="M106" s="2"/>
      <c r="N106" s="2"/>
      <c r="O106" s="2"/>
      <c r="P106" s="2"/>
      <c r="Q106" s="2"/>
      <c r="R106" s="2"/>
    </row>
    <row r="107" ht="14.25" customHeight="1" spans="3:18">
      <c r="C107" s="2"/>
      <c r="D107" s="2"/>
      <c r="E107" s="2"/>
      <c r="F107" s="2"/>
      <c r="G107" s="2"/>
      <c r="H107" s="2"/>
      <c r="I107" s="2"/>
      <c r="J107" s="2"/>
      <c r="K107" s="2"/>
      <c r="L107" s="2"/>
      <c r="M107" s="2"/>
      <c r="N107" s="2"/>
      <c r="O107" s="2"/>
      <c r="P107" s="2"/>
      <c r="Q107" s="2"/>
      <c r="R107" s="2"/>
    </row>
    <row r="108" ht="14.25" customHeight="1" spans="3:18">
      <c r="C108" s="2"/>
      <c r="D108" s="2"/>
      <c r="E108" s="2"/>
      <c r="F108" s="2"/>
      <c r="G108" s="2"/>
      <c r="H108" s="2"/>
      <c r="I108" s="2"/>
      <c r="J108" s="2"/>
      <c r="K108" s="2"/>
      <c r="L108" s="2"/>
      <c r="M108" s="2"/>
      <c r="N108" s="2"/>
      <c r="O108" s="2"/>
      <c r="P108" s="2"/>
      <c r="Q108" s="2"/>
      <c r="R108" s="2"/>
    </row>
    <row r="109" ht="14.25" customHeight="1" spans="3:18">
      <c r="C109" s="2"/>
      <c r="D109" s="2"/>
      <c r="E109" s="2"/>
      <c r="F109" s="2"/>
      <c r="G109" s="2"/>
      <c r="H109" s="2"/>
      <c r="I109" s="2"/>
      <c r="J109" s="2"/>
      <c r="K109" s="2"/>
      <c r="L109" s="2"/>
      <c r="M109" s="2"/>
      <c r="N109" s="2"/>
      <c r="O109" s="2"/>
      <c r="P109" s="2"/>
      <c r="Q109" s="2"/>
      <c r="R109" s="2"/>
    </row>
    <row r="110" ht="14.25" customHeight="1" spans="3:18">
      <c r="C110" s="2"/>
      <c r="D110" s="2"/>
      <c r="E110" s="2"/>
      <c r="F110" s="2"/>
      <c r="G110" s="2"/>
      <c r="H110" s="2"/>
      <c r="I110" s="2"/>
      <c r="J110" s="2"/>
      <c r="K110" s="2"/>
      <c r="L110" s="2"/>
      <c r="M110" s="2"/>
      <c r="N110" s="2"/>
      <c r="O110" s="2"/>
      <c r="P110" s="2"/>
      <c r="Q110" s="2"/>
      <c r="R110" s="2"/>
    </row>
    <row r="111" ht="14.25" customHeight="1" spans="3:18">
      <c r="C111" s="2"/>
      <c r="D111" s="2"/>
      <c r="E111" s="2"/>
      <c r="F111" s="2"/>
      <c r="G111" s="2"/>
      <c r="H111" s="2"/>
      <c r="I111" s="2"/>
      <c r="J111" s="2"/>
      <c r="K111" s="2"/>
      <c r="L111" s="2"/>
      <c r="M111" s="2"/>
      <c r="N111" s="2"/>
      <c r="O111" s="2"/>
      <c r="P111" s="2"/>
      <c r="Q111" s="2"/>
      <c r="R111" s="2"/>
    </row>
    <row r="112" ht="14.25" customHeight="1" spans="3:18">
      <c r="C112" s="2"/>
      <c r="D112" s="2"/>
      <c r="E112" s="2"/>
      <c r="F112" s="2"/>
      <c r="G112" s="2"/>
      <c r="H112" s="2"/>
      <c r="I112" s="2"/>
      <c r="J112" s="2"/>
      <c r="K112" s="2"/>
      <c r="L112" s="2"/>
      <c r="M112" s="2"/>
      <c r="N112" s="2"/>
      <c r="O112" s="2"/>
      <c r="P112" s="2"/>
      <c r="Q112" s="2"/>
      <c r="R112" s="2"/>
    </row>
    <row r="113" ht="14.25" customHeight="1" spans="3:18">
      <c r="C113" s="2"/>
      <c r="D113" s="2"/>
      <c r="E113" s="2"/>
      <c r="F113" s="2"/>
      <c r="G113" s="2"/>
      <c r="H113" s="2"/>
      <c r="I113" s="2"/>
      <c r="J113" s="2"/>
      <c r="K113" s="2"/>
      <c r="L113" s="2"/>
      <c r="M113" s="2"/>
      <c r="N113" s="2"/>
      <c r="O113" s="2"/>
      <c r="P113" s="2"/>
      <c r="Q113" s="2"/>
      <c r="R113" s="2"/>
    </row>
    <row r="114" ht="14.25" customHeight="1" spans="3:18">
      <c r="C114" s="2"/>
      <c r="D114" s="2"/>
      <c r="E114" s="2"/>
      <c r="F114" s="2"/>
      <c r="G114" s="2"/>
      <c r="H114" s="2"/>
      <c r="I114" s="2"/>
      <c r="J114" s="2"/>
      <c r="K114" s="2"/>
      <c r="L114" s="2"/>
      <c r="M114" s="2"/>
      <c r="N114" s="2"/>
      <c r="O114" s="2"/>
      <c r="P114" s="2"/>
      <c r="Q114" s="2"/>
      <c r="R114" s="2"/>
    </row>
    <row r="115" ht="14.25" customHeight="1" spans="3:18">
      <c r="C115" s="2"/>
      <c r="D115" s="2"/>
      <c r="E115" s="2"/>
      <c r="F115" s="2"/>
      <c r="G115" s="2"/>
      <c r="H115" s="2"/>
      <c r="I115" s="2"/>
      <c r="J115" s="2"/>
      <c r="K115" s="2"/>
      <c r="L115" s="2"/>
      <c r="M115" s="2"/>
      <c r="N115" s="2"/>
      <c r="O115" s="2"/>
      <c r="P115" s="2"/>
      <c r="Q115" s="2"/>
      <c r="R115" s="2"/>
    </row>
    <row r="116" ht="14.25" customHeight="1" spans="3:18">
      <c r="C116" s="2"/>
      <c r="D116" s="2"/>
      <c r="E116" s="2"/>
      <c r="F116" s="2"/>
      <c r="G116" s="2"/>
      <c r="H116" s="2"/>
      <c r="I116" s="2"/>
      <c r="J116" s="2"/>
      <c r="K116" s="2"/>
      <c r="L116" s="2"/>
      <c r="M116" s="2"/>
      <c r="N116" s="2"/>
      <c r="O116" s="2"/>
      <c r="P116" s="2"/>
      <c r="Q116" s="2"/>
      <c r="R116" s="2"/>
    </row>
    <row r="117" ht="14.25" customHeight="1" spans="3:18">
      <c r="C117" s="2"/>
      <c r="D117" s="2"/>
      <c r="E117" s="2"/>
      <c r="F117" s="2"/>
      <c r="G117" s="2"/>
      <c r="H117" s="2"/>
      <c r="I117" s="2"/>
      <c r="J117" s="2"/>
      <c r="K117" s="2"/>
      <c r="L117" s="2"/>
      <c r="M117" s="2"/>
      <c r="N117" s="2"/>
      <c r="O117" s="2"/>
      <c r="P117" s="2"/>
      <c r="Q117" s="2"/>
      <c r="R117" s="2"/>
    </row>
    <row r="118" ht="14.25" customHeight="1" spans="3:18">
      <c r="C118" s="2"/>
      <c r="D118" s="2"/>
      <c r="E118" s="2"/>
      <c r="F118" s="2"/>
      <c r="G118" s="2"/>
      <c r="H118" s="2"/>
      <c r="I118" s="2"/>
      <c r="J118" s="2"/>
      <c r="K118" s="2"/>
      <c r="L118" s="2"/>
      <c r="M118" s="2"/>
      <c r="N118" s="2"/>
      <c r="O118" s="2"/>
      <c r="P118" s="2"/>
      <c r="Q118" s="2"/>
      <c r="R118" s="2"/>
    </row>
    <row r="119" ht="14.25" customHeight="1" spans="3:18">
      <c r="C119" s="2"/>
      <c r="D119" s="2"/>
      <c r="E119" s="2"/>
      <c r="F119" s="2"/>
      <c r="G119" s="2"/>
      <c r="H119" s="2"/>
      <c r="I119" s="2"/>
      <c r="J119" s="2"/>
      <c r="K119" s="2"/>
      <c r="L119" s="2"/>
      <c r="M119" s="2"/>
      <c r="N119" s="2"/>
      <c r="O119" s="2"/>
      <c r="P119" s="2"/>
      <c r="Q119" s="2"/>
      <c r="R119" s="2"/>
    </row>
    <row r="120" ht="14.25" customHeight="1" spans="3:18">
      <c r="C120" s="2"/>
      <c r="D120" s="2"/>
      <c r="E120" s="2"/>
      <c r="F120" s="2"/>
      <c r="G120" s="2"/>
      <c r="H120" s="2"/>
      <c r="I120" s="2"/>
      <c r="J120" s="2"/>
      <c r="K120" s="2"/>
      <c r="L120" s="2"/>
      <c r="M120" s="2"/>
      <c r="N120" s="2"/>
      <c r="O120" s="2"/>
      <c r="P120" s="2"/>
      <c r="Q120" s="2"/>
      <c r="R120" s="2"/>
    </row>
    <row r="121" ht="14.25" customHeight="1" spans="3:18">
      <c r="C121" s="2"/>
      <c r="D121" s="2"/>
      <c r="E121" s="2"/>
      <c r="F121" s="2"/>
      <c r="G121" s="2"/>
      <c r="H121" s="2"/>
      <c r="I121" s="2"/>
      <c r="J121" s="2"/>
      <c r="K121" s="2"/>
      <c r="L121" s="2"/>
      <c r="M121" s="2"/>
      <c r="N121" s="2"/>
      <c r="O121" s="2"/>
      <c r="P121" s="2"/>
      <c r="Q121" s="2"/>
      <c r="R121" s="2"/>
    </row>
    <row r="122" ht="14.25" customHeight="1" spans="3:18">
      <c r="C122" s="2"/>
      <c r="D122" s="2"/>
      <c r="E122" s="2"/>
      <c r="F122" s="2"/>
      <c r="G122" s="2"/>
      <c r="H122" s="2"/>
      <c r="I122" s="2"/>
      <c r="J122" s="2"/>
      <c r="K122" s="2"/>
      <c r="L122" s="2"/>
      <c r="M122" s="2"/>
      <c r="N122" s="2"/>
      <c r="O122" s="2"/>
      <c r="P122" s="2"/>
      <c r="Q122" s="2"/>
      <c r="R122" s="2"/>
    </row>
    <row r="123" ht="14.25" customHeight="1" spans="3:18">
      <c r="C123" s="2"/>
      <c r="D123" s="2"/>
      <c r="E123" s="2"/>
      <c r="F123" s="2"/>
      <c r="G123" s="2"/>
      <c r="H123" s="2"/>
      <c r="I123" s="2"/>
      <c r="J123" s="2"/>
      <c r="K123" s="2"/>
      <c r="L123" s="2"/>
      <c r="M123" s="2"/>
      <c r="N123" s="2"/>
      <c r="O123" s="2"/>
      <c r="P123" s="2"/>
      <c r="Q123" s="2"/>
      <c r="R123" s="2"/>
    </row>
    <row r="124" ht="14.25" customHeight="1" spans="3:18">
      <c r="C124" s="2"/>
      <c r="D124" s="2"/>
      <c r="E124" s="2"/>
      <c r="F124" s="2"/>
      <c r="G124" s="2"/>
      <c r="H124" s="2"/>
      <c r="I124" s="2"/>
      <c r="J124" s="2"/>
      <c r="K124" s="2"/>
      <c r="L124" s="2"/>
      <c r="M124" s="2"/>
      <c r="N124" s="2"/>
      <c r="O124" s="2"/>
      <c r="P124" s="2"/>
      <c r="Q124" s="2"/>
      <c r="R124" s="2"/>
    </row>
    <row r="125" ht="14.25" customHeight="1" spans="3:18">
      <c r="C125" s="2"/>
      <c r="D125" s="2"/>
      <c r="E125" s="2"/>
      <c r="F125" s="2"/>
      <c r="G125" s="2"/>
      <c r="H125" s="2"/>
      <c r="I125" s="2"/>
      <c r="J125" s="2"/>
      <c r="K125" s="2"/>
      <c r="L125" s="2"/>
      <c r="M125" s="2"/>
      <c r="N125" s="2"/>
      <c r="O125" s="2"/>
      <c r="P125" s="2"/>
      <c r="Q125" s="2"/>
      <c r="R125" s="2"/>
    </row>
    <row r="126" ht="14.25" customHeight="1" spans="3:18">
      <c r="C126" s="2"/>
      <c r="D126" s="2"/>
      <c r="E126" s="2"/>
      <c r="F126" s="2"/>
      <c r="G126" s="2"/>
      <c r="H126" s="2"/>
      <c r="I126" s="2"/>
      <c r="J126" s="2"/>
      <c r="K126" s="2"/>
      <c r="L126" s="2"/>
      <c r="M126" s="2"/>
      <c r="N126" s="2"/>
      <c r="O126" s="2"/>
      <c r="P126" s="2"/>
      <c r="Q126" s="2"/>
      <c r="R126" s="2"/>
    </row>
    <row r="127" ht="14.25" customHeight="1" spans="3:18">
      <c r="C127" s="2"/>
      <c r="D127" s="2"/>
      <c r="E127" s="2"/>
      <c r="F127" s="2"/>
      <c r="G127" s="2"/>
      <c r="H127" s="2"/>
      <c r="I127" s="2"/>
      <c r="J127" s="2"/>
      <c r="K127" s="2"/>
      <c r="L127" s="2"/>
      <c r="M127" s="2"/>
      <c r="N127" s="2"/>
      <c r="O127" s="2"/>
      <c r="P127" s="2"/>
      <c r="Q127" s="2"/>
      <c r="R127" s="2"/>
    </row>
    <row r="128" ht="14.25" customHeight="1" spans="3:18">
      <c r="C128" s="2"/>
      <c r="D128" s="2"/>
      <c r="E128" s="2"/>
      <c r="F128" s="2"/>
      <c r="G128" s="2"/>
      <c r="H128" s="2"/>
      <c r="I128" s="2"/>
      <c r="J128" s="2"/>
      <c r="K128" s="2"/>
      <c r="L128" s="2"/>
      <c r="M128" s="2"/>
      <c r="N128" s="2"/>
      <c r="O128" s="2"/>
      <c r="P128" s="2"/>
      <c r="Q128" s="2"/>
      <c r="R128" s="2"/>
    </row>
    <row r="129" ht="14.25" customHeight="1" spans="3:18">
      <c r="C129" s="2"/>
      <c r="D129" s="2"/>
      <c r="E129" s="2"/>
      <c r="F129" s="2"/>
      <c r="G129" s="2"/>
      <c r="H129" s="2"/>
      <c r="I129" s="2"/>
      <c r="J129" s="2"/>
      <c r="K129" s="2"/>
      <c r="L129" s="2"/>
      <c r="M129" s="2"/>
      <c r="N129" s="2"/>
      <c r="O129" s="2"/>
      <c r="P129" s="2"/>
      <c r="Q129" s="2"/>
      <c r="R129" s="2"/>
    </row>
    <row r="130" ht="14.25" customHeight="1" spans="3:18">
      <c r="C130" s="2"/>
      <c r="D130" s="2"/>
      <c r="E130" s="2"/>
      <c r="F130" s="2"/>
      <c r="G130" s="2"/>
      <c r="H130" s="2"/>
      <c r="I130" s="2"/>
      <c r="J130" s="2"/>
      <c r="K130" s="2"/>
      <c r="L130" s="2"/>
      <c r="M130" s="2"/>
      <c r="N130" s="2"/>
      <c r="O130" s="2"/>
      <c r="P130" s="2"/>
      <c r="Q130" s="2"/>
      <c r="R130" s="2"/>
    </row>
    <row r="131" ht="14.25" customHeight="1" spans="3:18">
      <c r="C131" s="2"/>
      <c r="D131" s="2"/>
      <c r="E131" s="2"/>
      <c r="F131" s="2"/>
      <c r="G131" s="2"/>
      <c r="H131" s="2"/>
      <c r="I131" s="2"/>
      <c r="J131" s="2"/>
      <c r="K131" s="2"/>
      <c r="L131" s="2"/>
      <c r="M131" s="2"/>
      <c r="N131" s="2"/>
      <c r="O131" s="2"/>
      <c r="P131" s="2"/>
      <c r="Q131" s="2"/>
      <c r="R131" s="2"/>
    </row>
    <row r="132" ht="14.25" customHeight="1" spans="3:18">
      <c r="C132" s="2"/>
      <c r="D132" s="2"/>
      <c r="E132" s="2"/>
      <c r="F132" s="2"/>
      <c r="G132" s="2"/>
      <c r="H132" s="2"/>
      <c r="I132" s="2"/>
      <c r="J132" s="2"/>
      <c r="K132" s="2"/>
      <c r="L132" s="2"/>
      <c r="M132" s="2"/>
      <c r="N132" s="2"/>
      <c r="O132" s="2"/>
      <c r="P132" s="2"/>
      <c r="Q132" s="2"/>
      <c r="R132" s="2"/>
    </row>
    <row r="133" ht="14.25" customHeight="1" spans="3:18">
      <c r="C133" s="2"/>
      <c r="D133" s="2"/>
      <c r="E133" s="2"/>
      <c r="F133" s="2"/>
      <c r="G133" s="2"/>
      <c r="H133" s="2"/>
      <c r="I133" s="2"/>
      <c r="J133" s="2"/>
      <c r="K133" s="2"/>
      <c r="L133" s="2"/>
      <c r="M133" s="2"/>
      <c r="N133" s="2"/>
      <c r="O133" s="2"/>
      <c r="P133" s="2"/>
      <c r="Q133" s="2"/>
      <c r="R133" s="2"/>
    </row>
    <row r="134" ht="14.25" customHeight="1" spans="3:18">
      <c r="C134" s="2"/>
      <c r="D134" s="2"/>
      <c r="E134" s="2"/>
      <c r="F134" s="2"/>
      <c r="G134" s="2"/>
      <c r="H134" s="2"/>
      <c r="I134" s="2"/>
      <c r="J134" s="2"/>
      <c r="K134" s="2"/>
      <c r="L134" s="2"/>
      <c r="M134" s="2"/>
      <c r="N134" s="2"/>
      <c r="O134" s="2"/>
      <c r="P134" s="2"/>
      <c r="Q134" s="2"/>
      <c r="R134" s="2"/>
    </row>
    <row r="135" ht="14.25" customHeight="1" spans="3:18">
      <c r="C135" s="2"/>
      <c r="D135" s="2"/>
      <c r="E135" s="2"/>
      <c r="F135" s="2"/>
      <c r="G135" s="2"/>
      <c r="H135" s="2"/>
      <c r="I135" s="2"/>
      <c r="J135" s="2"/>
      <c r="K135" s="2"/>
      <c r="L135" s="2"/>
      <c r="M135" s="2"/>
      <c r="N135" s="2"/>
      <c r="O135" s="2"/>
      <c r="P135" s="2"/>
      <c r="Q135" s="2"/>
      <c r="R135" s="2"/>
    </row>
    <row r="136" ht="14.25" customHeight="1" spans="3:18">
      <c r="C136" s="2"/>
      <c r="D136" s="2"/>
      <c r="E136" s="2"/>
      <c r="F136" s="2"/>
      <c r="G136" s="2"/>
      <c r="H136" s="2"/>
      <c r="I136" s="2"/>
      <c r="J136" s="2"/>
      <c r="K136" s="2"/>
      <c r="L136" s="2"/>
      <c r="M136" s="2"/>
      <c r="N136" s="2"/>
      <c r="O136" s="2"/>
      <c r="P136" s="2"/>
      <c r="Q136" s="2"/>
      <c r="R136" s="2"/>
    </row>
    <row r="137" ht="14.25" customHeight="1" spans="3:18">
      <c r="C137" s="2"/>
      <c r="D137" s="2"/>
      <c r="E137" s="2"/>
      <c r="F137" s="2"/>
      <c r="G137" s="2"/>
      <c r="H137" s="2"/>
      <c r="I137" s="2"/>
      <c r="J137" s="2"/>
      <c r="K137" s="2"/>
      <c r="L137" s="2"/>
      <c r="M137" s="2"/>
      <c r="N137" s="2"/>
      <c r="O137" s="2"/>
      <c r="P137" s="2"/>
      <c r="Q137" s="2"/>
      <c r="R137" s="2"/>
    </row>
    <row r="138" ht="14.25" customHeight="1" spans="3:18">
      <c r="C138" s="2"/>
      <c r="D138" s="2"/>
      <c r="E138" s="2"/>
      <c r="F138" s="2"/>
      <c r="G138" s="2"/>
      <c r="H138" s="2"/>
      <c r="I138" s="2"/>
      <c r="J138" s="2"/>
      <c r="K138" s="2"/>
      <c r="L138" s="2"/>
      <c r="M138" s="2"/>
      <c r="N138" s="2"/>
      <c r="O138" s="2"/>
      <c r="P138" s="2"/>
      <c r="Q138" s="2"/>
      <c r="R138" s="2"/>
    </row>
    <row r="139" ht="14.25" customHeight="1" spans="3:18">
      <c r="C139" s="2"/>
      <c r="D139" s="2"/>
      <c r="E139" s="2"/>
      <c r="F139" s="2"/>
      <c r="G139" s="2"/>
      <c r="H139" s="2"/>
      <c r="I139" s="2"/>
      <c r="J139" s="2"/>
      <c r="K139" s="2"/>
      <c r="L139" s="2"/>
      <c r="M139" s="2"/>
      <c r="N139" s="2"/>
      <c r="O139" s="2"/>
      <c r="P139" s="2"/>
      <c r="Q139" s="2"/>
      <c r="R139" s="2"/>
    </row>
    <row r="140" ht="14.25" customHeight="1" spans="3:18">
      <c r="C140" s="2"/>
      <c r="D140" s="2"/>
      <c r="E140" s="2"/>
      <c r="F140" s="2"/>
      <c r="G140" s="2"/>
      <c r="H140" s="2"/>
      <c r="I140" s="2"/>
      <c r="J140" s="2"/>
      <c r="K140" s="2"/>
      <c r="L140" s="2"/>
      <c r="M140" s="2"/>
      <c r="N140" s="2"/>
      <c r="O140" s="2"/>
      <c r="P140" s="2"/>
      <c r="Q140" s="2"/>
      <c r="R140" s="2"/>
    </row>
    <row r="141" ht="14.25" customHeight="1" spans="3:18">
      <c r="C141" s="2"/>
      <c r="D141" s="2"/>
      <c r="E141" s="2"/>
      <c r="F141" s="2"/>
      <c r="G141" s="2"/>
      <c r="H141" s="2"/>
      <c r="I141" s="2"/>
      <c r="J141" s="2"/>
      <c r="K141" s="2"/>
      <c r="L141" s="2"/>
      <c r="M141" s="2"/>
      <c r="N141" s="2"/>
      <c r="O141" s="2"/>
      <c r="P141" s="2"/>
      <c r="Q141" s="2"/>
      <c r="R141" s="2"/>
    </row>
    <row r="142" ht="14.25" customHeight="1" spans="3:18">
      <c r="C142" s="2"/>
      <c r="D142" s="2"/>
      <c r="E142" s="2"/>
      <c r="F142" s="2"/>
      <c r="G142" s="2"/>
      <c r="H142" s="2"/>
      <c r="I142" s="2"/>
      <c r="J142" s="2"/>
      <c r="K142" s="2"/>
      <c r="L142" s="2"/>
      <c r="M142" s="2"/>
      <c r="N142" s="2"/>
      <c r="O142" s="2"/>
      <c r="P142" s="2"/>
      <c r="Q142" s="2"/>
      <c r="R142" s="2"/>
    </row>
    <row r="143" ht="14.25" customHeight="1" spans="3:18">
      <c r="C143" s="2"/>
      <c r="D143" s="2"/>
      <c r="E143" s="2"/>
      <c r="F143" s="2"/>
      <c r="G143" s="2"/>
      <c r="H143" s="2"/>
      <c r="I143" s="2"/>
      <c r="J143" s="2"/>
      <c r="K143" s="2"/>
      <c r="L143" s="2"/>
      <c r="M143" s="2"/>
      <c r="N143" s="2"/>
      <c r="O143" s="2"/>
      <c r="P143" s="2"/>
      <c r="Q143" s="2"/>
      <c r="R143" s="2"/>
    </row>
    <row r="144" ht="14.25" customHeight="1" spans="3:18">
      <c r="C144" s="2"/>
      <c r="D144" s="2"/>
      <c r="E144" s="2"/>
      <c r="F144" s="2"/>
      <c r="G144" s="2"/>
      <c r="H144" s="2"/>
      <c r="I144" s="2"/>
      <c r="J144" s="2"/>
      <c r="K144" s="2"/>
      <c r="L144" s="2"/>
      <c r="M144" s="2"/>
      <c r="N144" s="2"/>
      <c r="O144" s="2"/>
      <c r="P144" s="2"/>
      <c r="Q144" s="2"/>
      <c r="R144" s="2"/>
    </row>
    <row r="145" ht="14.25" customHeight="1" spans="3:18">
      <c r="C145" s="2"/>
      <c r="D145" s="2"/>
      <c r="E145" s="2"/>
      <c r="F145" s="2"/>
      <c r="G145" s="2"/>
      <c r="H145" s="2"/>
      <c r="I145" s="2"/>
      <c r="J145" s="2"/>
      <c r="K145" s="2"/>
      <c r="L145" s="2"/>
      <c r="M145" s="2"/>
      <c r="N145" s="2"/>
      <c r="O145" s="2"/>
      <c r="P145" s="2"/>
      <c r="Q145" s="2"/>
      <c r="R145" s="2"/>
    </row>
    <row r="146" ht="14.25" customHeight="1" spans="3:18">
      <c r="C146" s="2"/>
      <c r="D146" s="2"/>
      <c r="E146" s="2"/>
      <c r="F146" s="2"/>
      <c r="G146" s="2"/>
      <c r="H146" s="2"/>
      <c r="I146" s="2"/>
      <c r="J146" s="2"/>
      <c r="K146" s="2"/>
      <c r="L146" s="2"/>
      <c r="M146" s="2"/>
      <c r="N146" s="2"/>
      <c r="O146" s="2"/>
      <c r="P146" s="2"/>
      <c r="Q146" s="2"/>
      <c r="R146" s="2"/>
    </row>
    <row r="147" ht="14.25" customHeight="1" spans="3:18">
      <c r="C147" s="2"/>
      <c r="D147" s="2"/>
      <c r="E147" s="2"/>
      <c r="F147" s="2"/>
      <c r="G147" s="2"/>
      <c r="H147" s="2"/>
      <c r="I147" s="2"/>
      <c r="J147" s="2"/>
      <c r="K147" s="2"/>
      <c r="L147" s="2"/>
      <c r="M147" s="2"/>
      <c r="N147" s="2"/>
      <c r="O147" s="2"/>
      <c r="P147" s="2"/>
      <c r="Q147" s="2"/>
      <c r="R147" s="2"/>
    </row>
    <row r="148" ht="14.25" customHeight="1" spans="3:18">
      <c r="C148" s="2"/>
      <c r="D148" s="2"/>
      <c r="E148" s="2"/>
      <c r="F148" s="2"/>
      <c r="G148" s="2"/>
      <c r="H148" s="2"/>
      <c r="I148" s="2"/>
      <c r="J148" s="2"/>
      <c r="K148" s="2"/>
      <c r="L148" s="2"/>
      <c r="M148" s="2"/>
      <c r="N148" s="2"/>
      <c r="O148" s="2"/>
      <c r="P148" s="2"/>
      <c r="Q148" s="2"/>
      <c r="R148" s="2"/>
    </row>
    <row r="149" ht="14.25" customHeight="1" spans="3:18">
      <c r="C149" s="2"/>
      <c r="D149" s="2"/>
      <c r="E149" s="2"/>
      <c r="F149" s="2"/>
      <c r="G149" s="2"/>
      <c r="H149" s="2"/>
      <c r="I149" s="2"/>
      <c r="J149" s="2"/>
      <c r="K149" s="2"/>
      <c r="L149" s="2"/>
      <c r="M149" s="2"/>
      <c r="N149" s="2"/>
      <c r="O149" s="2"/>
      <c r="P149" s="2"/>
      <c r="Q149" s="2"/>
      <c r="R149" s="2"/>
    </row>
    <row r="150" ht="14.25" customHeight="1" spans="3:18">
      <c r="C150" s="2"/>
      <c r="D150" s="2"/>
      <c r="E150" s="2"/>
      <c r="F150" s="2"/>
      <c r="G150" s="2"/>
      <c r="H150" s="2"/>
      <c r="I150" s="2"/>
      <c r="J150" s="2"/>
      <c r="K150" s="2"/>
      <c r="L150" s="2"/>
      <c r="M150" s="2"/>
      <c r="N150" s="2"/>
      <c r="O150" s="2"/>
      <c r="P150" s="2"/>
      <c r="Q150" s="2"/>
      <c r="R150" s="2"/>
    </row>
    <row r="151" ht="14.25" customHeight="1" spans="3:18">
      <c r="C151" s="2"/>
      <c r="D151" s="2"/>
      <c r="E151" s="2"/>
      <c r="F151" s="2"/>
      <c r="G151" s="2"/>
      <c r="H151" s="2"/>
      <c r="I151" s="2"/>
      <c r="J151" s="2"/>
      <c r="K151" s="2"/>
      <c r="L151" s="2"/>
      <c r="M151" s="2"/>
      <c r="N151" s="2"/>
      <c r="O151" s="2"/>
      <c r="P151" s="2"/>
      <c r="Q151" s="2"/>
      <c r="R151" s="2"/>
    </row>
    <row r="152" ht="14.25" customHeight="1" spans="3:18">
      <c r="C152" s="2"/>
      <c r="D152" s="2"/>
      <c r="E152" s="2"/>
      <c r="F152" s="2"/>
      <c r="G152" s="2"/>
      <c r="H152" s="2"/>
      <c r="I152" s="2"/>
      <c r="J152" s="2"/>
      <c r="K152" s="2"/>
      <c r="L152" s="2"/>
      <c r="M152" s="2"/>
      <c r="N152" s="2"/>
      <c r="O152" s="2"/>
      <c r="P152" s="2"/>
      <c r="Q152" s="2"/>
      <c r="R152" s="2"/>
    </row>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sheetData>
  <mergeCells count="96">
    <mergeCell ref="C1:D1"/>
    <mergeCell ref="D5:L5"/>
    <mergeCell ref="C6:R6"/>
    <mergeCell ref="C7:R7"/>
    <mergeCell ref="C8:R8"/>
    <mergeCell ref="C9:O9"/>
    <mergeCell ref="F16:K16"/>
    <mergeCell ref="F17:G17"/>
    <mergeCell ref="H17:I17"/>
    <mergeCell ref="J17:K17"/>
    <mergeCell ref="F29:L29"/>
    <mergeCell ref="N29:O29"/>
    <mergeCell ref="F34:N34"/>
    <mergeCell ref="F35:H35"/>
    <mergeCell ref="I35:K35"/>
    <mergeCell ref="L35:N35"/>
    <mergeCell ref="F36:G36"/>
    <mergeCell ref="I36:J36"/>
    <mergeCell ref="L36:M36"/>
    <mergeCell ref="F37:G37"/>
    <mergeCell ref="I37:J37"/>
    <mergeCell ref="L37:M37"/>
    <mergeCell ref="F38:G38"/>
    <mergeCell ref="I38:J38"/>
    <mergeCell ref="L38:M38"/>
    <mergeCell ref="F39:G39"/>
    <mergeCell ref="I39:J39"/>
    <mergeCell ref="L39:M39"/>
    <mergeCell ref="F40:G40"/>
    <mergeCell ref="I40:J40"/>
    <mergeCell ref="L40:M40"/>
    <mergeCell ref="D41:O41"/>
    <mergeCell ref="F42:G42"/>
    <mergeCell ref="I42:J42"/>
    <mergeCell ref="L42:M42"/>
    <mergeCell ref="F43:G43"/>
    <mergeCell ref="I43:J43"/>
    <mergeCell ref="L43:M43"/>
    <mergeCell ref="F44:O44"/>
    <mergeCell ref="D61:E61"/>
    <mergeCell ref="I61:J61"/>
    <mergeCell ref="D62:E62"/>
    <mergeCell ref="I62:J62"/>
    <mergeCell ref="D63:E63"/>
    <mergeCell ref="I63:J63"/>
    <mergeCell ref="D64:H64"/>
    <mergeCell ref="I64:J64"/>
    <mergeCell ref="K64:M64"/>
    <mergeCell ref="D65:H65"/>
    <mergeCell ref="I65:J65"/>
    <mergeCell ref="K65:M65"/>
    <mergeCell ref="F71:K71"/>
    <mergeCell ref="F72:G72"/>
    <mergeCell ref="H72:I72"/>
    <mergeCell ref="J72:K72"/>
    <mergeCell ref="D78:L78"/>
    <mergeCell ref="F83:K83"/>
    <mergeCell ref="F84:G84"/>
    <mergeCell ref="H84:I84"/>
    <mergeCell ref="J84:K84"/>
    <mergeCell ref="D89:L89"/>
    <mergeCell ref="C83:C85"/>
    <mergeCell ref="D16:D18"/>
    <mergeCell ref="D34:D36"/>
    <mergeCell ref="D71:D73"/>
    <mergeCell ref="D83:D85"/>
    <mergeCell ref="E16:E18"/>
    <mergeCell ref="E34:E36"/>
    <mergeCell ref="E71:E73"/>
    <mergeCell ref="E83:E85"/>
    <mergeCell ref="F59:F60"/>
    <mergeCell ref="G59:G60"/>
    <mergeCell ref="H59:H60"/>
    <mergeCell ref="L16:L18"/>
    <mergeCell ref="L71:L73"/>
    <mergeCell ref="L83:L85"/>
    <mergeCell ref="M16:M18"/>
    <mergeCell ref="M71:M73"/>
    <mergeCell ref="M83:M85"/>
    <mergeCell ref="O34:O36"/>
    <mergeCell ref="P34:P36"/>
    <mergeCell ref="Q34:Q36"/>
    <mergeCell ref="Q37:Q44"/>
    <mergeCell ref="N19:O28"/>
    <mergeCell ref="D12:O14"/>
    <mergeCell ref="N16:O18"/>
    <mergeCell ref="N86:O89"/>
    <mergeCell ref="N74:O78"/>
    <mergeCell ref="N83:O85"/>
    <mergeCell ref="N71:O73"/>
    <mergeCell ref="K61:M63"/>
    <mergeCell ref="K59:M60"/>
    <mergeCell ref="D49:M50"/>
    <mergeCell ref="D54:M57"/>
    <mergeCell ref="D59:E60"/>
    <mergeCell ref="I59:J60"/>
  </mergeCells>
  <conditionalFormatting sqref="I43:J43">
    <cfRule type="containsBlanks" dxfId="0" priority="1">
      <formula>LEN(TRIM(I43))=0</formula>
    </cfRule>
  </conditionalFormatting>
  <conditionalFormatting sqref="D61:E63">
    <cfRule type="containsBlanks" dxfId="0" priority="3">
      <formula>LEN(TRIM(D61))=0</formula>
    </cfRule>
  </conditionalFormatting>
  <dataValidations count="11">
    <dataValidation type="list" allowBlank="1" showInputMessage="1" showErrorMessage="1" sqref="F19 H19 J19">
      <formula1>'1'!$D$24:$D$27</formula1>
    </dataValidation>
    <dataValidation type="list" allowBlank="1" showInputMessage="1" showErrorMessage="1" sqref="F23 H23 J23">
      <formula1>'1'!$D$66:$D$69</formula1>
    </dataValidation>
    <dataValidation type="list" allowBlank="1" showInputMessage="1" showErrorMessage="1" sqref="F24 H24 J24">
      <formula1>'1'!$D$78:$D$79</formula1>
    </dataValidation>
    <dataValidation type="list" allowBlank="1" showInputMessage="1" showErrorMessage="1" sqref="F25 H25 J25">
      <formula1>'1'!$D$88:$D$89</formula1>
    </dataValidation>
    <dataValidation type="list" allowBlank="1" showInputMessage="1" showErrorMessage="1" sqref="F86 H86 J86">
      <formula1>'1'!$D$252:$D$253</formula1>
    </dataValidation>
    <dataValidation type="list" allowBlank="1" showInputMessage="1" showErrorMessage="1" sqref="F87 H87 J87">
      <formula1>'1'!$D$240:$D$243</formula1>
    </dataValidation>
    <dataValidation type="list" allowBlank="1" showInputMessage="1" showErrorMessage="1" sqref="F88 H88 J88">
      <formula1>'1'!$D$268:$D$271</formula1>
    </dataValidation>
    <dataValidation type="list" allowBlank="1" showInputMessage="1" showErrorMessage="1" sqref="F20:F22 H20:H22 J20:J22">
      <formula1>'1'!$D$36:$D$37</formula1>
    </dataValidation>
    <dataValidation type="list" allowBlank="1" showInputMessage="1" showErrorMessage="1" sqref="F26:F28 H26:H28 J26:J28">
      <formula1>'1'!$D$98:$D$99</formula1>
    </dataValidation>
    <dataValidation type="list" allowBlank="1" showInputMessage="1" showErrorMessage="1" sqref="F74:F77 H74:H77 J74:J77">
      <formula1>'1'!$D$223:$D$224</formula1>
    </dataValidation>
    <dataValidation type="list" allowBlank="1" showInputMessage="1" showErrorMessage="1" sqref="F38:G40 L38:M40 F42:G43 L42:M43 I38:J40 I42:J43">
      <formula1>'1'!$D$160:$D$161</formula1>
    </dataValidation>
  </dataValidations>
  <pageMargins left="0.393700787401575" right="0.393700787401575" top="0.78740157480315" bottom="0.393700787401575" header="0.511811023622047" footer="0.511811023622047"/>
  <pageSetup paperSize="9" scale="98" orientation="landscape"/>
  <headerFooter/>
  <rowBreaks count="2" manualBreakCount="2">
    <brk id="30" max="17" man="1"/>
    <brk id="67" max="17" man="1"/>
  </rowBreaks>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ummaryRight="0"/>
  </sheetPr>
  <dimension ref="C1:Y978"/>
  <sheetViews>
    <sheetView showGridLines="0" showRowColHeaders="0" zoomScale="90" zoomScaleNormal="90" workbookViewId="0">
      <selection activeCell="K4" sqref="K4"/>
    </sheetView>
  </sheetViews>
  <sheetFormatPr defaultColWidth="14.4545454545455" defaultRowHeight="15" customHeight="1"/>
  <cols>
    <col min="1" max="1" width="34" customWidth="1"/>
    <col min="2" max="2" width="3" customWidth="1"/>
    <col min="3" max="3" width="4.09090909090909" style="1" customWidth="1"/>
    <col min="4" max="4" width="6.81818181818182" style="1" customWidth="1"/>
    <col min="5" max="5" width="27.3636363636364" style="1" customWidth="1"/>
    <col min="6" max="6" width="11.9090909090909" style="1" customWidth="1"/>
    <col min="7" max="7" width="10.7272727272727" style="1" customWidth="1"/>
    <col min="8" max="8" width="11.9090909090909" style="1" customWidth="1"/>
    <col min="9" max="9" width="10.7272727272727" style="1" customWidth="1"/>
    <col min="10" max="10" width="11.9090909090909" style="1" customWidth="1"/>
    <col min="11" max="11" width="10.7272727272727" style="1" customWidth="1"/>
    <col min="12" max="12" width="8.72727272727273" style="1" customWidth="1"/>
    <col min="13" max="13" width="7.90909090909091" style="1" customWidth="1"/>
    <col min="14" max="14" width="16.2727272727273" style="1" customWidth="1"/>
    <col min="15" max="15" width="2.81818181818182" style="1" customWidth="1"/>
    <col min="16" max="27" width="8.72727272727273" style="1" customWidth="1"/>
    <col min="28" max="16384" width="14.4545454545455" style="1"/>
  </cols>
  <sheetData>
    <row r="1" ht="14.25" customHeight="1" spans="3:15">
      <c r="C1" s="2"/>
      <c r="D1" s="2"/>
      <c r="E1" s="2"/>
      <c r="F1" s="2"/>
      <c r="G1" s="2"/>
      <c r="H1" s="2"/>
      <c r="I1" s="2"/>
      <c r="J1" s="2"/>
      <c r="K1" s="2"/>
      <c r="L1" s="2"/>
      <c r="M1" s="2"/>
      <c r="N1" s="2"/>
      <c r="O1" s="2"/>
    </row>
    <row r="2" ht="18.75" customHeight="1" spans="3:15">
      <c r="C2" s="95" t="s">
        <v>379</v>
      </c>
      <c r="D2" s="96"/>
      <c r="E2" s="5"/>
      <c r="F2" s="2"/>
      <c r="G2" s="2"/>
      <c r="H2" s="2"/>
      <c r="I2" s="2"/>
      <c r="J2" s="2"/>
      <c r="K2" s="2"/>
      <c r="L2" s="2"/>
      <c r="M2" s="2"/>
      <c r="N2" s="2"/>
      <c r="O2" s="2"/>
    </row>
    <row r="3" ht="14.25" customHeight="1" spans="3:15">
      <c r="C3" s="2"/>
      <c r="D3" s="2"/>
      <c r="E3" s="2"/>
      <c r="F3" s="2"/>
      <c r="G3" s="2"/>
      <c r="H3" s="2"/>
      <c r="I3" s="2"/>
      <c r="J3" s="2"/>
      <c r="K3" s="2"/>
      <c r="L3" s="2"/>
      <c r="M3" s="2"/>
      <c r="N3" s="2"/>
      <c r="O3" s="2"/>
    </row>
    <row r="4" ht="14.25" customHeight="1" spans="3:15">
      <c r="C4" s="2"/>
      <c r="D4" s="2"/>
      <c r="E4" s="2"/>
      <c r="F4" s="2"/>
      <c r="G4" s="2"/>
      <c r="H4" s="2"/>
      <c r="I4" s="2"/>
      <c r="J4" s="2"/>
      <c r="K4" s="2"/>
      <c r="L4" s="2"/>
      <c r="M4" s="2"/>
      <c r="N4" s="2"/>
      <c r="O4" s="2"/>
    </row>
    <row r="5" ht="14.25" customHeight="1" spans="3:15">
      <c r="C5" s="2"/>
      <c r="D5" s="2"/>
      <c r="E5" s="2"/>
      <c r="F5" s="2"/>
      <c r="G5" s="2"/>
      <c r="H5" s="2"/>
      <c r="I5" s="2"/>
      <c r="J5" s="2"/>
      <c r="K5" s="2"/>
      <c r="L5" s="2"/>
      <c r="M5" s="2"/>
      <c r="N5" s="2"/>
      <c r="O5" s="2"/>
    </row>
    <row r="6" ht="14.25" customHeight="1" spans="3:15">
      <c r="C6" s="6" t="s">
        <v>1</v>
      </c>
      <c r="D6" s="6"/>
      <c r="E6" s="6"/>
      <c r="F6" s="6"/>
      <c r="G6" s="6"/>
      <c r="H6" s="6"/>
      <c r="I6" s="6"/>
      <c r="J6" s="6"/>
      <c r="K6" s="6"/>
      <c r="L6" s="6"/>
      <c r="M6" s="6"/>
      <c r="N6" s="6"/>
      <c r="O6" s="6"/>
    </row>
    <row r="7" ht="16.5" customHeight="1" spans="3:15">
      <c r="C7" s="6" t="s">
        <v>380</v>
      </c>
      <c r="D7" s="6"/>
      <c r="E7" s="6"/>
      <c r="F7" s="6"/>
      <c r="G7" s="6"/>
      <c r="H7" s="6"/>
      <c r="I7" s="6"/>
      <c r="J7" s="6"/>
      <c r="K7" s="6"/>
      <c r="L7" s="6"/>
      <c r="M7" s="6"/>
      <c r="N7" s="6"/>
      <c r="O7" s="6"/>
    </row>
    <row r="8" ht="14.25" customHeight="1" spans="3:15">
      <c r="C8" s="6" t="s">
        <v>47</v>
      </c>
      <c r="D8" s="6"/>
      <c r="E8" s="6"/>
      <c r="F8" s="6"/>
      <c r="G8" s="6"/>
      <c r="H8" s="6"/>
      <c r="I8" s="6"/>
      <c r="J8" s="6"/>
      <c r="K8" s="6"/>
      <c r="L8" s="6"/>
      <c r="M8" s="6"/>
      <c r="N8" s="6"/>
      <c r="O8" s="6"/>
    </row>
    <row r="9" ht="14.25" customHeight="1" spans="3:15">
      <c r="C9" s="97"/>
      <c r="D9" s="97"/>
      <c r="E9" s="97"/>
      <c r="F9" s="97"/>
      <c r="G9" s="97"/>
      <c r="H9" s="97"/>
      <c r="I9" s="97"/>
      <c r="J9" s="97"/>
      <c r="K9" s="97"/>
      <c r="L9" s="97"/>
      <c r="M9" s="97"/>
      <c r="N9" s="97"/>
      <c r="O9" s="97"/>
    </row>
    <row r="10" ht="14.25" customHeight="1" spans="3:15">
      <c r="C10" s="97"/>
      <c r="D10" s="97"/>
      <c r="E10" s="97"/>
      <c r="F10" s="97"/>
      <c r="G10" s="97"/>
      <c r="H10" s="97"/>
      <c r="I10" s="97"/>
      <c r="J10" s="97"/>
      <c r="K10" s="97"/>
      <c r="L10" s="97"/>
      <c r="M10" s="97"/>
      <c r="N10" s="97"/>
      <c r="O10" s="97"/>
    </row>
    <row r="11" ht="21.75" customHeight="1" spans="3:15">
      <c r="C11" s="98" t="s">
        <v>381</v>
      </c>
      <c r="D11" s="61"/>
      <c r="E11" s="61"/>
      <c r="F11" s="61"/>
      <c r="G11" s="61"/>
      <c r="H11" s="61"/>
      <c r="I11" s="61"/>
      <c r="J11" s="61"/>
      <c r="K11" s="61"/>
      <c r="L11" s="61"/>
      <c r="M11" s="125"/>
      <c r="N11" s="2"/>
      <c r="O11" s="2"/>
    </row>
    <row r="12" customHeight="1" spans="3:15">
      <c r="C12" s="10"/>
      <c r="D12" s="99"/>
      <c r="E12" s="99"/>
      <c r="F12" s="100"/>
      <c r="G12" s="100"/>
      <c r="H12" s="100"/>
      <c r="I12" s="100"/>
      <c r="J12" s="100"/>
      <c r="K12" s="100"/>
      <c r="L12" s="100"/>
      <c r="M12" s="38"/>
      <c r="N12" s="2"/>
      <c r="O12" s="2"/>
    </row>
    <row r="13" customHeight="1" spans="3:15">
      <c r="C13" s="10"/>
      <c r="D13" s="101" t="s">
        <v>382</v>
      </c>
      <c r="E13" s="102"/>
      <c r="F13" s="102"/>
      <c r="G13" s="102"/>
      <c r="H13" s="102"/>
      <c r="I13" s="102"/>
      <c r="J13" s="102"/>
      <c r="K13" s="102"/>
      <c r="L13" s="126"/>
      <c r="M13" s="38"/>
      <c r="N13" s="2"/>
      <c r="O13" s="2"/>
    </row>
    <row r="14" ht="28.5" customHeight="1" spans="3:15">
      <c r="C14" s="10"/>
      <c r="D14" s="103"/>
      <c r="E14" s="104"/>
      <c r="F14" s="104"/>
      <c r="G14" s="104"/>
      <c r="H14" s="104"/>
      <c r="I14" s="104"/>
      <c r="J14" s="104"/>
      <c r="K14" s="104"/>
      <c r="L14" s="127"/>
      <c r="M14" s="38"/>
      <c r="N14" s="2"/>
      <c r="O14" s="2"/>
    </row>
    <row r="15" customHeight="1" spans="3:15">
      <c r="C15" s="10"/>
      <c r="D15" s="105"/>
      <c r="E15" s="106"/>
      <c r="F15" s="106"/>
      <c r="G15" s="106"/>
      <c r="H15" s="106"/>
      <c r="I15" s="106"/>
      <c r="J15" s="106"/>
      <c r="K15" s="106"/>
      <c r="L15" s="128"/>
      <c r="M15" s="38"/>
      <c r="N15" s="2"/>
      <c r="O15" s="2"/>
    </row>
    <row r="16" customHeight="1" spans="3:15">
      <c r="C16" s="10"/>
      <c r="D16" s="99"/>
      <c r="E16" s="99"/>
      <c r="F16" s="100"/>
      <c r="G16" s="100"/>
      <c r="H16" s="100"/>
      <c r="I16" s="100"/>
      <c r="J16" s="100"/>
      <c r="K16" s="100"/>
      <c r="L16" s="100"/>
      <c r="M16" s="38"/>
      <c r="N16" s="2"/>
      <c r="O16" s="2"/>
    </row>
    <row r="17" ht="51" customHeight="1" spans="3:15">
      <c r="C17" s="10"/>
      <c r="D17" s="14" t="s">
        <v>275</v>
      </c>
      <c r="E17" s="39"/>
      <c r="F17" s="747" t="s">
        <v>383</v>
      </c>
      <c r="G17" s="747" t="s">
        <v>384</v>
      </c>
      <c r="H17" s="747" t="s">
        <v>385</v>
      </c>
      <c r="I17" s="72" t="s">
        <v>386</v>
      </c>
      <c r="J17" s="71" t="s">
        <v>245</v>
      </c>
      <c r="K17" s="19" t="s">
        <v>279</v>
      </c>
      <c r="L17" s="129"/>
      <c r="M17" s="38"/>
      <c r="N17" s="2"/>
      <c r="O17" s="2"/>
    </row>
    <row r="18" ht="17.5" customHeight="1" spans="3:25">
      <c r="C18" s="10"/>
      <c r="D18" s="107"/>
      <c r="E18" s="108"/>
      <c r="F18" s="109"/>
      <c r="G18" s="109"/>
      <c r="H18" s="109"/>
      <c r="I18" s="130"/>
      <c r="J18" s="131" t="str">
        <f>IF(M18&lt;1,"",IF(M18&lt;=1,"1,00",IF(M18&lt;=3,"2,00",IF(M18&lt;=9,"3,00",IF(M18&gt;=10,"4,00","")))))</f>
        <v/>
      </c>
      <c r="K18" s="132" t="s">
        <v>387</v>
      </c>
      <c r="L18" s="133"/>
      <c r="M18" s="134">
        <f>G18*H18</f>
        <v>0</v>
      </c>
      <c r="N18" s="2"/>
      <c r="O18" s="2"/>
      <c r="S18" s="149"/>
      <c r="T18" s="149"/>
      <c r="U18" s="149"/>
      <c r="Y18" s="149"/>
    </row>
    <row r="19" ht="17.5" customHeight="1" spans="3:25">
      <c r="C19" s="10"/>
      <c r="D19" s="107"/>
      <c r="E19" s="108"/>
      <c r="F19" s="109"/>
      <c r="G19" s="109"/>
      <c r="H19" s="109"/>
      <c r="I19" s="109"/>
      <c r="J19" s="131" t="str">
        <f t="shared" ref="J19:J20" si="0">IF(M19&lt;1,"",IF(M19&lt;=1,"1,00",IF(M19&lt;=3,"2,00",IF(M19&lt;=9,"3,00",IF(M19&gt;=10,"4,00","")))))</f>
        <v/>
      </c>
      <c r="K19" s="132"/>
      <c r="L19" s="133"/>
      <c r="M19" s="134">
        <f t="shared" ref="M19:M20" si="1">G19*H19</f>
        <v>0</v>
      </c>
      <c r="N19" s="2"/>
      <c r="O19" s="2"/>
      <c r="S19" s="149"/>
      <c r="T19" s="149"/>
      <c r="U19" s="149"/>
      <c r="Y19" s="149"/>
    </row>
    <row r="20" ht="17.5" customHeight="1" spans="3:25">
      <c r="C20" s="10"/>
      <c r="D20" s="107"/>
      <c r="E20" s="108"/>
      <c r="F20" s="109"/>
      <c r="G20" s="109"/>
      <c r="H20" s="109"/>
      <c r="I20" s="109"/>
      <c r="J20" s="131" t="str">
        <f t="shared" si="0"/>
        <v/>
      </c>
      <c r="K20" s="132"/>
      <c r="L20" s="133"/>
      <c r="M20" s="134">
        <f t="shared" si="1"/>
        <v>0</v>
      </c>
      <c r="N20" s="2"/>
      <c r="O20" s="2"/>
      <c r="Y20" s="149"/>
    </row>
    <row r="21" ht="16.5" customHeight="1" spans="3:25">
      <c r="C21" s="10"/>
      <c r="D21" s="75" t="s">
        <v>282</v>
      </c>
      <c r="E21" s="15"/>
      <c r="F21" s="15"/>
      <c r="G21" s="15"/>
      <c r="H21" s="15"/>
      <c r="I21" s="39"/>
      <c r="J21" s="135" t="str">
        <f>IFERROR(SUM(J18+J19+J20),"")</f>
        <v/>
      </c>
      <c r="K21" s="132"/>
      <c r="L21" s="133"/>
      <c r="M21" s="38"/>
      <c r="N21" s="2"/>
      <c r="O21" s="2"/>
      <c r="Y21" s="149"/>
    </row>
    <row r="22" ht="16.5" customHeight="1" spans="3:25">
      <c r="C22" s="10"/>
      <c r="D22" s="75" t="s">
        <v>282</v>
      </c>
      <c r="E22" s="15"/>
      <c r="F22" s="15"/>
      <c r="G22" s="15"/>
      <c r="H22" s="15"/>
      <c r="I22" s="39"/>
      <c r="J22" s="135" t="str">
        <f>IFERROR(SUM(J21/3),"")</f>
        <v/>
      </c>
      <c r="K22" s="132"/>
      <c r="L22" s="133"/>
      <c r="M22" s="38"/>
      <c r="N22" s="2"/>
      <c r="O22" s="2"/>
      <c r="Y22" s="149"/>
    </row>
    <row r="23" customHeight="1" spans="3:15">
      <c r="C23" s="31"/>
      <c r="D23" s="32"/>
      <c r="E23" s="32"/>
      <c r="F23" s="32"/>
      <c r="G23" s="32"/>
      <c r="H23" s="32"/>
      <c r="I23" s="32"/>
      <c r="J23" s="32"/>
      <c r="K23" s="32"/>
      <c r="L23" s="32"/>
      <c r="M23" s="47"/>
      <c r="N23" s="2"/>
      <c r="O23" s="2"/>
    </row>
    <row r="24" customHeight="1" spans="3:15">
      <c r="C24" s="110" t="s">
        <v>388</v>
      </c>
      <c r="D24" s="2"/>
      <c r="E24" s="2"/>
      <c r="F24" s="2"/>
      <c r="G24" s="2"/>
      <c r="H24" s="2"/>
      <c r="I24" s="2"/>
      <c r="J24" s="2"/>
      <c r="K24" s="2"/>
      <c r="L24" s="2"/>
      <c r="M24" s="2"/>
      <c r="N24" s="2"/>
      <c r="O24" s="2"/>
    </row>
    <row r="25" ht="14.25" customHeight="1" spans="3:15">
      <c r="C25" s="2"/>
      <c r="D25" s="2"/>
      <c r="E25" s="2"/>
      <c r="F25" s="2"/>
      <c r="G25" s="2"/>
      <c r="H25" s="2"/>
      <c r="I25" s="2"/>
      <c r="J25" s="2"/>
      <c r="K25" s="2"/>
      <c r="L25" s="2"/>
      <c r="M25" s="2"/>
      <c r="N25" s="2"/>
      <c r="O25" s="2"/>
    </row>
    <row r="26" ht="16.5" customHeight="1" spans="3:15">
      <c r="C26" s="111" t="s">
        <v>389</v>
      </c>
      <c r="D26" s="112"/>
      <c r="E26" s="112"/>
      <c r="F26" s="112"/>
      <c r="G26" s="112"/>
      <c r="H26" s="112"/>
      <c r="I26" s="112"/>
      <c r="J26" s="112"/>
      <c r="K26" s="112"/>
      <c r="L26" s="112"/>
      <c r="M26" s="112"/>
      <c r="N26" s="112"/>
      <c r="O26" s="18"/>
    </row>
    <row r="27" ht="14.25" customHeight="1" spans="3:15">
      <c r="C27" s="10"/>
      <c r="D27" s="2"/>
      <c r="E27" s="2"/>
      <c r="F27" s="2"/>
      <c r="G27" s="2"/>
      <c r="H27" s="2"/>
      <c r="I27" s="2"/>
      <c r="J27" s="2"/>
      <c r="K27" s="2"/>
      <c r="L27" s="2"/>
      <c r="M27" s="2"/>
      <c r="N27" s="2"/>
      <c r="O27" s="38"/>
    </row>
    <row r="28" ht="14.25" customHeight="1" spans="3:15">
      <c r="C28" s="10"/>
      <c r="D28" s="113"/>
      <c r="E28" s="114"/>
      <c r="F28" s="114"/>
      <c r="G28" s="114"/>
      <c r="H28" s="114"/>
      <c r="I28" s="114"/>
      <c r="J28" s="114"/>
      <c r="K28" s="114"/>
      <c r="L28" s="114"/>
      <c r="M28" s="114"/>
      <c r="N28" s="136"/>
      <c r="O28" s="38"/>
    </row>
    <row r="29" ht="14.25" customHeight="1" spans="3:15">
      <c r="C29" s="10"/>
      <c r="D29" s="10"/>
      <c r="E29" s="2" t="s">
        <v>390</v>
      </c>
      <c r="F29" s="2"/>
      <c r="G29" s="2"/>
      <c r="H29" s="2"/>
      <c r="I29" s="2"/>
      <c r="J29" s="2"/>
      <c r="K29" s="2"/>
      <c r="L29" s="2"/>
      <c r="M29" s="2"/>
      <c r="N29" s="38"/>
      <c r="O29" s="38"/>
    </row>
    <row r="30" ht="14.25" customHeight="1" spans="3:15">
      <c r="C30" s="10"/>
      <c r="D30" s="10"/>
      <c r="E30" s="2" t="s">
        <v>391</v>
      </c>
      <c r="F30" s="2"/>
      <c r="G30" s="2"/>
      <c r="H30" s="2"/>
      <c r="I30" s="2"/>
      <c r="J30" s="2"/>
      <c r="K30" s="2"/>
      <c r="L30" s="2"/>
      <c r="M30" s="2"/>
      <c r="N30" s="38"/>
      <c r="O30" s="38"/>
    </row>
    <row r="31" ht="14.25" customHeight="1" spans="3:15">
      <c r="C31" s="10"/>
      <c r="D31" s="10"/>
      <c r="E31" s="2" t="s">
        <v>392</v>
      </c>
      <c r="F31" s="2"/>
      <c r="G31" s="2"/>
      <c r="H31" s="2"/>
      <c r="I31" s="2"/>
      <c r="J31" s="2"/>
      <c r="K31" s="2"/>
      <c r="L31" s="2"/>
      <c r="M31" s="2"/>
      <c r="N31" s="38"/>
      <c r="O31" s="38"/>
    </row>
    <row r="32" ht="14.25" customHeight="1" spans="3:15">
      <c r="C32" s="10"/>
      <c r="D32" s="31"/>
      <c r="E32" s="32"/>
      <c r="F32" s="32"/>
      <c r="G32" s="32"/>
      <c r="H32" s="32"/>
      <c r="I32" s="32"/>
      <c r="J32" s="32"/>
      <c r="K32" s="32"/>
      <c r="L32" s="32"/>
      <c r="M32" s="32"/>
      <c r="N32" s="47"/>
      <c r="O32" s="38"/>
    </row>
    <row r="33" ht="14.25" customHeight="1" spans="3:15">
      <c r="C33" s="31"/>
      <c r="D33" s="32"/>
      <c r="E33" s="32"/>
      <c r="F33" s="32"/>
      <c r="G33" s="32"/>
      <c r="H33" s="32"/>
      <c r="I33" s="32"/>
      <c r="J33" s="32"/>
      <c r="K33" s="32"/>
      <c r="L33" s="32"/>
      <c r="M33" s="32"/>
      <c r="N33" s="32"/>
      <c r="O33" s="38"/>
    </row>
    <row r="34" ht="14.25" customHeight="1" spans="3:15">
      <c r="C34" s="2"/>
      <c r="D34" s="2"/>
      <c r="E34" s="2"/>
      <c r="F34" s="2"/>
      <c r="G34" s="2"/>
      <c r="H34" s="2"/>
      <c r="I34" s="2"/>
      <c r="J34" s="2"/>
      <c r="K34" s="2"/>
      <c r="L34" s="2"/>
      <c r="M34" s="2"/>
      <c r="N34" s="2"/>
      <c r="O34" s="28"/>
    </row>
    <row r="35" ht="18.75" customHeight="1" spans="3:15">
      <c r="C35" s="115"/>
      <c r="D35" s="116" t="s">
        <v>393</v>
      </c>
      <c r="E35" s="112"/>
      <c r="F35" s="112"/>
      <c r="G35" s="112"/>
      <c r="H35" s="112"/>
      <c r="I35" s="112"/>
      <c r="J35" s="112"/>
      <c r="K35" s="112"/>
      <c r="L35" s="112"/>
      <c r="M35" s="112"/>
      <c r="N35" s="112"/>
      <c r="O35" s="137"/>
    </row>
    <row r="36" ht="14.25" customHeight="1" spans="3:15">
      <c r="C36" s="113"/>
      <c r="D36" s="114"/>
      <c r="E36" s="114"/>
      <c r="F36" s="114"/>
      <c r="G36" s="114"/>
      <c r="H36" s="114"/>
      <c r="I36" s="114"/>
      <c r="J36" s="114"/>
      <c r="K36" s="114"/>
      <c r="L36" s="114"/>
      <c r="M36" s="114"/>
      <c r="N36" s="114"/>
      <c r="O36" s="38"/>
    </row>
    <row r="37" ht="14.25" customHeight="1" spans="3:15">
      <c r="C37" s="10"/>
      <c r="D37" s="117" t="s">
        <v>394</v>
      </c>
      <c r="E37" s="118"/>
      <c r="F37" s="118"/>
      <c r="G37" s="118"/>
      <c r="H37" s="118"/>
      <c r="I37" s="118"/>
      <c r="J37" s="118"/>
      <c r="K37" s="118"/>
      <c r="L37" s="118"/>
      <c r="M37" s="118"/>
      <c r="N37" s="138"/>
      <c r="O37" s="38"/>
    </row>
    <row r="38" ht="14.25" customHeight="1" spans="3:15">
      <c r="C38" s="10"/>
      <c r="D38" s="119"/>
      <c r="E38" s="104"/>
      <c r="F38" s="104"/>
      <c r="G38" s="104"/>
      <c r="H38" s="104"/>
      <c r="I38" s="104"/>
      <c r="J38" s="104"/>
      <c r="K38" s="104"/>
      <c r="L38" s="104"/>
      <c r="M38" s="104"/>
      <c r="N38" s="139"/>
      <c r="O38" s="38"/>
    </row>
    <row r="39" ht="14.25" customHeight="1" spans="3:15">
      <c r="C39" s="10"/>
      <c r="D39" s="119"/>
      <c r="E39" s="104"/>
      <c r="F39" s="104"/>
      <c r="G39" s="104"/>
      <c r="H39" s="104"/>
      <c r="I39" s="104"/>
      <c r="J39" s="104"/>
      <c r="K39" s="104"/>
      <c r="L39" s="104"/>
      <c r="M39" s="104"/>
      <c r="N39" s="139"/>
      <c r="O39" s="38"/>
    </row>
    <row r="40" ht="14.25" customHeight="1" spans="3:15">
      <c r="C40" s="10"/>
      <c r="D40" s="120"/>
      <c r="E40" s="121"/>
      <c r="F40" s="121"/>
      <c r="G40" s="121"/>
      <c r="H40" s="121"/>
      <c r="I40" s="121"/>
      <c r="J40" s="121"/>
      <c r="K40" s="121"/>
      <c r="L40" s="121"/>
      <c r="M40" s="121"/>
      <c r="N40" s="140"/>
      <c r="O40" s="38"/>
    </row>
    <row r="41" ht="14.25" customHeight="1" spans="3:15">
      <c r="C41" s="10"/>
      <c r="D41" s="2"/>
      <c r="E41" s="2"/>
      <c r="F41" s="2"/>
      <c r="G41" s="2"/>
      <c r="H41" s="2"/>
      <c r="I41" s="2"/>
      <c r="J41" s="2"/>
      <c r="K41" s="2"/>
      <c r="L41" s="2"/>
      <c r="M41" s="2"/>
      <c r="N41" s="2"/>
      <c r="O41" s="38"/>
    </row>
    <row r="42" ht="14.25" customHeight="1" spans="3:15">
      <c r="C42" s="11"/>
      <c r="D42" s="12" t="s">
        <v>10</v>
      </c>
      <c r="E42" s="749" t="s">
        <v>398</v>
      </c>
      <c r="F42" s="755" t="s">
        <v>286</v>
      </c>
      <c r="G42" s="15"/>
      <c r="H42" s="15"/>
      <c r="I42" s="15"/>
      <c r="J42" s="15"/>
      <c r="K42" s="39"/>
      <c r="L42" s="13" t="s">
        <v>241</v>
      </c>
      <c r="M42" s="141" t="s">
        <v>242</v>
      </c>
      <c r="N42" s="13" t="s">
        <v>243</v>
      </c>
      <c r="O42" s="38"/>
    </row>
    <row r="43" ht="14.25" customHeight="1" spans="3:15">
      <c r="C43" s="17"/>
      <c r="D43" s="16"/>
      <c r="E43" s="17"/>
      <c r="F43" s="14">
        <v>1</v>
      </c>
      <c r="G43" s="39"/>
      <c r="H43" s="19">
        <v>2</v>
      </c>
      <c r="I43" s="39"/>
      <c r="J43" s="19">
        <v>3</v>
      </c>
      <c r="K43" s="39"/>
      <c r="L43" s="17"/>
      <c r="M43" s="142"/>
      <c r="N43" s="17"/>
      <c r="O43" s="38"/>
    </row>
    <row r="44" ht="14.25" customHeight="1" spans="3:15">
      <c r="C44" s="17"/>
      <c r="D44" s="20"/>
      <c r="E44" s="21"/>
      <c r="F44" s="72" t="s">
        <v>244</v>
      </c>
      <c r="G44" s="72" t="s">
        <v>400</v>
      </c>
      <c r="H44" s="72" t="s">
        <v>244</v>
      </c>
      <c r="I44" s="72" t="s">
        <v>400</v>
      </c>
      <c r="J44" s="72" t="s">
        <v>244</v>
      </c>
      <c r="K44" s="72" t="s">
        <v>400</v>
      </c>
      <c r="L44" s="21"/>
      <c r="M44" s="143"/>
      <c r="N44" s="21"/>
      <c r="O44" s="38"/>
    </row>
    <row r="45" ht="14" spans="3:15">
      <c r="C45" s="11"/>
      <c r="D45" s="27">
        <v>1</v>
      </c>
      <c r="E45" s="756" t="s">
        <v>395</v>
      </c>
      <c r="F45" s="122"/>
      <c r="G45" s="26" t="str">
        <f>IF(F45="Tidak Ada","1",IF(F45="Ada","1",""))</f>
        <v/>
      </c>
      <c r="H45" s="122"/>
      <c r="I45" s="26" t="str">
        <f>IF(H45="Tidak Ada","1",IF(H45="Ada","1",""))</f>
        <v/>
      </c>
      <c r="J45" s="122"/>
      <c r="K45" s="26" t="str">
        <f>IF(J45="Tidak Ada","1",IF(J45="Ada","1",""))</f>
        <v/>
      </c>
      <c r="L45" s="40" t="str">
        <f>IFERROR(SUM(G45+I45+K45),"")</f>
        <v/>
      </c>
      <c r="M45" s="144" t="str">
        <f>IFERROR(SUM(L45/3),"")</f>
        <v/>
      </c>
      <c r="N45" s="145" t="s">
        <v>401</v>
      </c>
      <c r="O45" s="38"/>
    </row>
    <row r="46" ht="14" spans="3:15">
      <c r="C46" s="11"/>
      <c r="D46" s="27">
        <v>2</v>
      </c>
      <c r="E46" s="73" t="s">
        <v>396</v>
      </c>
      <c r="F46" s="122"/>
      <c r="G46" s="26" t="str">
        <f>IF(F46="Tidak Ada","1",IF(F46="Ada","2",""))</f>
        <v/>
      </c>
      <c r="H46" s="122"/>
      <c r="I46" s="26" t="str">
        <f>IF(H46="Tidak Ada","1",IF(H46="Ada","2",""))</f>
        <v/>
      </c>
      <c r="J46" s="122"/>
      <c r="K46" s="26" t="str">
        <f>IF(J46="Tidak Ada","1",IF(J46="Ada","2",""))</f>
        <v/>
      </c>
      <c r="L46" s="40" t="str">
        <f t="shared" ref="L46:L48" si="2">IFERROR(SUM(G46+I46+K46),"")</f>
        <v/>
      </c>
      <c r="M46" s="144" t="str">
        <f t="shared" ref="M46:M48" si="3">IFERROR(SUM(L46/3),"")</f>
        <v/>
      </c>
      <c r="N46" s="145" t="s">
        <v>402</v>
      </c>
      <c r="O46" s="38"/>
    </row>
    <row r="47" ht="23" customHeight="1" spans="3:15">
      <c r="C47" s="11"/>
      <c r="D47" s="27">
        <v>3</v>
      </c>
      <c r="E47" s="123" t="s">
        <v>397</v>
      </c>
      <c r="F47" s="122"/>
      <c r="G47" s="26" t="str">
        <f>IF(F47="Tidak Ada","1",IF(F47="Ada","3",""))</f>
        <v/>
      </c>
      <c r="H47" s="122"/>
      <c r="I47" s="26" t="str">
        <f>IF(H47="Tidak Ada","1",IF(H47="Ada","3",""))</f>
        <v/>
      </c>
      <c r="J47" s="122"/>
      <c r="K47" s="26" t="str">
        <f>IF(J47="Tidak Ada","1",IF(J47="Ada","3",""))</f>
        <v/>
      </c>
      <c r="L47" s="40" t="str">
        <f t="shared" si="2"/>
        <v/>
      </c>
      <c r="M47" s="144" t="str">
        <f t="shared" si="3"/>
        <v/>
      </c>
      <c r="N47" s="145" t="s">
        <v>403</v>
      </c>
      <c r="O47" s="38"/>
    </row>
    <row r="48" ht="23" customHeight="1" spans="3:15">
      <c r="C48" s="11"/>
      <c r="D48" s="27">
        <v>4</v>
      </c>
      <c r="E48" s="123" t="s">
        <v>399</v>
      </c>
      <c r="F48" s="122"/>
      <c r="G48" s="26" t="str">
        <f>IF(F48="Tidak Ada","1",IF(F48="Ada","4",""))</f>
        <v/>
      </c>
      <c r="H48" s="122"/>
      <c r="I48" s="26" t="str">
        <f>IF(H48="Tidak Ada","1",IF(H48="Ada","4",""))</f>
        <v/>
      </c>
      <c r="J48" s="122"/>
      <c r="K48" s="26" t="str">
        <f>IF(J48="Tidak Ada","1",IF(J48="Ada","4",""))</f>
        <v/>
      </c>
      <c r="L48" s="40" t="str">
        <f t="shared" si="2"/>
        <v/>
      </c>
      <c r="M48" s="144" t="str">
        <f t="shared" si="3"/>
        <v/>
      </c>
      <c r="N48" s="145" t="s">
        <v>403</v>
      </c>
      <c r="O48" s="38"/>
    </row>
    <row r="49" ht="14" customHeight="1" spans="3:15">
      <c r="C49" s="11"/>
      <c r="D49" s="28"/>
      <c r="E49" s="28"/>
      <c r="F49" s="28"/>
      <c r="G49" s="28"/>
      <c r="H49" s="28"/>
      <c r="I49" s="28"/>
      <c r="J49" s="28"/>
      <c r="K49" s="43" t="s">
        <v>299</v>
      </c>
      <c r="L49" s="39"/>
      <c r="M49" s="146">
        <f>SUM($M45:$M48)</f>
        <v>0</v>
      </c>
      <c r="N49" s="49"/>
      <c r="O49" s="38"/>
    </row>
    <row r="50" ht="14.25" customHeight="1" spans="3:15">
      <c r="C50" s="31"/>
      <c r="D50" s="32"/>
      <c r="E50" s="32"/>
      <c r="F50" s="32"/>
      <c r="G50" s="32"/>
      <c r="H50" s="32"/>
      <c r="I50" s="32"/>
      <c r="J50" s="32"/>
      <c r="K50" s="32"/>
      <c r="L50" s="32"/>
      <c r="M50" s="52"/>
      <c r="N50" s="32"/>
      <c r="O50" s="47"/>
    </row>
    <row r="51" ht="5.5" customHeight="1" spans="3:15">
      <c r="C51" s="2"/>
      <c r="D51" s="2"/>
      <c r="E51" s="2"/>
      <c r="F51" s="2"/>
      <c r="G51" s="2"/>
      <c r="H51" s="2"/>
      <c r="I51" s="2"/>
      <c r="J51" s="2"/>
      <c r="K51" s="2"/>
      <c r="L51" s="2"/>
      <c r="M51" s="53"/>
      <c r="N51" s="2"/>
      <c r="O51" s="2"/>
    </row>
    <row r="52" ht="19.5" customHeight="1" spans="3:15">
      <c r="C52" s="115"/>
      <c r="D52" s="116" t="s">
        <v>440</v>
      </c>
      <c r="E52" s="112"/>
      <c r="F52" s="112"/>
      <c r="G52" s="112"/>
      <c r="H52" s="112"/>
      <c r="I52" s="112"/>
      <c r="J52" s="112"/>
      <c r="K52" s="112"/>
      <c r="L52" s="112"/>
      <c r="M52" s="112"/>
      <c r="N52" s="112"/>
      <c r="O52" s="18"/>
    </row>
    <row r="53" ht="14.25" customHeight="1" spans="3:15">
      <c r="C53" s="113"/>
      <c r="D53" s="2"/>
      <c r="E53" s="114"/>
      <c r="F53" s="114"/>
      <c r="G53" s="114"/>
      <c r="H53" s="114"/>
      <c r="I53" s="114"/>
      <c r="J53" s="114"/>
      <c r="K53" s="114"/>
      <c r="L53" s="114"/>
      <c r="M53" s="114"/>
      <c r="N53" s="114"/>
      <c r="O53" s="38"/>
    </row>
    <row r="54" ht="14.25" customHeight="1" spans="3:15">
      <c r="C54" s="10"/>
      <c r="D54" s="117" t="s">
        <v>405</v>
      </c>
      <c r="E54" s="118"/>
      <c r="F54" s="118"/>
      <c r="G54" s="118"/>
      <c r="H54" s="118"/>
      <c r="I54" s="118"/>
      <c r="J54" s="118"/>
      <c r="K54" s="118"/>
      <c r="L54" s="118"/>
      <c r="M54" s="118"/>
      <c r="N54" s="138"/>
      <c r="O54" s="38"/>
    </row>
    <row r="55" ht="14.25" customHeight="1" spans="3:15">
      <c r="C55" s="10"/>
      <c r="D55" s="119"/>
      <c r="E55" s="104"/>
      <c r="F55" s="104"/>
      <c r="G55" s="104"/>
      <c r="H55" s="104"/>
      <c r="I55" s="104"/>
      <c r="J55" s="104"/>
      <c r="K55" s="104"/>
      <c r="L55" s="104"/>
      <c r="M55" s="104"/>
      <c r="N55" s="139"/>
      <c r="O55" s="38"/>
    </row>
    <row r="56" ht="14.25" customHeight="1" spans="3:15">
      <c r="C56" s="10"/>
      <c r="D56" s="119"/>
      <c r="E56" s="104"/>
      <c r="F56" s="104"/>
      <c r="G56" s="104"/>
      <c r="H56" s="104"/>
      <c r="I56" s="104"/>
      <c r="J56" s="104"/>
      <c r="K56" s="104"/>
      <c r="L56" s="104"/>
      <c r="M56" s="104"/>
      <c r="N56" s="139"/>
      <c r="O56" s="38"/>
    </row>
    <row r="57" ht="14.25" customHeight="1" spans="3:15">
      <c r="C57" s="10"/>
      <c r="D57" s="120"/>
      <c r="E57" s="121"/>
      <c r="F57" s="121"/>
      <c r="G57" s="121"/>
      <c r="H57" s="121"/>
      <c r="I57" s="121"/>
      <c r="J57" s="121"/>
      <c r="K57" s="121"/>
      <c r="L57" s="121"/>
      <c r="M57" s="121"/>
      <c r="N57" s="140"/>
      <c r="O57" s="38"/>
    </row>
    <row r="58" ht="14.25" customHeight="1" spans="3:15">
      <c r="C58" s="10"/>
      <c r="D58" s="2"/>
      <c r="E58" s="2"/>
      <c r="F58" s="2"/>
      <c r="G58" s="2"/>
      <c r="H58" s="2"/>
      <c r="I58" s="2"/>
      <c r="J58" s="2"/>
      <c r="K58" s="2"/>
      <c r="L58" s="2"/>
      <c r="M58" s="2"/>
      <c r="N58" s="2"/>
      <c r="O58" s="38"/>
    </row>
    <row r="59" ht="14.25" customHeight="1" spans="3:15">
      <c r="C59" s="11"/>
      <c r="D59" s="12" t="s">
        <v>10</v>
      </c>
      <c r="E59" s="13" t="s">
        <v>406</v>
      </c>
      <c r="F59" s="755" t="s">
        <v>286</v>
      </c>
      <c r="G59" s="15"/>
      <c r="H59" s="15"/>
      <c r="I59" s="15"/>
      <c r="J59" s="15"/>
      <c r="K59" s="39"/>
      <c r="L59" s="13" t="s">
        <v>241</v>
      </c>
      <c r="M59" s="13" t="s">
        <v>242</v>
      </c>
      <c r="N59" s="13" t="s">
        <v>243</v>
      </c>
      <c r="O59" s="38"/>
    </row>
    <row r="60" ht="14.25" customHeight="1" spans="3:15">
      <c r="C60" s="17"/>
      <c r="D60" s="16"/>
      <c r="E60" s="17"/>
      <c r="F60" s="14">
        <v>1</v>
      </c>
      <c r="G60" s="39"/>
      <c r="H60" s="19">
        <v>2</v>
      </c>
      <c r="I60" s="39"/>
      <c r="J60" s="19">
        <v>3</v>
      </c>
      <c r="K60" s="39"/>
      <c r="L60" s="17"/>
      <c r="M60" s="17"/>
      <c r="N60" s="17"/>
      <c r="O60" s="38"/>
    </row>
    <row r="61" ht="14.25" customHeight="1" spans="3:15">
      <c r="C61" s="17"/>
      <c r="D61" s="20"/>
      <c r="E61" s="21"/>
      <c r="F61" s="72" t="s">
        <v>244</v>
      </c>
      <c r="G61" s="72" t="s">
        <v>400</v>
      </c>
      <c r="H61" s="72" t="s">
        <v>244</v>
      </c>
      <c r="I61" s="72" t="s">
        <v>400</v>
      </c>
      <c r="J61" s="72" t="s">
        <v>244</v>
      </c>
      <c r="K61" s="72" t="s">
        <v>400</v>
      </c>
      <c r="L61" s="21"/>
      <c r="M61" s="21"/>
      <c r="N61" s="21"/>
      <c r="O61" s="38"/>
    </row>
    <row r="62" ht="14.25" customHeight="1" spans="3:15">
      <c r="C62" s="124"/>
      <c r="D62" s="23">
        <v>1</v>
      </c>
      <c r="E62" s="24" t="s">
        <v>287</v>
      </c>
      <c r="F62" s="122"/>
      <c r="G62" s="26" t="str">
        <f>IF(F62="Tidak Ada","1",IF(F62="Ada","4",""))</f>
        <v/>
      </c>
      <c r="H62" s="122"/>
      <c r="I62" s="26" t="str">
        <f>IF(H62="Tidak Ada","1",IF(H62="Ada","4",""))</f>
        <v/>
      </c>
      <c r="J62" s="122"/>
      <c r="K62" s="26" t="str">
        <f>IF(J62="Tidak Ada","1",IF(J62="Ada","4",""))</f>
        <v/>
      </c>
      <c r="L62" s="40" t="str">
        <f t="shared" ref="L62:L65" si="4">IFERROR(SUM(G62+I62+K62),"")</f>
        <v/>
      </c>
      <c r="M62" s="144" t="str">
        <f t="shared" ref="M62:M65" si="5">IFERROR(SUM(L62/3),"")</f>
        <v/>
      </c>
      <c r="N62" s="147" t="s">
        <v>407</v>
      </c>
      <c r="O62" s="38"/>
    </row>
    <row r="63" ht="14.25" customHeight="1" spans="3:15">
      <c r="C63" s="124"/>
      <c r="D63" s="27">
        <v>2</v>
      </c>
      <c r="E63" s="24" t="s">
        <v>289</v>
      </c>
      <c r="F63" s="122"/>
      <c r="G63" s="26" t="str">
        <f>IF(F63="Tidak Ada","1",IF(F63="Ada","4",""))</f>
        <v/>
      </c>
      <c r="H63" s="122"/>
      <c r="I63" s="26" t="str">
        <f>IF(H63="Tidak Ada","1",IF(H63="Ada","4",""))</f>
        <v/>
      </c>
      <c r="J63" s="122"/>
      <c r="K63" s="26" t="str">
        <f>IF(J63="Tidak Ada","1",IF(J63="Ada","4",""))</f>
        <v/>
      </c>
      <c r="L63" s="40" t="str">
        <f t="shared" si="4"/>
        <v/>
      </c>
      <c r="M63" s="144" t="str">
        <f t="shared" si="5"/>
        <v/>
      </c>
      <c r="N63" s="148"/>
      <c r="O63" s="38"/>
    </row>
    <row r="64" ht="14.25" customHeight="1" spans="3:15">
      <c r="C64" s="124"/>
      <c r="D64" s="27">
        <v>3</v>
      </c>
      <c r="E64" s="24" t="s">
        <v>290</v>
      </c>
      <c r="F64" s="122"/>
      <c r="G64" s="26" t="str">
        <f>IF(F64="Tidak Ada","1",IF(F64="Ada","4",""))</f>
        <v/>
      </c>
      <c r="H64" s="122"/>
      <c r="I64" s="26" t="str">
        <f>IF(H64="Tidak Ada","1",IF(H64="Ada","4",""))</f>
        <v/>
      </c>
      <c r="J64" s="122"/>
      <c r="K64" s="26" t="str">
        <f>IF(J64="Tidak Ada","1",IF(J64="Ada","4",""))</f>
        <v/>
      </c>
      <c r="L64" s="40" t="str">
        <f t="shared" si="4"/>
        <v/>
      </c>
      <c r="M64" s="144" t="str">
        <f t="shared" si="5"/>
        <v/>
      </c>
      <c r="N64" s="148"/>
      <c r="O64" s="38"/>
    </row>
    <row r="65" ht="14.25" customHeight="1" spans="3:15">
      <c r="C65" s="124"/>
      <c r="D65" s="27">
        <v>4</v>
      </c>
      <c r="E65" s="24" t="s">
        <v>291</v>
      </c>
      <c r="F65" s="122"/>
      <c r="G65" s="26" t="str">
        <f>IF(F65="Tidak Ada","1",IF(F65="Ada","4",""))</f>
        <v/>
      </c>
      <c r="H65" s="122"/>
      <c r="I65" s="26" t="str">
        <f>IF(H65="Tidak Ada","1",IF(H65="Ada","4",""))</f>
        <v/>
      </c>
      <c r="J65" s="122"/>
      <c r="K65" s="26" t="str">
        <f>IF(J65="Tidak Ada","1",IF(J65="Ada","4",""))</f>
        <v/>
      </c>
      <c r="L65" s="40" t="str">
        <f t="shared" si="4"/>
        <v/>
      </c>
      <c r="M65" s="144" t="str">
        <f t="shared" si="5"/>
        <v/>
      </c>
      <c r="N65" s="148"/>
      <c r="O65" s="38"/>
    </row>
    <row r="66" ht="14.25" customHeight="1" spans="3:15">
      <c r="C66" s="124"/>
      <c r="D66" s="28"/>
      <c r="E66" s="28"/>
      <c r="F66" s="28"/>
      <c r="G66" s="28"/>
      <c r="H66" s="28"/>
      <c r="I66" s="28"/>
      <c r="J66" s="28"/>
      <c r="K66" s="43" t="s">
        <v>299</v>
      </c>
      <c r="L66" s="39"/>
      <c r="M66" s="44">
        <f>SUM($M62:$M65)</f>
        <v>0</v>
      </c>
      <c r="N66" s="124"/>
      <c r="O66" s="38"/>
    </row>
    <row r="67" ht="14.25" customHeight="1" spans="3:15">
      <c r="C67" s="124"/>
      <c r="D67" s="28"/>
      <c r="E67" s="28"/>
      <c r="F67" s="28"/>
      <c r="G67" s="28"/>
      <c r="H67" s="28"/>
      <c r="I67" s="28"/>
      <c r="J67" s="76" t="s">
        <v>408</v>
      </c>
      <c r="K67" s="15"/>
      <c r="L67" s="39"/>
      <c r="M67" s="44">
        <f>($M49+$M66)/2</f>
        <v>0</v>
      </c>
      <c r="N67" s="49"/>
      <c r="O67" s="38"/>
    </row>
    <row r="68" ht="14.25" customHeight="1" spans="3:15">
      <c r="C68" s="31"/>
      <c r="D68" s="32"/>
      <c r="E68" s="32"/>
      <c r="F68" s="32"/>
      <c r="G68" s="32"/>
      <c r="H68" s="32"/>
      <c r="I68" s="32"/>
      <c r="J68" s="32"/>
      <c r="K68" s="32"/>
      <c r="L68" s="32"/>
      <c r="M68" s="46"/>
      <c r="N68" s="28"/>
      <c r="O68" s="47"/>
    </row>
    <row r="69" ht="14.25" customHeight="1" spans="3:15">
      <c r="C69" s="2"/>
      <c r="D69" s="2"/>
      <c r="E69" s="2"/>
      <c r="F69" s="2"/>
      <c r="G69" s="2"/>
      <c r="H69" s="2"/>
      <c r="I69" s="2"/>
      <c r="J69" s="2"/>
      <c r="K69" s="2"/>
      <c r="L69" s="2"/>
      <c r="M69" s="2"/>
      <c r="N69" s="2"/>
      <c r="O69" s="2"/>
    </row>
    <row r="70" ht="19.5" customHeight="1" spans="3:15">
      <c r="C70" s="111" t="s">
        <v>409</v>
      </c>
      <c r="D70" s="112"/>
      <c r="E70" s="112"/>
      <c r="F70" s="112"/>
      <c r="G70" s="112"/>
      <c r="H70" s="112"/>
      <c r="I70" s="112"/>
      <c r="J70" s="112"/>
      <c r="K70" s="112"/>
      <c r="L70" s="112"/>
      <c r="M70" s="161"/>
      <c r="N70" s="112"/>
      <c r="O70" s="18"/>
    </row>
    <row r="71" ht="14.25" customHeight="1" spans="3:15">
      <c r="C71" s="10"/>
      <c r="D71" s="2"/>
      <c r="E71" s="2"/>
      <c r="F71" s="2"/>
      <c r="G71" s="2"/>
      <c r="H71" s="2"/>
      <c r="I71" s="2"/>
      <c r="J71" s="2"/>
      <c r="K71" s="2"/>
      <c r="L71" s="2"/>
      <c r="M71" s="2"/>
      <c r="N71" s="2"/>
      <c r="O71" s="38"/>
    </row>
    <row r="72" ht="14.25" customHeight="1" spans="3:15">
      <c r="C72" s="10"/>
      <c r="D72" s="101" t="s">
        <v>410</v>
      </c>
      <c r="E72" s="102"/>
      <c r="F72" s="102"/>
      <c r="G72" s="102"/>
      <c r="H72" s="102"/>
      <c r="I72" s="102"/>
      <c r="J72" s="102"/>
      <c r="K72" s="102"/>
      <c r="L72" s="102"/>
      <c r="M72" s="102"/>
      <c r="N72" s="126"/>
      <c r="O72" s="38"/>
    </row>
    <row r="73" ht="14.25" customHeight="1" spans="3:15">
      <c r="C73" s="10"/>
      <c r="D73" s="103"/>
      <c r="E73" s="104"/>
      <c r="F73" s="104"/>
      <c r="G73" s="104"/>
      <c r="H73" s="104"/>
      <c r="I73" s="104"/>
      <c r="J73" s="104"/>
      <c r="K73" s="104"/>
      <c r="L73" s="104"/>
      <c r="M73" s="104"/>
      <c r="N73" s="127"/>
      <c r="O73" s="38"/>
    </row>
    <row r="74" ht="14.25" customHeight="1" spans="3:15">
      <c r="C74" s="10"/>
      <c r="D74" s="105"/>
      <c r="E74" s="106"/>
      <c r="F74" s="106"/>
      <c r="G74" s="106"/>
      <c r="H74" s="106"/>
      <c r="I74" s="106"/>
      <c r="J74" s="106"/>
      <c r="K74" s="106"/>
      <c r="L74" s="106"/>
      <c r="M74" s="106"/>
      <c r="N74" s="128"/>
      <c r="O74" s="38"/>
    </row>
    <row r="75" ht="14.25" customHeight="1" spans="3:15">
      <c r="C75" s="10"/>
      <c r="D75" s="2"/>
      <c r="E75" s="2"/>
      <c r="F75" s="2"/>
      <c r="G75" s="2"/>
      <c r="H75" s="2"/>
      <c r="I75" s="2"/>
      <c r="J75" s="2"/>
      <c r="K75" s="2"/>
      <c r="L75" s="2"/>
      <c r="M75" s="2"/>
      <c r="N75" s="2"/>
      <c r="O75" s="38"/>
    </row>
    <row r="76" ht="14.25" customHeight="1" spans="3:15">
      <c r="C76" s="11"/>
      <c r="D76" s="12" t="s">
        <v>10</v>
      </c>
      <c r="E76" s="13" t="s">
        <v>411</v>
      </c>
      <c r="F76" s="755" t="s">
        <v>286</v>
      </c>
      <c r="G76" s="15"/>
      <c r="H76" s="15"/>
      <c r="I76" s="15"/>
      <c r="J76" s="15"/>
      <c r="K76" s="39"/>
      <c r="L76" s="13" t="s">
        <v>241</v>
      </c>
      <c r="M76" s="13" t="s">
        <v>242</v>
      </c>
      <c r="N76" s="13" t="s">
        <v>243</v>
      </c>
      <c r="O76" s="38"/>
    </row>
    <row r="77" ht="14.25" customHeight="1" spans="3:15">
      <c r="C77" s="17"/>
      <c r="D77" s="16"/>
      <c r="E77" s="17"/>
      <c r="F77" s="14">
        <v>1</v>
      </c>
      <c r="G77" s="39"/>
      <c r="H77" s="19">
        <v>2</v>
      </c>
      <c r="I77" s="39"/>
      <c r="J77" s="19">
        <v>3</v>
      </c>
      <c r="K77" s="39"/>
      <c r="L77" s="17"/>
      <c r="M77" s="17"/>
      <c r="N77" s="17"/>
      <c r="O77" s="38"/>
    </row>
    <row r="78" ht="14.25" customHeight="1" spans="3:15">
      <c r="C78" s="17"/>
      <c r="D78" s="20"/>
      <c r="E78" s="21"/>
      <c r="F78" s="72" t="s">
        <v>244</v>
      </c>
      <c r="G78" s="72" t="s">
        <v>400</v>
      </c>
      <c r="H78" s="72" t="s">
        <v>244</v>
      </c>
      <c r="I78" s="72" t="s">
        <v>400</v>
      </c>
      <c r="J78" s="72" t="s">
        <v>244</v>
      </c>
      <c r="K78" s="72" t="s">
        <v>400</v>
      </c>
      <c r="L78" s="21"/>
      <c r="M78" s="21"/>
      <c r="N78" s="21"/>
      <c r="O78" s="38"/>
    </row>
    <row r="79" ht="14.25" customHeight="1" spans="3:15">
      <c r="C79" s="124"/>
      <c r="D79" s="23">
        <v>1</v>
      </c>
      <c r="E79" s="24" t="s">
        <v>287</v>
      </c>
      <c r="F79" s="122"/>
      <c r="G79" s="26" t="str">
        <f>IF(F79="Tidak Ada","1",IF(F79="Ada","4",""))</f>
        <v/>
      </c>
      <c r="H79" s="122"/>
      <c r="I79" s="26" t="str">
        <f>IF(H79="Tidak Ada","1",IF(H79="Ada","4",""))</f>
        <v/>
      </c>
      <c r="J79" s="122"/>
      <c r="K79" s="26" t="str">
        <f>IF(J79="Tidak Ada","1",IF(J79="Ada","4",""))</f>
        <v/>
      </c>
      <c r="L79" s="40" t="str">
        <f t="shared" ref="L79:L82" si="6">IFERROR(SUM(G79+I79+K79),"")</f>
        <v/>
      </c>
      <c r="M79" s="144" t="str">
        <f t="shared" ref="M79:M82" si="7">IFERROR(SUM(L79/3),"")</f>
        <v/>
      </c>
      <c r="N79" s="162" t="s">
        <v>412</v>
      </c>
      <c r="O79" s="38"/>
    </row>
    <row r="80" ht="14.25" customHeight="1" spans="3:15">
      <c r="C80" s="124"/>
      <c r="D80" s="27">
        <v>2</v>
      </c>
      <c r="E80" s="24" t="s">
        <v>289</v>
      </c>
      <c r="F80" s="122"/>
      <c r="G80" s="26" t="str">
        <f>IF(F80="Tidak Ada","1",IF(F80="Ada","4",""))</f>
        <v/>
      </c>
      <c r="H80" s="122"/>
      <c r="I80" s="26" t="str">
        <f>IF(H80="Tidak Ada","1",IF(H80="Ada","4",""))</f>
        <v/>
      </c>
      <c r="J80" s="122"/>
      <c r="K80" s="26" t="str">
        <f>IF(J80="Tidak Ada","1",IF(J80="Ada","4",""))</f>
        <v/>
      </c>
      <c r="L80" s="40" t="str">
        <f t="shared" si="6"/>
        <v/>
      </c>
      <c r="M80" s="144" t="str">
        <f t="shared" si="7"/>
        <v/>
      </c>
      <c r="N80" s="163"/>
      <c r="O80" s="38"/>
    </row>
    <row r="81" ht="14.25" customHeight="1" spans="3:15">
      <c r="C81" s="124"/>
      <c r="D81" s="27">
        <v>3</v>
      </c>
      <c r="E81" s="24" t="s">
        <v>290</v>
      </c>
      <c r="F81" s="122"/>
      <c r="G81" s="26" t="str">
        <f>IF(F81="Tidak Ada","1",IF(F81="Ada","4",""))</f>
        <v/>
      </c>
      <c r="H81" s="122"/>
      <c r="I81" s="26" t="str">
        <f>IF(H81="Tidak Ada","1",IF(H81="Ada","4",""))</f>
        <v/>
      </c>
      <c r="J81" s="122"/>
      <c r="K81" s="26" t="str">
        <f>IF(J81="Tidak Ada","1",IF(J81="Ada","4",""))</f>
        <v/>
      </c>
      <c r="L81" s="40" t="str">
        <f t="shared" si="6"/>
        <v/>
      </c>
      <c r="M81" s="144" t="str">
        <f t="shared" si="7"/>
        <v/>
      </c>
      <c r="N81" s="163"/>
      <c r="O81" s="38"/>
    </row>
    <row r="82" ht="14.25" customHeight="1" spans="3:15">
      <c r="C82" s="124"/>
      <c r="D82" s="27">
        <v>4</v>
      </c>
      <c r="E82" s="24" t="s">
        <v>291</v>
      </c>
      <c r="F82" s="122"/>
      <c r="G82" s="26" t="str">
        <f>IF(F82="Tidak Ada","1",IF(F82="Ada","4",""))</f>
        <v/>
      </c>
      <c r="H82" s="122"/>
      <c r="I82" s="26" t="str">
        <f>IF(H82="Tidak Ada","1",IF(H82="Ada","4",""))</f>
        <v/>
      </c>
      <c r="J82" s="122"/>
      <c r="K82" s="26" t="str">
        <f>IF(J82="Tidak Ada","1",IF(J82="Ada","4",""))</f>
        <v/>
      </c>
      <c r="L82" s="40" t="str">
        <f t="shared" si="6"/>
        <v/>
      </c>
      <c r="M82" s="144" t="str">
        <f t="shared" si="7"/>
        <v/>
      </c>
      <c r="N82" s="163"/>
      <c r="O82" s="38"/>
    </row>
    <row r="83" ht="14.25" customHeight="1" spans="3:15">
      <c r="C83" s="124"/>
      <c r="D83" s="28"/>
      <c r="E83" s="28"/>
      <c r="F83" s="28"/>
      <c r="G83" s="28"/>
      <c r="H83" s="28"/>
      <c r="I83" s="28"/>
      <c r="J83" s="28"/>
      <c r="K83" s="43" t="s">
        <v>299</v>
      </c>
      <c r="L83" s="39"/>
      <c r="M83" s="146">
        <f>SUM($M79:$M82)</f>
        <v>0</v>
      </c>
      <c r="N83" s="124"/>
      <c r="O83" s="38"/>
    </row>
    <row r="84" ht="14.25" customHeight="1" spans="3:15">
      <c r="C84" s="31"/>
      <c r="D84" s="32"/>
      <c r="E84" s="32"/>
      <c r="F84" s="32"/>
      <c r="G84" s="32"/>
      <c r="H84" s="32"/>
      <c r="I84" s="32"/>
      <c r="J84" s="32"/>
      <c r="K84" s="32"/>
      <c r="L84" s="32"/>
      <c r="M84" s="46"/>
      <c r="N84" s="28"/>
      <c r="O84" s="47"/>
    </row>
    <row r="85" ht="14.25" customHeight="1" spans="3:15">
      <c r="C85" s="2"/>
      <c r="D85" s="2"/>
      <c r="E85" s="2"/>
      <c r="F85" s="2"/>
      <c r="G85" s="2"/>
      <c r="H85" s="2"/>
      <c r="I85" s="2"/>
      <c r="J85" s="2"/>
      <c r="K85" s="164"/>
      <c r="L85" s="164"/>
      <c r="M85" s="2"/>
      <c r="N85" s="2"/>
      <c r="O85" s="2"/>
    </row>
    <row r="86" ht="14.25" customHeight="1" spans="3:15">
      <c r="C86" s="8" t="s">
        <v>414</v>
      </c>
      <c r="D86" s="9"/>
      <c r="E86" s="9"/>
      <c r="F86" s="9"/>
      <c r="G86" s="9"/>
      <c r="H86" s="9"/>
      <c r="I86" s="9"/>
      <c r="J86" s="9"/>
      <c r="K86" s="9"/>
      <c r="L86" s="9"/>
      <c r="M86" s="9"/>
      <c r="N86" s="9"/>
      <c r="O86" s="37"/>
    </row>
    <row r="87" ht="14.25" customHeight="1" spans="3:15">
      <c r="C87" s="10"/>
      <c r="D87" s="2"/>
      <c r="E87" s="2"/>
      <c r="F87" s="2"/>
      <c r="G87" s="2"/>
      <c r="H87" s="2"/>
      <c r="I87" s="2"/>
      <c r="J87" s="2"/>
      <c r="K87" s="2"/>
      <c r="L87" s="2"/>
      <c r="M87" s="2"/>
      <c r="N87" s="2"/>
      <c r="O87" s="38"/>
    </row>
    <row r="88" ht="14.25" customHeight="1" spans="3:15">
      <c r="C88" s="11"/>
      <c r="D88" s="12" t="s">
        <v>10</v>
      </c>
      <c r="E88" s="749" t="s">
        <v>285</v>
      </c>
      <c r="F88" s="755" t="s">
        <v>286</v>
      </c>
      <c r="G88" s="15"/>
      <c r="H88" s="15"/>
      <c r="I88" s="15"/>
      <c r="J88" s="15"/>
      <c r="K88" s="39"/>
      <c r="L88" s="13" t="s">
        <v>241</v>
      </c>
      <c r="M88" s="13" t="s">
        <v>242</v>
      </c>
      <c r="N88" s="13" t="s">
        <v>243</v>
      </c>
      <c r="O88" s="38"/>
    </row>
    <row r="89" ht="14.25" customHeight="1" spans="3:15">
      <c r="C89" s="17"/>
      <c r="D89" s="16"/>
      <c r="E89" s="17"/>
      <c r="F89" s="14">
        <v>1</v>
      </c>
      <c r="G89" s="39"/>
      <c r="H89" s="19">
        <v>2</v>
      </c>
      <c r="I89" s="39"/>
      <c r="J89" s="19">
        <v>3</v>
      </c>
      <c r="K89" s="39"/>
      <c r="L89" s="17"/>
      <c r="M89" s="17"/>
      <c r="N89" s="17"/>
      <c r="O89" s="38"/>
    </row>
    <row r="90" ht="14.25" customHeight="1" spans="3:15">
      <c r="C90" s="17"/>
      <c r="D90" s="16"/>
      <c r="E90" s="21"/>
      <c r="F90" s="72" t="s">
        <v>244</v>
      </c>
      <c r="G90" s="72" t="s">
        <v>400</v>
      </c>
      <c r="H90" s="72" t="s">
        <v>244</v>
      </c>
      <c r="I90" s="72" t="s">
        <v>400</v>
      </c>
      <c r="J90" s="72" t="s">
        <v>244</v>
      </c>
      <c r="K90" s="72" t="s">
        <v>400</v>
      </c>
      <c r="L90" s="21"/>
      <c r="M90" s="21"/>
      <c r="N90" s="21"/>
      <c r="O90" s="38"/>
    </row>
    <row r="91" ht="14.25" customHeight="1" spans="3:15">
      <c r="C91" s="124"/>
      <c r="D91" s="27">
        <v>1</v>
      </c>
      <c r="E91" s="24" t="s">
        <v>287</v>
      </c>
      <c r="F91" s="122"/>
      <c r="G91" s="26" t="str">
        <f>IF(F91="Tidak Ada","1",IF(F91="Ada","4",""))</f>
        <v/>
      </c>
      <c r="H91" s="122"/>
      <c r="I91" s="26" t="str">
        <f>IF(H91="Tidak Ada","1",IF(H91="Ada","4",""))</f>
        <v/>
      </c>
      <c r="J91" s="122"/>
      <c r="K91" s="26" t="str">
        <f>IF(J91="Tidak Ada","1",IF(J91="Ada","4",""))</f>
        <v/>
      </c>
      <c r="L91" s="40" t="str">
        <f t="shared" ref="L91:L94" si="8">IFERROR(SUM(G91+I91+K91),"")</f>
        <v/>
      </c>
      <c r="M91" s="144" t="str">
        <f t="shared" ref="M91:M94" si="9">IFERROR(SUM(L91/3),"")</f>
        <v/>
      </c>
      <c r="N91" s="165" t="s">
        <v>415</v>
      </c>
      <c r="O91" s="38"/>
    </row>
    <row r="92" ht="14.25" customHeight="1" spans="3:15">
      <c r="C92" s="124"/>
      <c r="D92" s="27">
        <v>2</v>
      </c>
      <c r="E92" s="24" t="s">
        <v>289</v>
      </c>
      <c r="F92" s="122"/>
      <c r="G92" s="26" t="str">
        <f>IF(F92="Tidak Ada","1",IF(F92="Ada","4",""))</f>
        <v/>
      </c>
      <c r="H92" s="122"/>
      <c r="I92" s="26" t="str">
        <f>IF(H92="Tidak Ada","1",IF(H92="Ada","4",""))</f>
        <v/>
      </c>
      <c r="J92" s="122"/>
      <c r="K92" s="26" t="str">
        <f>IF(J92="Tidak Ada","1",IF(J92="Ada","4",""))</f>
        <v/>
      </c>
      <c r="L92" s="40" t="str">
        <f t="shared" si="8"/>
        <v/>
      </c>
      <c r="M92" s="144" t="str">
        <f t="shared" si="9"/>
        <v/>
      </c>
      <c r="N92" s="166"/>
      <c r="O92" s="38"/>
    </row>
    <row r="93" ht="14.25" customHeight="1" spans="3:15">
      <c r="C93" s="124"/>
      <c r="D93" s="27">
        <v>3</v>
      </c>
      <c r="E93" s="24" t="s">
        <v>290</v>
      </c>
      <c r="F93" s="122"/>
      <c r="G93" s="26" t="str">
        <f>IF(F93="Tidak Ada","1",IF(F93="Ada","4",""))</f>
        <v/>
      </c>
      <c r="H93" s="122"/>
      <c r="I93" s="26" t="str">
        <f>IF(H93="Tidak Ada","1",IF(H93="Ada","4",""))</f>
        <v/>
      </c>
      <c r="J93" s="122"/>
      <c r="K93" s="26" t="str">
        <f>IF(J93="Tidak Ada","1",IF(J93="Ada","4",""))</f>
        <v/>
      </c>
      <c r="L93" s="40" t="str">
        <f t="shared" si="8"/>
        <v/>
      </c>
      <c r="M93" s="144" t="str">
        <f t="shared" si="9"/>
        <v/>
      </c>
      <c r="N93" s="166"/>
      <c r="O93" s="38"/>
    </row>
    <row r="94" ht="14.25" customHeight="1" spans="3:15">
      <c r="C94" s="124"/>
      <c r="D94" s="27">
        <v>4</v>
      </c>
      <c r="E94" s="24" t="s">
        <v>291</v>
      </c>
      <c r="F94" s="122"/>
      <c r="G94" s="26" t="str">
        <f>IF(F94="Tidak Ada","1",IF(F94="Ada","4",""))</f>
        <v/>
      </c>
      <c r="H94" s="122"/>
      <c r="I94" s="26" t="str">
        <f>IF(H94="Tidak Ada","1",IF(H94="Ada","4",""))</f>
        <v/>
      </c>
      <c r="J94" s="122"/>
      <c r="K94" s="26" t="str">
        <f>IF(J94="Tidak Ada","1",IF(J94="Ada","4",""))</f>
        <v/>
      </c>
      <c r="L94" s="40" t="str">
        <f t="shared" si="8"/>
        <v/>
      </c>
      <c r="M94" s="144" t="str">
        <f t="shared" si="9"/>
        <v/>
      </c>
      <c r="N94" s="166"/>
      <c r="O94" s="38"/>
    </row>
    <row r="95" ht="14.25" customHeight="1" spans="3:15">
      <c r="C95" s="124"/>
      <c r="D95" s="28"/>
      <c r="E95" s="28"/>
      <c r="F95" s="28"/>
      <c r="G95" s="28"/>
      <c r="H95" s="28"/>
      <c r="I95" s="28"/>
      <c r="J95" s="28"/>
      <c r="K95" s="43" t="s">
        <v>299</v>
      </c>
      <c r="L95" s="39"/>
      <c r="M95" s="44">
        <f>SUM($M91:$M94)</f>
        <v>0</v>
      </c>
      <c r="N95" s="167"/>
      <c r="O95" s="38"/>
    </row>
    <row r="96" ht="14.25" customHeight="1" spans="3:15">
      <c r="C96" s="31"/>
      <c r="D96" s="32"/>
      <c r="E96" s="32"/>
      <c r="F96" s="32"/>
      <c r="G96" s="32"/>
      <c r="H96" s="32"/>
      <c r="I96" s="32"/>
      <c r="J96" s="32"/>
      <c r="K96" s="32"/>
      <c r="L96" s="32"/>
      <c r="M96" s="46"/>
      <c r="N96" s="32"/>
      <c r="O96" s="47"/>
    </row>
    <row r="97" ht="14.25" customHeight="1" spans="3:15">
      <c r="C97" s="2"/>
      <c r="D97" s="2"/>
      <c r="E97" s="2"/>
      <c r="F97" s="2"/>
      <c r="G97" s="2"/>
      <c r="H97" s="2"/>
      <c r="I97" s="2"/>
      <c r="J97" s="2"/>
      <c r="K97" s="2"/>
      <c r="L97" s="2"/>
      <c r="M97" s="2"/>
      <c r="N97" s="2"/>
      <c r="O97" s="2"/>
    </row>
    <row r="98" ht="14.25" customHeight="1" spans="3:15">
      <c r="C98" s="8" t="s">
        <v>416</v>
      </c>
      <c r="D98" s="150"/>
      <c r="E98" s="150"/>
      <c r="F98" s="150"/>
      <c r="G98" s="150"/>
      <c r="H98" s="150"/>
      <c r="I98" s="150"/>
      <c r="J98" s="150"/>
      <c r="K98" s="150"/>
      <c r="L98" s="150"/>
      <c r="M98" s="150"/>
      <c r="N98" s="168"/>
      <c r="O98" s="2"/>
    </row>
    <row r="99" ht="14.25" customHeight="1" spans="3:15">
      <c r="C99" s="151"/>
      <c r="D99" s="151"/>
      <c r="E99" s="151"/>
      <c r="F99" s="2"/>
      <c r="G99" s="2"/>
      <c r="H99" s="2"/>
      <c r="I99" s="2"/>
      <c r="J99" s="2"/>
      <c r="K99" s="2"/>
      <c r="L99" s="2"/>
      <c r="M99" s="2"/>
      <c r="N99" s="2"/>
      <c r="O99" s="2"/>
    </row>
    <row r="100" ht="14.25" customHeight="1" spans="3:15">
      <c r="C100" s="66" t="s">
        <v>10</v>
      </c>
      <c r="D100" s="757" t="s">
        <v>294</v>
      </c>
      <c r="E100" s="152"/>
      <c r="F100" s="755" t="s">
        <v>286</v>
      </c>
      <c r="G100" s="15"/>
      <c r="H100" s="15"/>
      <c r="I100" s="15"/>
      <c r="J100" s="15"/>
      <c r="K100" s="15"/>
      <c r="L100" s="15"/>
      <c r="M100" s="39"/>
      <c r="N100" s="13" t="s">
        <v>279</v>
      </c>
      <c r="O100" s="2"/>
    </row>
    <row r="101" ht="14.25" customHeight="1" spans="3:15">
      <c r="C101" s="17"/>
      <c r="D101" s="142"/>
      <c r="E101" s="16"/>
      <c r="F101" s="14">
        <v>1</v>
      </c>
      <c r="G101" s="39"/>
      <c r="H101" s="19">
        <v>2</v>
      </c>
      <c r="I101" s="39"/>
      <c r="J101" s="19">
        <v>3</v>
      </c>
      <c r="K101" s="39"/>
      <c r="L101" s="13" t="s">
        <v>260</v>
      </c>
      <c r="M101" s="13" t="s">
        <v>261</v>
      </c>
      <c r="N101" s="17"/>
      <c r="O101" s="2"/>
    </row>
    <row r="102" ht="14.25" customHeight="1" spans="3:15">
      <c r="C102" s="21"/>
      <c r="D102" s="153"/>
      <c r="E102" s="154"/>
      <c r="F102" s="22" t="s">
        <v>244</v>
      </c>
      <c r="G102" s="22" t="s">
        <v>245</v>
      </c>
      <c r="H102" s="22" t="s">
        <v>244</v>
      </c>
      <c r="I102" s="22" t="s">
        <v>245</v>
      </c>
      <c r="J102" s="22" t="s">
        <v>244</v>
      </c>
      <c r="K102" s="22" t="s">
        <v>245</v>
      </c>
      <c r="L102" s="21"/>
      <c r="M102" s="21"/>
      <c r="N102" s="21"/>
      <c r="O102" s="2"/>
    </row>
    <row r="103" ht="14" customHeight="1" spans="3:15">
      <c r="C103" s="155">
        <v>1</v>
      </c>
      <c r="D103" s="156" t="s">
        <v>417</v>
      </c>
      <c r="E103" s="157"/>
      <c r="F103" s="158"/>
      <c r="G103" s="26" t="str">
        <f>IF(F103="Tidak Ada","1",IF(F103="1 tahun sekali","2",IF(F103="6 bulan sekali","3",IF(F103="3 bulan sekali","4",""))))</f>
        <v/>
      </c>
      <c r="H103" s="158"/>
      <c r="I103" s="26" t="str">
        <f>IF(H103="Tidak Ada","1",IF(H103="1 tahun sekali","2",IF(H103="6 bulan sekali","3",IF(H103="3 bulan sekali","4",""))))</f>
        <v/>
      </c>
      <c r="J103" s="158"/>
      <c r="K103" s="26" t="str">
        <f>IF(J103="Tidak Ada","1",IF(J103="1 tahun sekali","2",IF(J103="6 bulan sekali","3",IF(J103="3 bulan sekali","4",""))))</f>
        <v/>
      </c>
      <c r="L103" s="40" t="str">
        <f t="shared" ref="L103:L113" si="10">IFERROR(SUM(G103+I103+K103),"")</f>
        <v/>
      </c>
      <c r="M103" s="144" t="str">
        <f t="shared" ref="M103:M113" si="11">IFERROR(SUM(L103/3),"")</f>
        <v/>
      </c>
      <c r="N103" s="50" t="s">
        <v>418</v>
      </c>
      <c r="O103" s="2"/>
    </row>
    <row r="104" ht="14" customHeight="1" spans="3:15">
      <c r="C104" s="26">
        <v>2</v>
      </c>
      <c r="D104" s="156" t="s">
        <v>419</v>
      </c>
      <c r="E104" s="159"/>
      <c r="F104" s="122"/>
      <c r="G104" s="26" t="str">
        <f>IF(F104="Tidak Ada","1",IF(F104="1 tahun sekali","2",IF(F104="6 bulan sekali","3",IF(F104="1 atau 3 bulan sekali","4",""))))</f>
        <v/>
      </c>
      <c r="H104" s="122"/>
      <c r="I104" s="26" t="str">
        <f>IF(H104="Tidak Ada","1",IF(H104="1 tahun sekali","2",IF(H104="6 bulan sekali","3",IF(H104="1 atau 3 bulan sekali","4",""))))</f>
        <v/>
      </c>
      <c r="J104" s="122"/>
      <c r="K104" s="26" t="str">
        <f>IF(J104="Tidak Ada","1",IF(J104="1 tahun sekali","2",IF(J104="6 bulan sekali","3",IF(J104="1 atau 3 bulan sekali","4",""))))</f>
        <v/>
      </c>
      <c r="L104" s="40" t="str">
        <f t="shared" si="10"/>
        <v/>
      </c>
      <c r="M104" s="144" t="str">
        <f t="shared" si="11"/>
        <v/>
      </c>
      <c r="N104" s="17"/>
      <c r="O104" s="2"/>
    </row>
    <row r="105" ht="14" customHeight="1" spans="3:15">
      <c r="C105" s="26">
        <v>3</v>
      </c>
      <c r="D105" s="156" t="s">
        <v>420</v>
      </c>
      <c r="E105" s="157"/>
      <c r="F105" s="122"/>
      <c r="G105" s="26" t="str">
        <f>IF(F105="Tidak Ada","1",IF(F105="50% kondisi sesuai aturan","2",IF(F105="75 % kondisi sesuai aturan","3",IF(F105="100 % kondisi sesuai aturan","4",""))))</f>
        <v/>
      </c>
      <c r="H105" s="122"/>
      <c r="I105" s="26" t="str">
        <f>IF(H105="Tidak Ada","1",IF(H105="50% kondisi sesuai aturan","2",IF(H105="75 % kondisi sesuai aturan","3",IF(H105="100 % kondisi sesuai aturan","4",""))))</f>
        <v/>
      </c>
      <c r="J105" s="122"/>
      <c r="K105" s="26" t="str">
        <f>IF(J105="Tidak Ada","1",IF(J105="50% kondisi sesuai aturan","2",IF(J105="75 % kondisi sesuai aturan","3",IF(J105="100 % kondisi sesuai aturan","4",""))))</f>
        <v/>
      </c>
      <c r="L105" s="40" t="str">
        <f t="shared" si="10"/>
        <v/>
      </c>
      <c r="M105" s="144" t="str">
        <f t="shared" si="11"/>
        <v/>
      </c>
      <c r="N105" s="17"/>
      <c r="O105" s="2"/>
    </row>
    <row r="106" ht="14" customHeight="1" spans="3:15">
      <c r="C106" s="26">
        <v>4</v>
      </c>
      <c r="D106" s="156" t="s">
        <v>421</v>
      </c>
      <c r="E106" s="157"/>
      <c r="F106" s="122"/>
      <c r="G106" s="26" t="str">
        <f>IF(F106="Tidak Ada","1",IF(F106="Ada","4",""))</f>
        <v/>
      </c>
      <c r="H106" s="122"/>
      <c r="I106" s="26" t="str">
        <f>IF(H106="Tidak Ada","1",IF(H106="Ada","4",""))</f>
        <v/>
      </c>
      <c r="J106" s="122"/>
      <c r="K106" s="26" t="str">
        <f>IF(J106="Tidak Ada","1",IF(J106="Ada","4",""))</f>
        <v/>
      </c>
      <c r="L106" s="40" t="str">
        <f t="shared" si="10"/>
        <v/>
      </c>
      <c r="M106" s="144" t="str">
        <f t="shared" si="11"/>
        <v/>
      </c>
      <c r="N106" s="17"/>
      <c r="O106" s="2"/>
    </row>
    <row r="107" ht="14" customHeight="1" spans="3:15">
      <c r="C107" s="26">
        <v>5</v>
      </c>
      <c r="D107" s="156" t="s">
        <v>422</v>
      </c>
      <c r="E107" s="157"/>
      <c r="F107" s="122"/>
      <c r="G107" s="26" t="str">
        <f>IF(F107="Tidak Ada","1",IF(F107="Ada","4",""))</f>
        <v/>
      </c>
      <c r="H107" s="122"/>
      <c r="I107" s="26" t="str">
        <f>IF(H107="Tidak Ada","1",IF(H107="Ada","4",""))</f>
        <v/>
      </c>
      <c r="J107" s="122"/>
      <c r="K107" s="26" t="str">
        <f>IF(J107="Tidak Ada","1",IF(J107="Ada","4",""))</f>
        <v/>
      </c>
      <c r="L107" s="40" t="str">
        <f t="shared" si="10"/>
        <v/>
      </c>
      <c r="M107" s="144" t="str">
        <f t="shared" si="11"/>
        <v/>
      </c>
      <c r="N107" s="17"/>
      <c r="O107" s="2"/>
    </row>
    <row r="108" ht="14" customHeight="1" spans="3:15">
      <c r="C108" s="26">
        <v>6</v>
      </c>
      <c r="D108" s="156" t="s">
        <v>423</v>
      </c>
      <c r="E108" s="157"/>
      <c r="F108" s="122"/>
      <c r="G108" s="26" t="str">
        <f>IF(F108="Tidak Ada","1",IF(F108="Ada","4",""))</f>
        <v/>
      </c>
      <c r="H108" s="122"/>
      <c r="I108" s="26" t="str">
        <f>IF(H108="Tidak Ada","1",IF(H108="Ada","4",""))</f>
        <v/>
      </c>
      <c r="J108" s="122"/>
      <c r="K108" s="26" t="str">
        <f>IF(J108="Tidak Ada","1",IF(J108="Ada","4",""))</f>
        <v/>
      </c>
      <c r="L108" s="40" t="str">
        <f t="shared" si="10"/>
        <v/>
      </c>
      <c r="M108" s="144" t="str">
        <f t="shared" si="11"/>
        <v/>
      </c>
      <c r="N108" s="17"/>
      <c r="O108" s="2"/>
    </row>
    <row r="109" ht="14" customHeight="1" spans="3:15">
      <c r="C109" s="26">
        <v>7</v>
      </c>
      <c r="D109" s="156" t="s">
        <v>424</v>
      </c>
      <c r="E109" s="157"/>
      <c r="F109" s="122"/>
      <c r="G109" s="26" t="str">
        <f>IF(F109="Tidak Ada","1",IF(F109="Ada","4",""))</f>
        <v/>
      </c>
      <c r="H109" s="122"/>
      <c r="I109" s="26" t="str">
        <f>IF(H109="Tidak Ada","1",IF(H109="Ada","4",""))</f>
        <v/>
      </c>
      <c r="J109" s="122"/>
      <c r="K109" s="26" t="str">
        <f>IF(J109="Tidak Ada","1",IF(J109="Ada","4",""))</f>
        <v/>
      </c>
      <c r="L109" s="40" t="str">
        <f t="shared" si="10"/>
        <v/>
      </c>
      <c r="M109" s="144" t="str">
        <f t="shared" si="11"/>
        <v/>
      </c>
      <c r="N109" s="17"/>
      <c r="O109" s="2"/>
    </row>
    <row r="110" ht="14" customHeight="1" spans="3:15">
      <c r="C110" s="26">
        <v>8</v>
      </c>
      <c r="D110" s="156" t="s">
        <v>425</v>
      </c>
      <c r="E110" s="157"/>
      <c r="F110" s="122"/>
      <c r="G110" s="26" t="str">
        <f t="shared" ref="G110:I112" si="12">IF(F110="Tidak Ada","1",IF(F110="Ada","4",""))</f>
        <v/>
      </c>
      <c r="H110" s="122"/>
      <c r="I110" s="26" t="str">
        <f t="shared" si="12"/>
        <v/>
      </c>
      <c r="J110" s="122"/>
      <c r="K110" s="26" t="str">
        <f t="shared" ref="K110:K112" si="13">IF(J110="Tidak Ada","1",IF(J110="Ada","4",""))</f>
        <v/>
      </c>
      <c r="L110" s="40" t="str">
        <f t="shared" si="10"/>
        <v/>
      </c>
      <c r="M110" s="144" t="str">
        <f t="shared" si="11"/>
        <v/>
      </c>
      <c r="N110" s="17"/>
      <c r="O110" s="2"/>
    </row>
    <row r="111" ht="14" customHeight="1" spans="3:15">
      <c r="C111" s="26">
        <v>9</v>
      </c>
      <c r="D111" s="156" t="s">
        <v>426</v>
      </c>
      <c r="E111" s="157"/>
      <c r="F111" s="122"/>
      <c r="G111" s="26" t="str">
        <f t="shared" si="12"/>
        <v/>
      </c>
      <c r="H111" s="122"/>
      <c r="I111" s="26" t="str">
        <f t="shared" si="12"/>
        <v/>
      </c>
      <c r="J111" s="122"/>
      <c r="K111" s="26" t="str">
        <f t="shared" si="13"/>
        <v/>
      </c>
      <c r="L111" s="40" t="str">
        <f t="shared" si="10"/>
        <v/>
      </c>
      <c r="M111" s="144" t="str">
        <f t="shared" si="11"/>
        <v/>
      </c>
      <c r="N111" s="17"/>
      <c r="O111" s="2"/>
    </row>
    <row r="112" ht="14" customHeight="1" spans="3:15">
      <c r="C112" s="26">
        <v>10</v>
      </c>
      <c r="D112" s="156" t="s">
        <v>427</v>
      </c>
      <c r="E112" s="157"/>
      <c r="F112" s="122"/>
      <c r="G112" s="26" t="str">
        <f t="shared" si="12"/>
        <v/>
      </c>
      <c r="H112" s="122"/>
      <c r="I112" s="26" t="str">
        <f t="shared" si="12"/>
        <v/>
      </c>
      <c r="J112" s="122"/>
      <c r="K112" s="26" t="str">
        <f t="shared" si="13"/>
        <v/>
      </c>
      <c r="L112" s="40" t="str">
        <f t="shared" si="10"/>
        <v/>
      </c>
      <c r="M112" s="144" t="str">
        <f t="shared" si="11"/>
        <v/>
      </c>
      <c r="N112" s="17"/>
      <c r="O112" s="2"/>
    </row>
    <row r="113" ht="14" customHeight="1" spans="3:15">
      <c r="C113" s="26">
        <v>11</v>
      </c>
      <c r="D113" s="156" t="s">
        <v>428</v>
      </c>
      <c r="E113" s="157"/>
      <c r="F113" s="158"/>
      <c r="G113" s="26" t="str">
        <f>IF(F113="Tidak Ada","1",IF(F113="Buku belum sepenuhnya sesuai aturan","2",IF(F113="Buku sepenuhnya sesuai aturan dan pelaporan","3",IF(F113="Buku sepenuhnya sesuai aturan dan lengkap","4",""))))</f>
        <v/>
      </c>
      <c r="H113" s="158"/>
      <c r="I113" s="26" t="str">
        <f>IF(H113="Tidak Ada","1",IF(H113="Buku belum sepenuhnya sesuai aturan","2",IF(H113="Buku sepenuhnya sesuai aturan dan pelaporan","3",IF(H113="Buku sepenuhnya sesuai aturan dan lengkap","4",""))))</f>
        <v/>
      </c>
      <c r="J113" s="158"/>
      <c r="K113" s="26" t="str">
        <f>IF(J113="Tidak Ada","1",IF(J113="Buku belum sepenuhnya sesuai aturan","2",IF(J113="Buku sepenuhnya sesuai aturan dan pelaporan","3",IF(J113="Buku sepenuhnya sesuai aturan dan lengkap","4",""))))</f>
        <v/>
      </c>
      <c r="L113" s="40" t="str">
        <f t="shared" si="10"/>
        <v/>
      </c>
      <c r="M113" s="144" t="str">
        <f t="shared" si="11"/>
        <v/>
      </c>
      <c r="N113" s="17"/>
      <c r="O113" s="2"/>
    </row>
    <row r="114" ht="14" spans="3:15">
      <c r="C114" s="24"/>
      <c r="D114" s="28"/>
      <c r="E114" s="28"/>
      <c r="F114" s="76" t="s">
        <v>429</v>
      </c>
      <c r="G114" s="160"/>
      <c r="H114" s="160"/>
      <c r="I114" s="160"/>
      <c r="J114" s="160"/>
      <c r="K114" s="160"/>
      <c r="L114" s="44">
        <f>SUM(L103:L113)</f>
        <v>0</v>
      </c>
      <c r="M114" s="44">
        <f t="shared" ref="M114" si="14">L114/3</f>
        <v>0</v>
      </c>
      <c r="N114" s="36"/>
      <c r="O114" s="2"/>
    </row>
    <row r="115" ht="14.25" customHeight="1" spans="3:15">
      <c r="C115" s="2"/>
      <c r="D115" s="2"/>
      <c r="E115" s="2"/>
      <c r="F115" s="2"/>
      <c r="G115" s="2"/>
      <c r="H115" s="2"/>
      <c r="I115" s="2"/>
      <c r="J115" s="2"/>
      <c r="K115" s="2"/>
      <c r="L115" s="2"/>
      <c r="M115" s="2"/>
      <c r="N115" s="2"/>
      <c r="O115" s="2"/>
    </row>
    <row r="116" ht="14.25" customHeight="1" spans="3:15">
      <c r="C116" s="2"/>
      <c r="D116" s="2"/>
      <c r="E116" s="2"/>
      <c r="F116" s="2"/>
      <c r="G116" s="2"/>
      <c r="H116" s="2"/>
      <c r="I116" s="2"/>
      <c r="J116" s="2"/>
      <c r="K116" s="2"/>
      <c r="L116" s="2"/>
      <c r="M116" s="2"/>
      <c r="N116" s="2"/>
      <c r="O116" s="2"/>
    </row>
    <row r="117" ht="14.25" customHeight="1" spans="3:15">
      <c r="C117" s="2"/>
      <c r="D117" s="2"/>
      <c r="E117" s="2"/>
      <c r="F117" s="2"/>
      <c r="G117" s="2"/>
      <c r="H117" s="2"/>
      <c r="I117" s="2"/>
      <c r="J117" s="2"/>
      <c r="K117" s="2"/>
      <c r="L117" s="2"/>
      <c r="M117" s="2"/>
      <c r="N117" s="2"/>
      <c r="O117" s="2"/>
    </row>
    <row r="118" ht="14.25" customHeight="1" spans="3:15">
      <c r="C118" s="2"/>
      <c r="D118" s="2"/>
      <c r="E118" s="2"/>
      <c r="F118" s="2"/>
      <c r="G118" s="2"/>
      <c r="H118" s="2"/>
      <c r="I118" s="2"/>
      <c r="J118" s="2"/>
      <c r="K118" s="2"/>
      <c r="L118" s="2"/>
      <c r="M118" s="2"/>
      <c r="N118" s="2"/>
      <c r="O118" s="2"/>
    </row>
    <row r="119" ht="14.25" customHeight="1" spans="3:15">
      <c r="C119" s="2"/>
      <c r="D119" s="2"/>
      <c r="E119" s="2"/>
      <c r="F119" s="2"/>
      <c r="G119" s="2"/>
      <c r="H119" s="2"/>
      <c r="I119" s="2"/>
      <c r="J119" s="2"/>
      <c r="K119" s="2"/>
      <c r="L119" s="2"/>
      <c r="M119" s="2"/>
      <c r="N119" s="2"/>
      <c r="O119" s="2"/>
    </row>
    <row r="120" ht="14.25" customHeight="1" spans="3:15">
      <c r="C120" s="2"/>
      <c r="D120" s="2"/>
      <c r="E120" s="2"/>
      <c r="F120" s="2"/>
      <c r="G120" s="2"/>
      <c r="H120" s="2"/>
      <c r="I120" s="2"/>
      <c r="J120" s="2"/>
      <c r="K120" s="2"/>
      <c r="L120" s="2"/>
      <c r="M120" s="2"/>
      <c r="N120" s="2"/>
      <c r="O120" s="2"/>
    </row>
    <row r="121" ht="14.25" customHeight="1" spans="3:15">
      <c r="C121" s="2"/>
      <c r="D121" s="2"/>
      <c r="E121" s="2"/>
      <c r="F121" s="2"/>
      <c r="G121" s="2"/>
      <c r="H121" s="2"/>
      <c r="I121" s="2"/>
      <c r="J121" s="2"/>
      <c r="K121" s="2"/>
      <c r="L121" s="2"/>
      <c r="M121" s="2"/>
      <c r="N121" s="2"/>
      <c r="O121" s="2"/>
    </row>
    <row r="122" ht="14.25" customHeight="1" spans="3:15">
      <c r="C122" s="2"/>
      <c r="D122" s="2"/>
      <c r="E122" s="2"/>
      <c r="F122" s="2"/>
      <c r="G122" s="2"/>
      <c r="H122" s="2"/>
      <c r="I122" s="2"/>
      <c r="J122" s="2"/>
      <c r="K122" s="2"/>
      <c r="L122" s="2"/>
      <c r="M122" s="2"/>
      <c r="N122" s="2"/>
      <c r="O122" s="2"/>
    </row>
    <row r="123" ht="14.25" customHeight="1" spans="3:15">
      <c r="C123" s="2"/>
      <c r="D123" s="2"/>
      <c r="E123" s="2"/>
      <c r="F123" s="2"/>
      <c r="G123" s="2"/>
      <c r="H123" s="2"/>
      <c r="I123" s="2"/>
      <c r="J123" s="2"/>
      <c r="K123" s="2"/>
      <c r="L123" s="2"/>
      <c r="M123" s="2"/>
      <c r="N123" s="2"/>
      <c r="O123" s="2"/>
    </row>
    <row r="124" ht="14.25" customHeight="1" spans="3:15">
      <c r="C124" s="2"/>
      <c r="D124" s="2"/>
      <c r="E124" s="2"/>
      <c r="F124" s="2"/>
      <c r="G124" s="2"/>
      <c r="H124" s="2"/>
      <c r="I124" s="2"/>
      <c r="J124" s="2"/>
      <c r="K124" s="2"/>
      <c r="L124" s="2"/>
      <c r="M124" s="2"/>
      <c r="N124" s="2"/>
      <c r="O124" s="2"/>
    </row>
    <row r="125" ht="14.25" customHeight="1" spans="3:15">
      <c r="C125" s="2"/>
      <c r="D125" s="2"/>
      <c r="E125" s="2"/>
      <c r="F125" s="2"/>
      <c r="G125" s="2"/>
      <c r="H125" s="2"/>
      <c r="I125" s="2"/>
      <c r="J125" s="2"/>
      <c r="K125" s="2"/>
      <c r="L125" s="2"/>
      <c r="M125" s="2"/>
      <c r="N125" s="2"/>
      <c r="O125" s="2"/>
    </row>
    <row r="126" ht="14.25" customHeight="1" spans="3:15">
      <c r="C126" s="2"/>
      <c r="D126" s="2"/>
      <c r="E126" s="2"/>
      <c r="F126" s="2"/>
      <c r="G126" s="2"/>
      <c r="H126" s="2"/>
      <c r="I126" s="2"/>
      <c r="J126" s="2"/>
      <c r="K126" s="2"/>
      <c r="L126" s="2"/>
      <c r="M126" s="2"/>
      <c r="N126" s="2"/>
      <c r="O126" s="2"/>
    </row>
    <row r="127" ht="14.25" customHeight="1" spans="3:15">
      <c r="C127" s="2"/>
      <c r="D127" s="2"/>
      <c r="E127" s="2"/>
      <c r="F127" s="2"/>
      <c r="G127" s="2"/>
      <c r="H127" s="2"/>
      <c r="I127" s="2"/>
      <c r="J127" s="2"/>
      <c r="K127" s="2"/>
      <c r="L127" s="2"/>
      <c r="M127" s="2"/>
      <c r="N127" s="2"/>
      <c r="O127" s="2"/>
    </row>
    <row r="128" ht="14.25" customHeight="1" spans="3:15">
      <c r="C128" s="2"/>
      <c r="D128" s="2"/>
      <c r="E128" s="2"/>
      <c r="F128" s="2"/>
      <c r="G128" s="2"/>
      <c r="H128" s="2"/>
      <c r="I128" s="2"/>
      <c r="J128" s="2"/>
      <c r="K128" s="2"/>
      <c r="L128" s="2"/>
      <c r="M128" s="2"/>
      <c r="N128" s="2"/>
      <c r="O128" s="2"/>
    </row>
    <row r="129" ht="14.25" customHeight="1" spans="3:15">
      <c r="C129" s="2"/>
      <c r="D129" s="2"/>
      <c r="E129" s="2"/>
      <c r="F129" s="2"/>
      <c r="G129" s="2"/>
      <c r="H129" s="2"/>
      <c r="I129" s="2"/>
      <c r="J129" s="2"/>
      <c r="K129" s="2"/>
      <c r="L129" s="2"/>
      <c r="M129" s="2"/>
      <c r="N129" s="2"/>
      <c r="O129" s="2"/>
    </row>
    <row r="130" ht="14.25" customHeight="1" spans="3:15">
      <c r="C130" s="2"/>
      <c r="D130" s="2"/>
      <c r="E130" s="2"/>
      <c r="F130" s="2"/>
      <c r="G130" s="2"/>
      <c r="H130" s="2"/>
      <c r="I130" s="2"/>
      <c r="J130" s="2"/>
      <c r="K130" s="2"/>
      <c r="L130" s="2"/>
      <c r="M130" s="2"/>
      <c r="N130" s="2"/>
      <c r="O130" s="2"/>
    </row>
    <row r="131" ht="14.25" customHeight="1" spans="3:15">
      <c r="C131" s="2"/>
      <c r="D131" s="2"/>
      <c r="E131" s="2"/>
      <c r="F131" s="2"/>
      <c r="G131" s="2"/>
      <c r="H131" s="2"/>
      <c r="I131" s="2"/>
      <c r="J131" s="2"/>
      <c r="K131" s="2"/>
      <c r="L131" s="2"/>
      <c r="M131" s="2"/>
      <c r="N131" s="2"/>
      <c r="O131" s="2"/>
    </row>
    <row r="132" ht="14.25" customHeight="1" spans="3:15">
      <c r="C132" s="2"/>
      <c r="D132" s="2"/>
      <c r="E132" s="2"/>
      <c r="F132" s="2"/>
      <c r="G132" s="2"/>
      <c r="H132" s="2"/>
      <c r="I132" s="2"/>
      <c r="J132" s="2"/>
      <c r="K132" s="2"/>
      <c r="L132" s="2"/>
      <c r="M132" s="2"/>
      <c r="N132" s="2"/>
      <c r="O132" s="2"/>
    </row>
    <row r="133" ht="14.25" customHeight="1" spans="3:15">
      <c r="C133" s="2"/>
      <c r="D133" s="2"/>
      <c r="E133" s="2"/>
      <c r="F133" s="2"/>
      <c r="G133" s="2"/>
      <c r="H133" s="2"/>
      <c r="I133" s="2"/>
      <c r="J133" s="2"/>
      <c r="K133" s="2"/>
      <c r="L133" s="2"/>
      <c r="M133" s="2"/>
      <c r="N133" s="2"/>
      <c r="O133" s="2"/>
    </row>
    <row r="134" ht="14.25" customHeight="1" spans="3:15">
      <c r="C134" s="2"/>
      <c r="D134" s="2"/>
      <c r="E134" s="2"/>
      <c r="F134" s="2"/>
      <c r="G134" s="2"/>
      <c r="H134" s="2"/>
      <c r="I134" s="2"/>
      <c r="J134" s="2"/>
      <c r="K134" s="2"/>
      <c r="L134" s="2"/>
      <c r="M134" s="2"/>
      <c r="N134" s="2"/>
      <c r="O134" s="2"/>
    </row>
    <row r="135" ht="14.25" customHeight="1" spans="3:15">
      <c r="C135" s="2"/>
      <c r="D135" s="2"/>
      <c r="E135" s="2"/>
      <c r="F135" s="2"/>
      <c r="G135" s="2"/>
      <c r="H135" s="2"/>
      <c r="I135" s="2"/>
      <c r="J135" s="2"/>
      <c r="K135" s="2"/>
      <c r="L135" s="2"/>
      <c r="M135" s="2"/>
      <c r="N135" s="2"/>
      <c r="O135" s="2"/>
    </row>
    <row r="136" ht="14.25" customHeight="1" spans="3:15">
      <c r="C136" s="2"/>
      <c r="D136" s="2"/>
      <c r="E136" s="2"/>
      <c r="F136" s="2"/>
      <c r="G136" s="2"/>
      <c r="H136" s="2"/>
      <c r="I136" s="2"/>
      <c r="J136" s="2"/>
      <c r="K136" s="2"/>
      <c r="L136" s="2"/>
      <c r="M136" s="2"/>
      <c r="N136" s="2"/>
      <c r="O136" s="2"/>
    </row>
    <row r="137" ht="14.25" customHeight="1" spans="3:15">
      <c r="C137" s="2"/>
      <c r="D137" s="2"/>
      <c r="E137" s="2"/>
      <c r="F137" s="2"/>
      <c r="G137" s="2"/>
      <c r="H137" s="2"/>
      <c r="I137" s="2"/>
      <c r="J137" s="2"/>
      <c r="K137" s="2"/>
      <c r="L137" s="2"/>
      <c r="M137" s="2"/>
      <c r="N137" s="2"/>
      <c r="O137" s="2"/>
    </row>
    <row r="138" ht="14.25" customHeight="1" spans="3:15">
      <c r="C138" s="2"/>
      <c r="D138" s="2"/>
      <c r="E138" s="2"/>
      <c r="F138" s="2"/>
      <c r="G138" s="2"/>
      <c r="H138" s="2"/>
      <c r="I138" s="2"/>
      <c r="J138" s="2"/>
      <c r="K138" s="2"/>
      <c r="L138" s="2"/>
      <c r="M138" s="2"/>
      <c r="N138" s="2"/>
      <c r="O138" s="2"/>
    </row>
    <row r="139" ht="14.25" customHeight="1" spans="3:15">
      <c r="C139" s="2"/>
      <c r="D139" s="2"/>
      <c r="E139" s="2"/>
      <c r="F139" s="2"/>
      <c r="G139" s="2"/>
      <c r="H139" s="2"/>
      <c r="I139" s="2"/>
      <c r="J139" s="2"/>
      <c r="K139" s="2"/>
      <c r="L139" s="2"/>
      <c r="M139" s="2"/>
      <c r="N139" s="2"/>
      <c r="O139" s="2"/>
    </row>
    <row r="140" ht="14.25" customHeight="1" spans="3:15">
      <c r="C140" s="2"/>
      <c r="D140" s="2"/>
      <c r="E140" s="2"/>
      <c r="F140" s="2"/>
      <c r="G140" s="2"/>
      <c r="H140" s="2"/>
      <c r="I140" s="2"/>
      <c r="J140" s="2"/>
      <c r="K140" s="2"/>
      <c r="L140" s="2"/>
      <c r="M140" s="2"/>
      <c r="N140" s="2"/>
      <c r="O140" s="2"/>
    </row>
    <row r="141" ht="14.25" customHeight="1" spans="3:15">
      <c r="C141" s="2"/>
      <c r="D141" s="2"/>
      <c r="E141" s="2"/>
      <c r="F141" s="2"/>
      <c r="G141" s="2"/>
      <c r="H141" s="2"/>
      <c r="I141" s="2"/>
      <c r="J141" s="2"/>
      <c r="K141" s="2"/>
      <c r="L141" s="2"/>
      <c r="M141" s="2"/>
      <c r="N141" s="2"/>
      <c r="O141" s="2"/>
    </row>
    <row r="142" ht="14.25" customHeight="1" spans="3:15">
      <c r="C142" s="2"/>
      <c r="D142" s="2"/>
      <c r="E142" s="2"/>
      <c r="F142" s="2"/>
      <c r="G142" s="2"/>
      <c r="H142" s="2"/>
      <c r="I142" s="2"/>
      <c r="J142" s="2"/>
      <c r="K142" s="2"/>
      <c r="L142" s="2"/>
      <c r="M142" s="2"/>
      <c r="N142" s="2"/>
      <c r="O142" s="2"/>
    </row>
    <row r="143" ht="14.25" customHeight="1" spans="3:15">
      <c r="C143" s="2"/>
      <c r="D143" s="2"/>
      <c r="E143" s="2"/>
      <c r="F143" s="2"/>
      <c r="G143" s="2"/>
      <c r="H143" s="2"/>
      <c r="I143" s="2"/>
      <c r="J143" s="2"/>
      <c r="K143" s="2"/>
      <c r="L143" s="2"/>
      <c r="M143" s="2"/>
      <c r="N143" s="2"/>
      <c r="O143" s="2"/>
    </row>
    <row r="144" ht="14.25" customHeight="1" spans="3:15">
      <c r="C144" s="2"/>
      <c r="D144" s="2"/>
      <c r="E144" s="2"/>
      <c r="F144" s="2"/>
      <c r="G144" s="2"/>
      <c r="H144" s="2"/>
      <c r="I144" s="2"/>
      <c r="J144" s="2"/>
      <c r="K144" s="2"/>
      <c r="L144" s="2"/>
      <c r="M144" s="2"/>
      <c r="N144" s="2"/>
      <c r="O144" s="2"/>
    </row>
    <row r="145" ht="14.25" customHeight="1" spans="3:15">
      <c r="C145" s="2"/>
      <c r="D145" s="2"/>
      <c r="E145" s="2"/>
      <c r="F145" s="2"/>
      <c r="G145" s="2"/>
      <c r="H145" s="2"/>
      <c r="I145" s="2"/>
      <c r="J145" s="2"/>
      <c r="K145" s="2"/>
      <c r="L145" s="2"/>
      <c r="M145" s="2"/>
      <c r="N145" s="2"/>
      <c r="O145" s="2"/>
    </row>
    <row r="146" ht="14.25" customHeight="1" spans="3:15">
      <c r="C146" s="2"/>
      <c r="D146" s="2"/>
      <c r="E146" s="2"/>
      <c r="F146" s="2"/>
      <c r="G146" s="2"/>
      <c r="H146" s="2"/>
      <c r="I146" s="2"/>
      <c r="J146" s="2"/>
      <c r="K146" s="2"/>
      <c r="L146" s="2"/>
      <c r="M146" s="2"/>
      <c r="N146" s="2"/>
      <c r="O146" s="2"/>
    </row>
    <row r="147" ht="14.25" customHeight="1" spans="3:15">
      <c r="C147" s="2"/>
      <c r="D147" s="2"/>
      <c r="E147" s="2"/>
      <c r="F147" s="2"/>
      <c r="G147" s="2"/>
      <c r="H147" s="2"/>
      <c r="I147" s="2"/>
      <c r="J147" s="2"/>
      <c r="K147" s="2"/>
      <c r="L147" s="2"/>
      <c r="M147" s="2"/>
      <c r="N147" s="2"/>
      <c r="O147" s="2"/>
    </row>
    <row r="148" ht="14.25" customHeight="1" spans="3:15">
      <c r="C148" s="2"/>
      <c r="D148" s="2"/>
      <c r="E148" s="2"/>
      <c r="F148" s="2"/>
      <c r="G148" s="2"/>
      <c r="H148" s="2"/>
      <c r="I148" s="2"/>
      <c r="J148" s="2"/>
      <c r="K148" s="2"/>
      <c r="L148" s="2"/>
      <c r="M148" s="2"/>
      <c r="N148" s="2"/>
      <c r="O148" s="2"/>
    </row>
    <row r="149" ht="14.25" customHeight="1" spans="3:15">
      <c r="C149" s="2"/>
      <c r="D149" s="2"/>
      <c r="E149" s="2"/>
      <c r="F149" s="2"/>
      <c r="G149" s="2"/>
      <c r="H149" s="2"/>
      <c r="I149" s="2"/>
      <c r="J149" s="2"/>
      <c r="K149" s="2"/>
      <c r="L149" s="2"/>
      <c r="M149" s="2"/>
      <c r="N149" s="2"/>
      <c r="O149" s="2"/>
    </row>
    <row r="150" ht="14.25" customHeight="1" spans="3:15">
      <c r="C150" s="2"/>
      <c r="D150" s="2"/>
      <c r="E150" s="2"/>
      <c r="F150" s="2"/>
      <c r="G150" s="2"/>
      <c r="H150" s="2"/>
      <c r="I150" s="2"/>
      <c r="J150" s="2"/>
      <c r="K150" s="2"/>
      <c r="L150" s="2"/>
      <c r="M150" s="2"/>
      <c r="N150" s="2"/>
      <c r="O150" s="2"/>
    </row>
    <row r="151" ht="14.25" customHeight="1" spans="3:15">
      <c r="C151" s="2"/>
      <c r="D151" s="2"/>
      <c r="E151" s="2"/>
      <c r="F151" s="2"/>
      <c r="G151" s="2"/>
      <c r="H151" s="2"/>
      <c r="I151" s="2"/>
      <c r="J151" s="2"/>
      <c r="K151" s="2"/>
      <c r="L151" s="2"/>
      <c r="M151" s="2"/>
      <c r="N151" s="2"/>
      <c r="O151" s="2"/>
    </row>
    <row r="152" ht="14.25" customHeight="1" spans="3:15">
      <c r="C152" s="2"/>
      <c r="D152" s="2"/>
      <c r="E152" s="2"/>
      <c r="F152" s="2"/>
      <c r="G152" s="2"/>
      <c r="H152" s="2"/>
      <c r="I152" s="2"/>
      <c r="J152" s="2"/>
      <c r="K152" s="2"/>
      <c r="L152" s="2"/>
      <c r="M152" s="2"/>
      <c r="N152" s="2"/>
      <c r="O152" s="2"/>
    </row>
    <row r="153" ht="14.25" customHeight="1" spans="3:15">
      <c r="C153" s="2"/>
      <c r="D153" s="2"/>
      <c r="E153" s="2"/>
      <c r="F153" s="2"/>
      <c r="G153" s="2"/>
      <c r="H153" s="2"/>
      <c r="I153" s="2"/>
      <c r="J153" s="2"/>
      <c r="K153" s="2"/>
      <c r="L153" s="2"/>
      <c r="M153" s="2"/>
      <c r="N153" s="2"/>
      <c r="O153" s="2"/>
    </row>
    <row r="154" ht="14.25" customHeight="1" spans="3:15">
      <c r="C154" s="2"/>
      <c r="D154" s="2"/>
      <c r="E154" s="2"/>
      <c r="F154" s="2"/>
      <c r="G154" s="2"/>
      <c r="H154" s="2"/>
      <c r="I154" s="2"/>
      <c r="J154" s="2"/>
      <c r="K154" s="2"/>
      <c r="L154" s="2"/>
      <c r="M154" s="2"/>
      <c r="N154" s="2"/>
      <c r="O154" s="2"/>
    </row>
    <row r="155" ht="14.25" customHeight="1" spans="3:15">
      <c r="C155" s="2"/>
      <c r="D155" s="2"/>
      <c r="E155" s="2"/>
      <c r="F155" s="2"/>
      <c r="G155" s="2"/>
      <c r="H155" s="2"/>
      <c r="I155" s="2"/>
      <c r="J155" s="2"/>
      <c r="K155" s="2"/>
      <c r="L155" s="2"/>
      <c r="M155" s="2"/>
      <c r="N155" s="2"/>
      <c r="O155" s="2"/>
    </row>
    <row r="156" ht="14.25" customHeight="1" spans="3:15">
      <c r="C156" s="2"/>
      <c r="D156" s="2"/>
      <c r="E156" s="2"/>
      <c r="F156" s="2"/>
      <c r="G156" s="2"/>
      <c r="H156" s="2"/>
      <c r="I156" s="2"/>
      <c r="J156" s="2"/>
      <c r="K156" s="2"/>
      <c r="L156" s="2"/>
      <c r="M156" s="2"/>
      <c r="N156" s="2"/>
      <c r="O156" s="2"/>
    </row>
    <row r="157" ht="14.25" customHeight="1" spans="3:15">
      <c r="C157" s="2"/>
      <c r="D157" s="2"/>
      <c r="E157" s="2"/>
      <c r="F157" s="2"/>
      <c r="G157" s="2"/>
      <c r="H157" s="2"/>
      <c r="I157" s="2"/>
      <c r="J157" s="2"/>
      <c r="K157" s="2"/>
      <c r="L157" s="2"/>
      <c r="M157" s="2"/>
      <c r="N157" s="2"/>
      <c r="O157" s="2"/>
    </row>
    <row r="158" ht="14.25" customHeight="1" spans="3:15">
      <c r="C158" s="2"/>
      <c r="D158" s="2"/>
      <c r="E158" s="2"/>
      <c r="F158" s="2"/>
      <c r="G158" s="2"/>
      <c r="H158" s="2"/>
      <c r="I158" s="2"/>
      <c r="J158" s="2"/>
      <c r="K158" s="2"/>
      <c r="L158" s="2"/>
      <c r="M158" s="2"/>
      <c r="N158" s="2"/>
      <c r="O158" s="2"/>
    </row>
    <row r="159" ht="14.25" customHeight="1" spans="3:15">
      <c r="C159" s="2"/>
      <c r="D159" s="2"/>
      <c r="E159" s="2"/>
      <c r="F159" s="2"/>
      <c r="G159" s="2"/>
      <c r="H159" s="2"/>
      <c r="I159" s="2"/>
      <c r="J159" s="2"/>
      <c r="K159" s="2"/>
      <c r="L159" s="2"/>
      <c r="M159" s="2"/>
      <c r="N159" s="2"/>
      <c r="O159" s="2"/>
    </row>
    <row r="160" ht="14.25" customHeight="1" spans="3:15">
      <c r="C160" s="2"/>
      <c r="D160" s="2"/>
      <c r="E160" s="2"/>
      <c r="F160" s="2"/>
      <c r="G160" s="2"/>
      <c r="H160" s="2"/>
      <c r="I160" s="2"/>
      <c r="J160" s="2"/>
      <c r="K160" s="2"/>
      <c r="L160" s="2"/>
      <c r="M160" s="2"/>
      <c r="N160" s="2"/>
      <c r="O160" s="2"/>
    </row>
    <row r="161" ht="14.25" customHeight="1" spans="3:15">
      <c r="C161" s="2"/>
      <c r="D161" s="2"/>
      <c r="E161" s="2"/>
      <c r="F161" s="2"/>
      <c r="G161" s="2"/>
      <c r="H161" s="2"/>
      <c r="I161" s="2"/>
      <c r="J161" s="2"/>
      <c r="K161" s="2"/>
      <c r="L161" s="2"/>
      <c r="M161" s="2"/>
      <c r="N161" s="2"/>
      <c r="O161" s="2"/>
    </row>
    <row r="162" ht="14.25" customHeight="1" spans="3:15">
      <c r="C162" s="2"/>
      <c r="D162" s="2"/>
      <c r="E162" s="2"/>
      <c r="F162" s="2"/>
      <c r="G162" s="2"/>
      <c r="H162" s="2"/>
      <c r="I162" s="2"/>
      <c r="J162" s="2"/>
      <c r="K162" s="2"/>
      <c r="L162" s="2"/>
      <c r="M162" s="2"/>
      <c r="N162" s="2"/>
      <c r="O162" s="2"/>
    </row>
    <row r="163" ht="14.25" customHeight="1" spans="3:15">
      <c r="C163" s="2"/>
      <c r="D163" s="2"/>
      <c r="E163" s="2"/>
      <c r="F163" s="2"/>
      <c r="G163" s="2"/>
      <c r="H163" s="2"/>
      <c r="I163" s="2"/>
      <c r="J163" s="2"/>
      <c r="K163" s="2"/>
      <c r="L163" s="2"/>
      <c r="M163" s="2"/>
      <c r="N163" s="2"/>
      <c r="O163" s="2"/>
    </row>
    <row r="164" ht="14.25" customHeight="1" spans="3:15">
      <c r="C164" s="2"/>
      <c r="D164" s="2"/>
      <c r="E164" s="2"/>
      <c r="F164" s="2"/>
      <c r="G164" s="2"/>
      <c r="H164" s="2"/>
      <c r="I164" s="2"/>
      <c r="J164" s="2"/>
      <c r="K164" s="2"/>
      <c r="L164" s="2"/>
      <c r="M164" s="2"/>
      <c r="N164" s="2"/>
      <c r="O164" s="2"/>
    </row>
    <row r="165" ht="14.25" customHeight="1" spans="3:15">
      <c r="C165" s="2"/>
      <c r="D165" s="2"/>
      <c r="E165" s="2"/>
      <c r="F165" s="2"/>
      <c r="G165" s="2"/>
      <c r="H165" s="2"/>
      <c r="I165" s="2"/>
      <c r="J165" s="2"/>
      <c r="K165" s="2"/>
      <c r="L165" s="2"/>
      <c r="M165" s="2"/>
      <c r="N165" s="2"/>
      <c r="O165" s="2"/>
    </row>
    <row r="166" ht="14.25" customHeight="1" spans="3:15">
      <c r="C166" s="2"/>
      <c r="D166" s="2"/>
      <c r="E166" s="2"/>
      <c r="F166" s="2"/>
      <c r="G166" s="2"/>
      <c r="H166" s="2"/>
      <c r="I166" s="2"/>
      <c r="J166" s="2"/>
      <c r="K166" s="2"/>
      <c r="L166" s="2"/>
      <c r="M166" s="2"/>
      <c r="N166" s="2"/>
      <c r="O166" s="2"/>
    </row>
    <row r="167" ht="14.25" customHeight="1" spans="3:15">
      <c r="C167" s="2"/>
      <c r="D167" s="2"/>
      <c r="E167" s="2"/>
      <c r="F167" s="2"/>
      <c r="G167" s="2"/>
      <c r="H167" s="2"/>
      <c r="I167" s="2"/>
      <c r="J167" s="2"/>
      <c r="K167" s="2"/>
      <c r="L167" s="2"/>
      <c r="M167" s="2"/>
      <c r="N167" s="2"/>
      <c r="O167" s="2"/>
    </row>
    <row r="168" ht="14.25" customHeight="1" spans="3:15">
      <c r="C168" s="2"/>
      <c r="D168" s="2"/>
      <c r="E168" s="2"/>
      <c r="F168" s="2"/>
      <c r="G168" s="2"/>
      <c r="H168" s="2"/>
      <c r="I168" s="2"/>
      <c r="J168" s="2"/>
      <c r="K168" s="2"/>
      <c r="L168" s="2"/>
      <c r="M168" s="2"/>
      <c r="N168" s="2"/>
      <c r="O168" s="2"/>
    </row>
    <row r="169" ht="14.25" customHeight="1" spans="3:15">
      <c r="C169" s="2"/>
      <c r="D169" s="2"/>
      <c r="E169" s="2"/>
      <c r="F169" s="2"/>
      <c r="G169" s="2"/>
      <c r="H169" s="2"/>
      <c r="I169" s="2"/>
      <c r="J169" s="2"/>
      <c r="K169" s="2"/>
      <c r="L169" s="2"/>
      <c r="M169" s="2"/>
      <c r="N169" s="2"/>
      <c r="O169" s="2"/>
    </row>
    <row r="170" ht="14.25" customHeight="1" spans="3:15">
      <c r="C170" s="2"/>
      <c r="D170" s="2"/>
      <c r="E170" s="2"/>
      <c r="F170" s="2"/>
      <c r="G170" s="2"/>
      <c r="H170" s="2"/>
      <c r="I170" s="2"/>
      <c r="J170" s="2"/>
      <c r="K170" s="2"/>
      <c r="L170" s="2"/>
      <c r="M170" s="2"/>
      <c r="N170" s="2"/>
      <c r="O170" s="2"/>
    </row>
    <row r="171" ht="14.25" customHeight="1" spans="3:15">
      <c r="C171" s="2"/>
      <c r="D171" s="2"/>
      <c r="E171" s="2"/>
      <c r="F171" s="2"/>
      <c r="G171" s="2"/>
      <c r="H171" s="2"/>
      <c r="I171" s="2"/>
      <c r="J171" s="2"/>
      <c r="K171" s="2"/>
      <c r="L171" s="2"/>
      <c r="M171" s="2"/>
      <c r="N171" s="2"/>
      <c r="O171" s="2"/>
    </row>
    <row r="172" ht="14.25" customHeight="1" spans="3:15">
      <c r="C172" s="2"/>
      <c r="D172" s="2"/>
      <c r="E172" s="2"/>
      <c r="F172" s="2"/>
      <c r="G172" s="2"/>
      <c r="H172" s="2"/>
      <c r="I172" s="2"/>
      <c r="J172" s="2"/>
      <c r="K172" s="2"/>
      <c r="L172" s="2"/>
      <c r="M172" s="2"/>
      <c r="N172" s="2"/>
      <c r="O172" s="2"/>
    </row>
    <row r="173" ht="14.25" customHeight="1" spans="3:15">
      <c r="C173" s="2"/>
      <c r="D173" s="2"/>
      <c r="E173" s="2"/>
      <c r="F173" s="2"/>
      <c r="G173" s="2"/>
      <c r="H173" s="2"/>
      <c r="I173" s="2"/>
      <c r="J173" s="2"/>
      <c r="K173" s="2"/>
      <c r="L173" s="2"/>
      <c r="M173" s="2"/>
      <c r="N173" s="2"/>
      <c r="O173" s="2"/>
    </row>
    <row r="174" ht="14.25" customHeight="1" spans="3:15">
      <c r="C174" s="2"/>
      <c r="D174" s="2"/>
      <c r="E174" s="2"/>
      <c r="F174" s="2"/>
      <c r="G174" s="2"/>
      <c r="H174" s="2"/>
      <c r="I174" s="2"/>
      <c r="J174" s="2"/>
      <c r="K174" s="2"/>
      <c r="L174" s="2"/>
      <c r="M174" s="2"/>
      <c r="N174" s="2"/>
      <c r="O174" s="2"/>
    </row>
    <row r="175" ht="14.25" customHeight="1" spans="3:15">
      <c r="C175" s="2"/>
      <c r="D175" s="2"/>
      <c r="E175" s="2"/>
      <c r="F175" s="2"/>
      <c r="G175" s="2"/>
      <c r="H175" s="2"/>
      <c r="I175" s="2"/>
      <c r="J175" s="2"/>
      <c r="K175" s="2"/>
      <c r="L175" s="2"/>
      <c r="M175" s="2"/>
      <c r="N175" s="2"/>
      <c r="O175" s="2"/>
    </row>
    <row r="176" ht="14.25" customHeight="1" spans="3:15">
      <c r="C176" s="2"/>
      <c r="D176" s="2"/>
      <c r="E176" s="2"/>
      <c r="F176" s="2"/>
      <c r="G176" s="2"/>
      <c r="H176" s="2"/>
      <c r="I176" s="2"/>
      <c r="J176" s="2"/>
      <c r="K176" s="2"/>
      <c r="L176" s="2"/>
      <c r="M176" s="2"/>
      <c r="N176" s="2"/>
      <c r="O176" s="2"/>
    </row>
    <row r="177" ht="14.25" customHeight="1" spans="3:15">
      <c r="C177" s="2"/>
      <c r="D177" s="2"/>
      <c r="E177" s="2"/>
      <c r="F177" s="2"/>
      <c r="G177" s="2"/>
      <c r="H177" s="2"/>
      <c r="I177" s="2"/>
      <c r="J177" s="2"/>
      <c r="K177" s="2"/>
      <c r="L177" s="2"/>
      <c r="M177" s="2"/>
      <c r="N177" s="2"/>
      <c r="O177" s="2"/>
    </row>
    <row r="178" ht="14.25" customHeight="1" spans="3:15">
      <c r="C178" s="2"/>
      <c r="D178" s="2"/>
      <c r="E178" s="2"/>
      <c r="F178" s="2"/>
      <c r="G178" s="2"/>
      <c r="H178" s="2"/>
      <c r="I178" s="2"/>
      <c r="J178" s="2"/>
      <c r="K178" s="2"/>
      <c r="L178" s="2"/>
      <c r="M178" s="2"/>
      <c r="N178" s="2"/>
      <c r="O178" s="2"/>
    </row>
    <row r="179" ht="14.25" customHeight="1" spans="3:15">
      <c r="C179" s="2"/>
      <c r="D179" s="2"/>
      <c r="E179" s="2"/>
      <c r="F179" s="2"/>
      <c r="G179" s="2"/>
      <c r="H179" s="2"/>
      <c r="I179" s="2"/>
      <c r="J179" s="2"/>
      <c r="K179" s="2"/>
      <c r="L179" s="2"/>
      <c r="M179" s="2"/>
      <c r="N179" s="2"/>
      <c r="O179" s="2"/>
    </row>
    <row r="180" ht="14.25" customHeight="1" spans="3:15">
      <c r="C180" s="2"/>
      <c r="D180" s="2"/>
      <c r="E180" s="2"/>
      <c r="F180" s="2"/>
      <c r="G180" s="2"/>
      <c r="H180" s="2"/>
      <c r="I180" s="2"/>
      <c r="J180" s="2"/>
      <c r="K180" s="2"/>
      <c r="L180" s="2"/>
      <c r="M180" s="2"/>
      <c r="N180" s="2"/>
      <c r="O180" s="2"/>
    </row>
    <row r="181" ht="14.25" customHeight="1" spans="3:15">
      <c r="C181" s="2"/>
      <c r="D181" s="2"/>
      <c r="E181" s="2"/>
      <c r="F181" s="2"/>
      <c r="G181" s="2"/>
      <c r="H181" s="2"/>
      <c r="I181" s="2"/>
      <c r="J181" s="2"/>
      <c r="K181" s="2"/>
      <c r="L181" s="2"/>
      <c r="M181" s="2"/>
      <c r="N181" s="2"/>
      <c r="O181" s="2"/>
    </row>
    <row r="182" ht="14.25" customHeight="1" spans="3:15">
      <c r="C182" s="2"/>
      <c r="D182" s="2"/>
      <c r="E182" s="2"/>
      <c r="F182" s="2"/>
      <c r="G182" s="2"/>
      <c r="H182" s="2"/>
      <c r="I182" s="2"/>
      <c r="J182" s="2"/>
      <c r="K182" s="2"/>
      <c r="L182" s="2"/>
      <c r="M182" s="2"/>
      <c r="N182" s="2"/>
      <c r="O182" s="2"/>
    </row>
    <row r="183" ht="14.25" customHeight="1" spans="3:15">
      <c r="C183" s="2"/>
      <c r="D183" s="2"/>
      <c r="E183" s="2"/>
      <c r="F183" s="2"/>
      <c r="G183" s="2"/>
      <c r="H183" s="2"/>
      <c r="I183" s="2"/>
      <c r="J183" s="2"/>
      <c r="K183" s="2"/>
      <c r="L183" s="2"/>
      <c r="M183" s="2"/>
      <c r="N183" s="2"/>
      <c r="O183" s="2"/>
    </row>
    <row r="184" ht="14.25" customHeight="1" spans="3:15">
      <c r="C184" s="2"/>
      <c r="D184" s="2"/>
      <c r="E184" s="2"/>
      <c r="F184" s="2"/>
      <c r="G184" s="2"/>
      <c r="H184" s="2"/>
      <c r="I184" s="2"/>
      <c r="J184" s="2"/>
      <c r="K184" s="2"/>
      <c r="L184" s="2"/>
      <c r="M184" s="2"/>
      <c r="N184" s="2"/>
      <c r="O184" s="2"/>
    </row>
    <row r="185" ht="14.25" customHeight="1" spans="3:15">
      <c r="C185" s="2"/>
      <c r="D185" s="2"/>
      <c r="E185" s="2"/>
      <c r="F185" s="2"/>
      <c r="G185" s="2"/>
      <c r="H185" s="2"/>
      <c r="I185" s="2"/>
      <c r="J185" s="2"/>
      <c r="K185" s="2"/>
      <c r="L185" s="2"/>
      <c r="M185" s="2"/>
      <c r="N185" s="2"/>
      <c r="O185" s="2"/>
    </row>
    <row r="186" ht="14.25" customHeight="1" spans="3:15">
      <c r="C186" s="2"/>
      <c r="D186" s="2"/>
      <c r="E186" s="2"/>
      <c r="F186" s="2"/>
      <c r="G186" s="2"/>
      <c r="H186" s="2"/>
      <c r="I186" s="2"/>
      <c r="J186" s="2"/>
      <c r="K186" s="2"/>
      <c r="L186" s="2"/>
      <c r="M186" s="2"/>
      <c r="N186" s="2"/>
      <c r="O186" s="2"/>
    </row>
    <row r="187" ht="14.25" customHeight="1" spans="3:15">
      <c r="C187" s="2"/>
      <c r="D187" s="2"/>
      <c r="E187" s="2"/>
      <c r="F187" s="2"/>
      <c r="G187" s="2"/>
      <c r="H187" s="2"/>
      <c r="I187" s="2"/>
      <c r="J187" s="2"/>
      <c r="K187" s="2"/>
      <c r="L187" s="2"/>
      <c r="M187" s="2"/>
      <c r="N187" s="2"/>
      <c r="O187" s="2"/>
    </row>
    <row r="188" ht="14.25" customHeight="1" spans="3:15">
      <c r="C188" s="2"/>
      <c r="D188" s="2"/>
      <c r="E188" s="2"/>
      <c r="F188" s="2"/>
      <c r="G188" s="2"/>
      <c r="H188" s="2"/>
      <c r="I188" s="2"/>
      <c r="J188" s="2"/>
      <c r="K188" s="2"/>
      <c r="L188" s="2"/>
      <c r="M188" s="2"/>
      <c r="N188" s="2"/>
      <c r="O188" s="2"/>
    </row>
    <row r="189" ht="14.25" customHeight="1" spans="3:15">
      <c r="C189" s="2"/>
      <c r="D189" s="2"/>
      <c r="E189" s="2"/>
      <c r="F189" s="2"/>
      <c r="G189" s="2"/>
      <c r="H189" s="2"/>
      <c r="I189" s="2"/>
      <c r="J189" s="2"/>
      <c r="K189" s="2"/>
      <c r="L189" s="2"/>
      <c r="M189" s="2"/>
      <c r="N189" s="2"/>
      <c r="O189" s="2"/>
    </row>
    <row r="190" ht="14.25" customHeight="1" spans="3:15">
      <c r="C190" s="2"/>
      <c r="D190" s="2"/>
      <c r="E190" s="2"/>
      <c r="F190" s="2"/>
      <c r="G190" s="2"/>
      <c r="H190" s="2"/>
      <c r="I190" s="2"/>
      <c r="J190" s="2"/>
      <c r="K190" s="2"/>
      <c r="L190" s="2"/>
      <c r="M190" s="2"/>
      <c r="N190" s="2"/>
      <c r="O190" s="2"/>
    </row>
    <row r="191" ht="14.25" customHeight="1" spans="3:15">
      <c r="C191" s="2"/>
      <c r="D191" s="2"/>
      <c r="E191" s="2"/>
      <c r="F191" s="2"/>
      <c r="G191" s="2"/>
      <c r="H191" s="2"/>
      <c r="I191" s="2"/>
      <c r="J191" s="2"/>
      <c r="K191" s="2"/>
      <c r="L191" s="2"/>
      <c r="M191" s="2"/>
      <c r="N191" s="2"/>
      <c r="O191" s="2"/>
    </row>
    <row r="192" ht="14.25" customHeight="1" spans="3:15">
      <c r="C192" s="2"/>
      <c r="D192" s="2"/>
      <c r="E192" s="2"/>
      <c r="F192" s="2"/>
      <c r="G192" s="2"/>
      <c r="H192" s="2"/>
      <c r="I192" s="2"/>
      <c r="J192" s="2"/>
      <c r="K192" s="2"/>
      <c r="L192" s="2"/>
      <c r="M192" s="2"/>
      <c r="N192" s="2"/>
      <c r="O192" s="2"/>
    </row>
    <row r="193" ht="14.25" customHeight="1" spans="3:15">
      <c r="C193" s="2"/>
      <c r="D193" s="2"/>
      <c r="E193" s="2"/>
      <c r="F193" s="2"/>
      <c r="G193" s="2"/>
      <c r="H193" s="2"/>
      <c r="I193" s="2"/>
      <c r="J193" s="2"/>
      <c r="K193" s="2"/>
      <c r="L193" s="2"/>
      <c r="M193" s="2"/>
      <c r="N193" s="2"/>
      <c r="O193" s="2"/>
    </row>
    <row r="194" ht="14.25" customHeight="1" spans="3:15">
      <c r="C194" s="2"/>
      <c r="D194" s="2"/>
      <c r="E194" s="2"/>
      <c r="F194" s="2"/>
      <c r="G194" s="2"/>
      <c r="H194" s="2"/>
      <c r="I194" s="2"/>
      <c r="J194" s="2"/>
      <c r="K194" s="2"/>
      <c r="L194" s="2"/>
      <c r="M194" s="2"/>
      <c r="N194" s="2"/>
      <c r="O194" s="2"/>
    </row>
    <row r="195" ht="14.25" customHeight="1" spans="3:15">
      <c r="C195" s="2"/>
      <c r="D195" s="2"/>
      <c r="E195" s="2"/>
      <c r="F195" s="2"/>
      <c r="G195" s="2"/>
      <c r="H195" s="2"/>
      <c r="I195" s="2"/>
      <c r="J195" s="2"/>
      <c r="K195" s="2"/>
      <c r="L195" s="2"/>
      <c r="M195" s="2"/>
      <c r="N195" s="2"/>
      <c r="O195" s="2"/>
    </row>
    <row r="196" ht="14.25" customHeight="1" spans="3:15">
      <c r="C196" s="2"/>
      <c r="D196" s="2"/>
      <c r="E196" s="2"/>
      <c r="F196" s="2"/>
      <c r="G196" s="2"/>
      <c r="H196" s="2"/>
      <c r="I196" s="2"/>
      <c r="J196" s="2"/>
      <c r="K196" s="2"/>
      <c r="L196" s="2"/>
      <c r="M196" s="2"/>
      <c r="N196" s="2"/>
      <c r="O196" s="2"/>
    </row>
    <row r="197" ht="14.25" customHeight="1" spans="3:15">
      <c r="C197" s="2"/>
      <c r="D197" s="2"/>
      <c r="E197" s="2"/>
      <c r="F197" s="2"/>
      <c r="G197" s="2"/>
      <c r="H197" s="2"/>
      <c r="I197" s="2"/>
      <c r="J197" s="2"/>
      <c r="K197" s="2"/>
      <c r="L197" s="2"/>
      <c r="M197" s="2"/>
      <c r="N197" s="2"/>
      <c r="O197" s="2"/>
    </row>
    <row r="198" ht="14.25" customHeight="1" spans="3:15">
      <c r="C198" s="2"/>
      <c r="D198" s="2"/>
      <c r="E198" s="2"/>
      <c r="F198" s="2"/>
      <c r="G198" s="2"/>
      <c r="H198" s="2"/>
      <c r="I198" s="2"/>
      <c r="J198" s="2"/>
      <c r="K198" s="2"/>
      <c r="L198" s="2"/>
      <c r="M198" s="2"/>
      <c r="N198" s="2"/>
      <c r="O198" s="2"/>
    </row>
    <row r="199" ht="14.25" customHeight="1" spans="3:15">
      <c r="C199" s="2"/>
      <c r="D199" s="2"/>
      <c r="E199" s="2"/>
      <c r="F199" s="2"/>
      <c r="G199" s="2"/>
      <c r="H199" s="2"/>
      <c r="I199" s="2"/>
      <c r="J199" s="2"/>
      <c r="K199" s="2"/>
      <c r="L199" s="2"/>
      <c r="M199" s="2"/>
      <c r="N199" s="2"/>
      <c r="O199" s="2"/>
    </row>
    <row r="200" ht="14.25" customHeight="1" spans="3:15">
      <c r="C200" s="2"/>
      <c r="D200" s="2"/>
      <c r="E200" s="2"/>
      <c r="F200" s="2"/>
      <c r="G200" s="2"/>
      <c r="H200" s="2"/>
      <c r="I200" s="2"/>
      <c r="J200" s="2"/>
      <c r="K200" s="2"/>
      <c r="L200" s="2"/>
      <c r="M200" s="2"/>
      <c r="N200" s="2"/>
      <c r="O200" s="2"/>
    </row>
    <row r="201" ht="14.25" customHeight="1" spans="3:15">
      <c r="C201" s="2"/>
      <c r="D201" s="2"/>
      <c r="E201" s="2"/>
      <c r="F201" s="2"/>
      <c r="G201" s="2"/>
      <c r="H201" s="2"/>
      <c r="I201" s="2"/>
      <c r="J201" s="2"/>
      <c r="K201" s="2"/>
      <c r="L201" s="2"/>
      <c r="M201" s="2"/>
      <c r="N201" s="2"/>
      <c r="O201" s="2"/>
    </row>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sheetData>
  <mergeCells count="89">
    <mergeCell ref="C2:D2"/>
    <mergeCell ref="C6:O6"/>
    <mergeCell ref="C7:O7"/>
    <mergeCell ref="C8:O8"/>
    <mergeCell ref="C9:O9"/>
    <mergeCell ref="C10:O10"/>
    <mergeCell ref="C11:M11"/>
    <mergeCell ref="D17:E17"/>
    <mergeCell ref="K17:L17"/>
    <mergeCell ref="D18:E18"/>
    <mergeCell ref="D19:E19"/>
    <mergeCell ref="D20:E20"/>
    <mergeCell ref="D21:I21"/>
    <mergeCell ref="D22:I22"/>
    <mergeCell ref="F42:K42"/>
    <mergeCell ref="F43:G43"/>
    <mergeCell ref="H43:I43"/>
    <mergeCell ref="J43:K43"/>
    <mergeCell ref="K49:L49"/>
    <mergeCell ref="F59:K59"/>
    <mergeCell ref="F60:G60"/>
    <mergeCell ref="H60:I60"/>
    <mergeCell ref="J60:K60"/>
    <mergeCell ref="K66:L66"/>
    <mergeCell ref="J67:L67"/>
    <mergeCell ref="F76:K76"/>
    <mergeCell ref="F77:G77"/>
    <mergeCell ref="H77:I77"/>
    <mergeCell ref="J77:K77"/>
    <mergeCell ref="K83:L83"/>
    <mergeCell ref="F88:K88"/>
    <mergeCell ref="F89:G89"/>
    <mergeCell ref="H89:I89"/>
    <mergeCell ref="J89:K89"/>
    <mergeCell ref="K95:L95"/>
    <mergeCell ref="F100:M100"/>
    <mergeCell ref="F101:G101"/>
    <mergeCell ref="H101:I101"/>
    <mergeCell ref="J101:K101"/>
    <mergeCell ref="D103:E103"/>
    <mergeCell ref="D104:E104"/>
    <mergeCell ref="D105:E105"/>
    <mergeCell ref="D106:E106"/>
    <mergeCell ref="D107:E107"/>
    <mergeCell ref="D108:E108"/>
    <mergeCell ref="D109:E109"/>
    <mergeCell ref="D110:E110"/>
    <mergeCell ref="D111:E111"/>
    <mergeCell ref="D112:E112"/>
    <mergeCell ref="D113:E113"/>
    <mergeCell ref="F114:K114"/>
    <mergeCell ref="C42:C44"/>
    <mergeCell ref="C59:C61"/>
    <mergeCell ref="C76:C78"/>
    <mergeCell ref="C88:C90"/>
    <mergeCell ref="C100:C102"/>
    <mergeCell ref="D42:D44"/>
    <mergeCell ref="D59:D61"/>
    <mergeCell ref="D76:D78"/>
    <mergeCell ref="D88:D90"/>
    <mergeCell ref="E42:E44"/>
    <mergeCell ref="E59:E61"/>
    <mergeCell ref="E76:E78"/>
    <mergeCell ref="E88:E90"/>
    <mergeCell ref="L42:L44"/>
    <mergeCell ref="L59:L61"/>
    <mergeCell ref="L76:L78"/>
    <mergeCell ref="L88:L90"/>
    <mergeCell ref="L101:L102"/>
    <mergeCell ref="M42:M44"/>
    <mergeCell ref="M59:M61"/>
    <mergeCell ref="M76:M78"/>
    <mergeCell ref="M88:M90"/>
    <mergeCell ref="M101:M102"/>
    <mergeCell ref="N42:N44"/>
    <mergeCell ref="N59:N61"/>
    <mergeCell ref="N62:N65"/>
    <mergeCell ref="N76:N78"/>
    <mergeCell ref="N79:N82"/>
    <mergeCell ref="N88:N90"/>
    <mergeCell ref="N91:N95"/>
    <mergeCell ref="N100:N102"/>
    <mergeCell ref="N103:N113"/>
    <mergeCell ref="D13:L15"/>
    <mergeCell ref="D37:N40"/>
    <mergeCell ref="K18:L22"/>
    <mergeCell ref="D72:N74"/>
    <mergeCell ref="D54:N57"/>
    <mergeCell ref="D100:E101"/>
  </mergeCells>
  <conditionalFormatting sqref="D18:E20">
    <cfRule type="containsBlanks" dxfId="0" priority="2">
      <formula>LEN(TRIM(D18))=0</formula>
    </cfRule>
  </conditionalFormatting>
  <dataValidations count="6">
    <dataValidation type="list" allowBlank="1" showInputMessage="1" showErrorMessage="1" sqref="F103 H103 J103">
      <formula1>'2'!$D$148:$D$151</formula1>
    </dataValidation>
    <dataValidation type="list" allowBlank="1" showInputMessage="1" showErrorMessage="1" sqref="F104 H104 J104">
      <formula1>'2'!$D$159:$D$162</formula1>
    </dataValidation>
    <dataValidation type="list" allowBlank="1" showInputMessage="1" showErrorMessage="1" sqref="F105 H105 J105">
      <formula1>'2'!$D$177:$D$180</formula1>
    </dataValidation>
    <dataValidation type="list" allowBlank="1" showInputMessage="1" showErrorMessage="1" sqref="F113 H113 J113">
      <formula1>'2'!$D$261:$D$264</formula1>
    </dataValidation>
    <dataValidation type="list" allowBlank="1" showInputMessage="1" showErrorMessage="1" sqref="F45:F48 F62:F65 F79:F82 F91:F94 H45:H48 H62:H65 H79:H82 H91:H94 J45:J48 J62:J65 J79:J82 J91:J94">
      <formula1>'1'!$D$36:$D$37</formula1>
    </dataValidation>
    <dataValidation type="list" allowBlank="1" showInputMessage="1" showErrorMessage="1" sqref="F106:F112 H106:H112 J106:J112">
      <formula1>'2'!$D$190:$D$191</formula1>
    </dataValidation>
  </dataValidations>
  <pageMargins left="0.393700787401575" right="0.393700787401575" top="0.78740157480315" bottom="0.393700787401575" header="0.511811023622047" footer="0.511811023622047"/>
  <pageSetup paperSize="9" orientation="landscape"/>
  <headerFooter/>
  <rowBreaks count="2" manualBreakCount="2">
    <brk id="24" max="14" man="1"/>
    <brk id="50" max="14" man="1"/>
  </rowBreaks>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ummaryRight="0"/>
  </sheetPr>
  <dimension ref="C1:O998"/>
  <sheetViews>
    <sheetView showGridLines="0" showRowColHeaders="0" zoomScale="90" zoomScaleNormal="90" workbookViewId="0">
      <selection activeCell="K4" sqref="K4"/>
    </sheetView>
  </sheetViews>
  <sheetFormatPr defaultColWidth="14.4545454545455" defaultRowHeight="15" customHeight="1"/>
  <cols>
    <col min="1" max="1" width="34" customWidth="1"/>
    <col min="2" max="2" width="3" customWidth="1"/>
    <col min="3" max="3" width="2.45454545454545" style="54" customWidth="1"/>
    <col min="4" max="4" width="8.72727272727273" style="54" customWidth="1"/>
    <col min="5" max="5" width="32.0909090909091" style="54" customWidth="1"/>
    <col min="6" max="6" width="10.7272727272727" style="54" customWidth="1"/>
    <col min="7" max="7" width="7.72727272727273" style="54" customWidth="1"/>
    <col min="8" max="8" width="10.7272727272727" style="54" customWidth="1"/>
    <col min="9" max="9" width="7.72727272727273" style="54" customWidth="1"/>
    <col min="10" max="10" width="10.7272727272727" style="54" customWidth="1"/>
    <col min="11" max="11" width="7.72727272727273" style="54" customWidth="1"/>
    <col min="12" max="13" width="8.72727272727273" style="54" customWidth="1"/>
    <col min="14" max="14" width="16.6363636363636" style="54" customWidth="1"/>
    <col min="15" max="27" width="8.72727272727273" style="54" customWidth="1"/>
    <col min="28" max="16384" width="14.4545454545455" style="54"/>
  </cols>
  <sheetData>
    <row r="1" ht="10.5" customHeight="1" spans="3:15">
      <c r="C1" s="55"/>
      <c r="D1" s="55"/>
      <c r="E1" s="55"/>
      <c r="F1" s="55"/>
      <c r="G1" s="55"/>
      <c r="H1" s="55"/>
      <c r="I1" s="55"/>
      <c r="J1" s="55"/>
      <c r="K1" s="55"/>
      <c r="L1" s="55"/>
      <c r="M1" s="55"/>
      <c r="N1" s="55"/>
      <c r="O1" s="55"/>
    </row>
    <row r="2" ht="14.25" customHeight="1" spans="3:15">
      <c r="C2" s="56" t="s">
        <v>481</v>
      </c>
      <c r="D2" s="57"/>
      <c r="E2" s="55"/>
      <c r="F2" s="55"/>
      <c r="G2" s="55"/>
      <c r="H2" s="55"/>
      <c r="I2" s="55"/>
      <c r="J2" s="55"/>
      <c r="K2" s="55"/>
      <c r="L2" s="55"/>
      <c r="M2" s="55"/>
      <c r="N2" s="55"/>
      <c r="O2" s="55"/>
    </row>
    <row r="3" ht="14.25" customHeight="1" spans="3:15">
      <c r="C3" s="55"/>
      <c r="D3" s="55"/>
      <c r="E3" s="55"/>
      <c r="F3" s="55"/>
      <c r="G3" s="55"/>
      <c r="H3" s="55"/>
      <c r="I3" s="55"/>
      <c r="J3" s="55"/>
      <c r="K3" s="55"/>
      <c r="L3" s="55"/>
      <c r="M3" s="55"/>
      <c r="N3" s="55"/>
      <c r="O3" s="55"/>
    </row>
    <row r="4" ht="14.25" customHeight="1" spans="3:15">
      <c r="C4" s="55"/>
      <c r="D4" s="55"/>
      <c r="E4" s="55"/>
      <c r="F4" s="55"/>
      <c r="G4" s="55"/>
      <c r="H4" s="55"/>
      <c r="I4" s="55"/>
      <c r="J4" s="55"/>
      <c r="K4" s="55"/>
      <c r="L4" s="55"/>
      <c r="M4" s="55"/>
      <c r="N4" s="55"/>
      <c r="O4" s="55"/>
    </row>
    <row r="5" ht="3.75" customHeight="1" spans="3:15">
      <c r="C5" s="55"/>
      <c r="D5" s="55"/>
      <c r="E5" s="55"/>
      <c r="F5" s="55"/>
      <c r="G5" s="55"/>
      <c r="H5" s="55"/>
      <c r="I5" s="55"/>
      <c r="J5" s="55"/>
      <c r="K5" s="55"/>
      <c r="L5" s="55"/>
      <c r="M5" s="55"/>
      <c r="N5" s="55"/>
      <c r="O5" s="55"/>
    </row>
    <row r="6" ht="16.5" customHeight="1" spans="3:15">
      <c r="C6" s="58" t="s">
        <v>1</v>
      </c>
      <c r="D6" s="58"/>
      <c r="E6" s="58"/>
      <c r="F6" s="58"/>
      <c r="G6" s="58"/>
      <c r="H6" s="58"/>
      <c r="I6" s="58"/>
      <c r="J6" s="58"/>
      <c r="K6" s="58"/>
      <c r="L6" s="58"/>
      <c r="M6" s="58"/>
      <c r="N6" s="58"/>
      <c r="O6" s="58"/>
    </row>
    <row r="7" ht="16.5" customHeight="1" spans="3:15">
      <c r="C7" s="58" t="s">
        <v>143</v>
      </c>
      <c r="D7" s="58"/>
      <c r="E7" s="58"/>
      <c r="F7" s="58"/>
      <c r="G7" s="58"/>
      <c r="H7" s="58"/>
      <c r="I7" s="58"/>
      <c r="J7" s="58"/>
      <c r="K7" s="58"/>
      <c r="L7" s="58"/>
      <c r="M7" s="58"/>
      <c r="N7" s="58"/>
      <c r="O7" s="58"/>
    </row>
    <row r="8" ht="16.5" customHeight="1" spans="3:15">
      <c r="C8" s="58" t="s">
        <v>48</v>
      </c>
      <c r="D8" s="58"/>
      <c r="E8" s="58"/>
      <c r="F8" s="58"/>
      <c r="G8" s="58"/>
      <c r="H8" s="58"/>
      <c r="I8" s="58"/>
      <c r="J8" s="58"/>
      <c r="K8" s="58"/>
      <c r="L8" s="58"/>
      <c r="M8" s="58"/>
      <c r="N8" s="58"/>
      <c r="O8" s="58"/>
    </row>
    <row r="9" ht="10.5" customHeight="1" spans="3:15">
      <c r="C9" s="59"/>
      <c r="D9" s="59"/>
      <c r="E9" s="59"/>
      <c r="F9" s="59"/>
      <c r="G9" s="59"/>
      <c r="H9" s="59"/>
      <c r="I9" s="59"/>
      <c r="J9" s="59"/>
      <c r="K9" s="59"/>
      <c r="L9" s="59"/>
      <c r="M9" s="59"/>
      <c r="N9" s="59"/>
      <c r="O9" s="59"/>
    </row>
    <row r="10" ht="21" customHeight="1" spans="3:15">
      <c r="C10" s="60"/>
      <c r="D10" s="61" t="s">
        <v>482</v>
      </c>
      <c r="E10" s="62"/>
      <c r="F10" s="62"/>
      <c r="G10" s="62"/>
      <c r="H10" s="62"/>
      <c r="I10" s="62"/>
      <c r="J10" s="62"/>
      <c r="K10" s="62"/>
      <c r="L10" s="62"/>
      <c r="M10" s="62"/>
      <c r="N10" s="62"/>
      <c r="O10" s="81"/>
    </row>
    <row r="11" ht="14.25" customHeight="1" spans="3:15">
      <c r="C11" s="63"/>
      <c r="D11" s="64"/>
      <c r="E11" s="65"/>
      <c r="F11" s="65"/>
      <c r="G11" s="65"/>
      <c r="H11" s="65"/>
      <c r="I11" s="65"/>
      <c r="J11" s="65"/>
      <c r="K11" s="65"/>
      <c r="L11" s="65"/>
      <c r="M11" s="65"/>
      <c r="N11" s="65"/>
      <c r="O11" s="82"/>
    </row>
    <row r="12" ht="18" customHeight="1" spans="3:15">
      <c r="C12" s="10"/>
      <c r="D12" s="66" t="s">
        <v>10</v>
      </c>
      <c r="E12" s="749" t="s">
        <v>483</v>
      </c>
      <c r="F12" s="755" t="s">
        <v>286</v>
      </c>
      <c r="G12" s="67"/>
      <c r="H12" s="67"/>
      <c r="I12" s="67"/>
      <c r="J12" s="67"/>
      <c r="K12" s="69"/>
      <c r="L12" s="13" t="s">
        <v>260</v>
      </c>
      <c r="M12" s="13" t="s">
        <v>261</v>
      </c>
      <c r="N12" s="13" t="s">
        <v>243</v>
      </c>
      <c r="O12" s="83"/>
    </row>
    <row r="13" ht="17.25" customHeight="1" spans="3:15">
      <c r="C13" s="10"/>
      <c r="D13" s="68"/>
      <c r="E13" s="68"/>
      <c r="F13" s="14">
        <v>1</v>
      </c>
      <c r="G13" s="69"/>
      <c r="H13" s="19">
        <v>2</v>
      </c>
      <c r="I13" s="69"/>
      <c r="J13" s="19">
        <v>3</v>
      </c>
      <c r="K13" s="69"/>
      <c r="L13" s="68"/>
      <c r="M13" s="68"/>
      <c r="N13" s="68"/>
      <c r="O13" s="83"/>
    </row>
    <row r="14" ht="17.25" customHeight="1" spans="3:15">
      <c r="C14" s="10"/>
      <c r="D14" s="70"/>
      <c r="E14" s="70"/>
      <c r="F14" s="71" t="s">
        <v>244</v>
      </c>
      <c r="G14" s="71" t="s">
        <v>245</v>
      </c>
      <c r="H14" s="72" t="s">
        <v>244</v>
      </c>
      <c r="I14" s="72" t="s">
        <v>245</v>
      </c>
      <c r="J14" s="72" t="s">
        <v>244</v>
      </c>
      <c r="K14" s="72" t="s">
        <v>245</v>
      </c>
      <c r="L14" s="70"/>
      <c r="M14" s="70"/>
      <c r="N14" s="70"/>
      <c r="O14" s="83"/>
    </row>
    <row r="15" ht="14" customHeight="1" spans="3:15">
      <c r="C15" s="63"/>
      <c r="D15" s="26">
        <v>1</v>
      </c>
      <c r="E15" s="73" t="s">
        <v>484</v>
      </c>
      <c r="F15" s="25"/>
      <c r="G15" s="26" t="str">
        <f>IF(F15="Tidak Ada","1",IF(F15="Ada","4",""))</f>
        <v/>
      </c>
      <c r="H15" s="25"/>
      <c r="I15" s="26" t="str">
        <f>IF(H15="Tidak Ada","1",IF(H15="Ada","4",""))</f>
        <v/>
      </c>
      <c r="J15" s="25"/>
      <c r="K15" s="26" t="str">
        <f>IF(J15="Tidak Ada","1",IF(J15="Ada","4",""))</f>
        <v/>
      </c>
      <c r="L15" s="26" t="str">
        <f>IFERROR(SUM(G15+I15+K15),"")</f>
        <v/>
      </c>
      <c r="M15" s="84" t="str">
        <f>IFERROR(SUM(L15/3),"")</f>
        <v/>
      </c>
      <c r="N15" s="85" t="s">
        <v>485</v>
      </c>
      <c r="O15" s="86"/>
    </row>
    <row r="16" ht="14" spans="3:15">
      <c r="C16" s="63"/>
      <c r="D16" s="26">
        <v>2</v>
      </c>
      <c r="E16" s="73" t="s">
        <v>486</v>
      </c>
      <c r="F16" s="25"/>
      <c r="G16" s="26" t="str">
        <f t="shared" ref="G16:I23" si="0">IF(F16="Tidak Ada","1",IF(F16="Ada","4",""))</f>
        <v/>
      </c>
      <c r="H16" s="25"/>
      <c r="I16" s="26" t="str">
        <f t="shared" si="0"/>
        <v/>
      </c>
      <c r="J16" s="25"/>
      <c r="K16" s="26" t="str">
        <f t="shared" ref="K16:K23" si="1">IF(J16="Tidak Ada","1",IF(J16="Ada","4",""))</f>
        <v/>
      </c>
      <c r="L16" s="26" t="str">
        <f t="shared" ref="L16:L23" si="2">IFERROR(SUM(G16+I16+K16),"")</f>
        <v/>
      </c>
      <c r="M16" s="84" t="str">
        <f t="shared" ref="M16:M23" si="3">IFERROR(SUM(L16/3),"")</f>
        <v/>
      </c>
      <c r="N16" s="87"/>
      <c r="O16" s="86"/>
    </row>
    <row r="17" ht="14" spans="3:15">
      <c r="C17" s="63"/>
      <c r="D17" s="26">
        <v>3</v>
      </c>
      <c r="E17" s="73" t="s">
        <v>487</v>
      </c>
      <c r="F17" s="25"/>
      <c r="G17" s="26" t="str">
        <f t="shared" si="0"/>
        <v/>
      </c>
      <c r="H17" s="25"/>
      <c r="I17" s="26" t="str">
        <f t="shared" si="0"/>
        <v/>
      </c>
      <c r="J17" s="25"/>
      <c r="K17" s="26" t="str">
        <f t="shared" si="1"/>
        <v/>
      </c>
      <c r="L17" s="26" t="str">
        <f t="shared" si="2"/>
        <v/>
      </c>
      <c r="M17" s="84" t="str">
        <f t="shared" si="3"/>
        <v/>
      </c>
      <c r="N17" s="87"/>
      <c r="O17" s="86"/>
    </row>
    <row r="18" ht="14" spans="3:15">
      <c r="C18" s="63"/>
      <c r="D18" s="26">
        <v>4</v>
      </c>
      <c r="E18" s="73" t="s">
        <v>488</v>
      </c>
      <c r="F18" s="25"/>
      <c r="G18" s="26" t="str">
        <f t="shared" si="0"/>
        <v/>
      </c>
      <c r="H18" s="25"/>
      <c r="I18" s="26" t="str">
        <f t="shared" si="0"/>
        <v/>
      </c>
      <c r="J18" s="25"/>
      <c r="K18" s="26" t="str">
        <f t="shared" si="1"/>
        <v/>
      </c>
      <c r="L18" s="26" t="str">
        <f t="shared" si="2"/>
        <v/>
      </c>
      <c r="M18" s="84" t="str">
        <f t="shared" si="3"/>
        <v/>
      </c>
      <c r="N18" s="87"/>
      <c r="O18" s="86"/>
    </row>
    <row r="19" ht="14" spans="3:15">
      <c r="C19" s="63"/>
      <c r="D19" s="26">
        <v>5</v>
      </c>
      <c r="E19" s="73" t="s">
        <v>489</v>
      </c>
      <c r="F19" s="25"/>
      <c r="G19" s="26" t="str">
        <f t="shared" si="0"/>
        <v/>
      </c>
      <c r="H19" s="25"/>
      <c r="I19" s="26" t="str">
        <f t="shared" si="0"/>
        <v/>
      </c>
      <c r="J19" s="25"/>
      <c r="K19" s="26" t="str">
        <f t="shared" si="1"/>
        <v/>
      </c>
      <c r="L19" s="26" t="str">
        <f t="shared" si="2"/>
        <v/>
      </c>
      <c r="M19" s="84" t="str">
        <f t="shared" si="3"/>
        <v/>
      </c>
      <c r="N19" s="87"/>
      <c r="O19" s="86"/>
    </row>
    <row r="20" ht="14" spans="3:15">
      <c r="C20" s="63"/>
      <c r="D20" s="26">
        <v>6</v>
      </c>
      <c r="E20" s="73" t="s">
        <v>490</v>
      </c>
      <c r="F20" s="25"/>
      <c r="G20" s="26" t="str">
        <f t="shared" si="0"/>
        <v/>
      </c>
      <c r="H20" s="25"/>
      <c r="I20" s="26" t="str">
        <f t="shared" si="0"/>
        <v/>
      </c>
      <c r="J20" s="25"/>
      <c r="K20" s="26" t="str">
        <f t="shared" si="1"/>
        <v/>
      </c>
      <c r="L20" s="26" t="str">
        <f t="shared" si="2"/>
        <v/>
      </c>
      <c r="M20" s="84" t="str">
        <f t="shared" si="3"/>
        <v/>
      </c>
      <c r="N20" s="87"/>
      <c r="O20" s="86"/>
    </row>
    <row r="21" ht="14" spans="3:15">
      <c r="C21" s="63"/>
      <c r="D21" s="26">
        <v>7</v>
      </c>
      <c r="E21" s="74" t="s">
        <v>491</v>
      </c>
      <c r="F21" s="25"/>
      <c r="G21" s="26" t="str">
        <f t="shared" si="0"/>
        <v/>
      </c>
      <c r="H21" s="25"/>
      <c r="I21" s="26" t="str">
        <f t="shared" si="0"/>
        <v/>
      </c>
      <c r="J21" s="25"/>
      <c r="K21" s="26" t="str">
        <f t="shared" si="1"/>
        <v/>
      </c>
      <c r="L21" s="26" t="str">
        <f t="shared" si="2"/>
        <v/>
      </c>
      <c r="M21" s="84" t="str">
        <f t="shared" si="3"/>
        <v/>
      </c>
      <c r="N21" s="87"/>
      <c r="O21" s="86"/>
    </row>
    <row r="22" ht="14" spans="3:15">
      <c r="C22" s="63"/>
      <c r="D22" s="26">
        <v>8</v>
      </c>
      <c r="E22" s="74" t="s">
        <v>492</v>
      </c>
      <c r="F22" s="25"/>
      <c r="G22" s="26" t="str">
        <f t="shared" si="0"/>
        <v/>
      </c>
      <c r="H22" s="25"/>
      <c r="I22" s="26" t="str">
        <f t="shared" si="0"/>
        <v/>
      </c>
      <c r="J22" s="25"/>
      <c r="K22" s="26" t="str">
        <f t="shared" si="1"/>
        <v/>
      </c>
      <c r="L22" s="26" t="str">
        <f t="shared" si="2"/>
        <v/>
      </c>
      <c r="M22" s="84" t="str">
        <f t="shared" si="3"/>
        <v/>
      </c>
      <c r="N22" s="87"/>
      <c r="O22" s="86"/>
    </row>
    <row r="23" ht="14" spans="3:15">
      <c r="C23" s="63"/>
      <c r="D23" s="26">
        <v>9</v>
      </c>
      <c r="E23" s="74" t="s">
        <v>493</v>
      </c>
      <c r="F23" s="25"/>
      <c r="G23" s="26" t="str">
        <f t="shared" si="0"/>
        <v/>
      </c>
      <c r="H23" s="25"/>
      <c r="I23" s="26" t="str">
        <f t="shared" si="0"/>
        <v/>
      </c>
      <c r="J23" s="25"/>
      <c r="K23" s="26" t="str">
        <f t="shared" si="1"/>
        <v/>
      </c>
      <c r="L23" s="26" t="str">
        <f t="shared" si="2"/>
        <v/>
      </c>
      <c r="M23" s="84" t="str">
        <f t="shared" si="3"/>
        <v/>
      </c>
      <c r="N23" s="87"/>
      <c r="O23" s="86"/>
    </row>
    <row r="24" ht="14" spans="3:15">
      <c r="C24" s="63"/>
      <c r="D24" s="75" t="s">
        <v>494</v>
      </c>
      <c r="E24" s="76"/>
      <c r="F24" s="76"/>
      <c r="G24" s="76"/>
      <c r="H24" s="76"/>
      <c r="I24" s="76"/>
      <c r="J24" s="76"/>
      <c r="K24" s="76"/>
      <c r="L24" s="88"/>
      <c r="M24" s="89">
        <f>SUM(M15:M21)</f>
        <v>0</v>
      </c>
      <c r="N24" s="90"/>
      <c r="O24" s="86"/>
    </row>
    <row r="25" ht="10.5" customHeight="1" spans="3:15">
      <c r="C25" s="77"/>
      <c r="D25" s="78"/>
      <c r="E25" s="78"/>
      <c r="F25" s="78"/>
      <c r="G25" s="78"/>
      <c r="H25" s="78"/>
      <c r="I25" s="78"/>
      <c r="J25" s="78"/>
      <c r="K25" s="78"/>
      <c r="L25" s="78"/>
      <c r="M25" s="78"/>
      <c r="N25" s="78"/>
      <c r="O25" s="91"/>
    </row>
    <row r="26" ht="7.5" customHeight="1" spans="3:15">
      <c r="C26" s="55"/>
      <c r="D26" s="55"/>
      <c r="E26" s="55"/>
      <c r="F26" s="55"/>
      <c r="G26" s="55"/>
      <c r="H26" s="55"/>
      <c r="I26" s="55"/>
      <c r="J26" s="55"/>
      <c r="K26" s="55"/>
      <c r="L26" s="55"/>
      <c r="M26" s="55"/>
      <c r="N26" s="55"/>
      <c r="O26" s="55"/>
    </row>
    <row r="27" ht="21" customHeight="1" spans="3:15">
      <c r="C27" s="60"/>
      <c r="D27" s="61" t="s">
        <v>495</v>
      </c>
      <c r="E27" s="62"/>
      <c r="F27" s="62"/>
      <c r="G27" s="62"/>
      <c r="H27" s="62"/>
      <c r="I27" s="62"/>
      <c r="J27" s="62"/>
      <c r="K27" s="62"/>
      <c r="L27" s="62"/>
      <c r="M27" s="62"/>
      <c r="N27" s="62"/>
      <c r="O27" s="81"/>
    </row>
    <row r="28" ht="6.75" customHeight="1" spans="3:15">
      <c r="C28" s="63"/>
      <c r="D28" s="64"/>
      <c r="E28" s="65"/>
      <c r="F28" s="65"/>
      <c r="G28" s="65"/>
      <c r="H28" s="65"/>
      <c r="I28" s="65"/>
      <c r="J28" s="65"/>
      <c r="K28" s="65"/>
      <c r="L28" s="65"/>
      <c r="M28" s="65"/>
      <c r="N28" s="65"/>
      <c r="O28" s="82"/>
    </row>
    <row r="29" ht="18" customHeight="1" spans="3:15">
      <c r="C29" s="10"/>
      <c r="D29" s="66" t="s">
        <v>10</v>
      </c>
      <c r="E29" s="749" t="s">
        <v>483</v>
      </c>
      <c r="F29" s="755" t="s">
        <v>286</v>
      </c>
      <c r="G29" s="67"/>
      <c r="H29" s="67"/>
      <c r="I29" s="67"/>
      <c r="J29" s="67"/>
      <c r="K29" s="69"/>
      <c r="L29" s="13" t="s">
        <v>260</v>
      </c>
      <c r="M29" s="13" t="s">
        <v>261</v>
      </c>
      <c r="N29" s="13" t="s">
        <v>243</v>
      </c>
      <c r="O29" s="83"/>
    </row>
    <row r="30" ht="17.25" customHeight="1" spans="3:15">
      <c r="C30" s="10"/>
      <c r="D30" s="68"/>
      <c r="E30" s="68"/>
      <c r="F30" s="14">
        <v>1</v>
      </c>
      <c r="G30" s="69"/>
      <c r="H30" s="19">
        <v>2</v>
      </c>
      <c r="I30" s="69"/>
      <c r="J30" s="19">
        <v>3</v>
      </c>
      <c r="K30" s="69"/>
      <c r="L30" s="68"/>
      <c r="M30" s="68"/>
      <c r="N30" s="68"/>
      <c r="O30" s="83"/>
    </row>
    <row r="31" ht="14.25" customHeight="1" spans="3:15">
      <c r="C31" s="10"/>
      <c r="D31" s="70"/>
      <c r="E31" s="70"/>
      <c r="F31" s="71" t="s">
        <v>244</v>
      </c>
      <c r="G31" s="71" t="s">
        <v>245</v>
      </c>
      <c r="H31" s="72" t="s">
        <v>244</v>
      </c>
      <c r="I31" s="72" t="s">
        <v>245</v>
      </c>
      <c r="J31" s="72" t="s">
        <v>244</v>
      </c>
      <c r="K31" s="72" t="s">
        <v>245</v>
      </c>
      <c r="L31" s="70"/>
      <c r="M31" s="70"/>
      <c r="N31" s="70"/>
      <c r="O31" s="83"/>
    </row>
    <row r="32" ht="14" customHeight="1" spans="3:15">
      <c r="C32" s="63"/>
      <c r="D32" s="26">
        <v>1</v>
      </c>
      <c r="E32" s="74" t="s">
        <v>496</v>
      </c>
      <c r="F32" s="25"/>
      <c r="G32" s="26" t="str">
        <f t="shared" ref="G32:G34" si="4">IF(F32="Tidak Ada","1",IF(F32="Ada","4",""))</f>
        <v/>
      </c>
      <c r="H32" s="25"/>
      <c r="I32" s="26" t="str">
        <f t="shared" ref="I32:I34" si="5">IF(H32="Tidak Ada","1",IF(H32="Ada","4",""))</f>
        <v/>
      </c>
      <c r="J32" s="25"/>
      <c r="K32" s="26" t="str">
        <f t="shared" ref="K32:K34" si="6">IF(J32="Tidak Ada","1",IF(J32="Ada","4",""))</f>
        <v/>
      </c>
      <c r="L32" s="26" t="str">
        <f t="shared" ref="L32:L34" si="7">IFERROR(SUM(G32+I32+K32),"")</f>
        <v/>
      </c>
      <c r="M32" s="84" t="str">
        <f t="shared" ref="M32:M34" si="8">IFERROR(SUM(L32/3),"")</f>
        <v/>
      </c>
      <c r="N32" s="85" t="s">
        <v>485</v>
      </c>
      <c r="O32" s="86"/>
    </row>
    <row r="33" ht="14" spans="3:15">
      <c r="C33" s="63"/>
      <c r="D33" s="26">
        <v>2</v>
      </c>
      <c r="E33" s="74" t="s">
        <v>497</v>
      </c>
      <c r="F33" s="25"/>
      <c r="G33" s="26" t="str">
        <f t="shared" si="4"/>
        <v/>
      </c>
      <c r="H33" s="25"/>
      <c r="I33" s="26" t="str">
        <f t="shared" si="5"/>
        <v/>
      </c>
      <c r="J33" s="25"/>
      <c r="K33" s="26" t="str">
        <f t="shared" si="6"/>
        <v/>
      </c>
      <c r="L33" s="26" t="str">
        <f t="shared" si="7"/>
        <v/>
      </c>
      <c r="M33" s="84" t="str">
        <f t="shared" si="8"/>
        <v/>
      </c>
      <c r="N33" s="87"/>
      <c r="O33" s="86"/>
    </row>
    <row r="34" ht="14" spans="3:15">
      <c r="C34" s="63"/>
      <c r="D34" s="26">
        <v>3</v>
      </c>
      <c r="E34" s="74" t="s">
        <v>498</v>
      </c>
      <c r="F34" s="25"/>
      <c r="G34" s="26" t="str">
        <f t="shared" si="4"/>
        <v/>
      </c>
      <c r="H34" s="25"/>
      <c r="I34" s="26" t="str">
        <f t="shared" si="5"/>
        <v/>
      </c>
      <c r="J34" s="25"/>
      <c r="K34" s="26" t="str">
        <f t="shared" si="6"/>
        <v/>
      </c>
      <c r="L34" s="26" t="str">
        <f t="shared" si="7"/>
        <v/>
      </c>
      <c r="M34" s="84" t="str">
        <f t="shared" si="8"/>
        <v/>
      </c>
      <c r="N34" s="87"/>
      <c r="O34" s="86"/>
    </row>
    <row r="35" ht="14" spans="3:15">
      <c r="C35" s="63"/>
      <c r="D35" s="79"/>
      <c r="E35" s="80"/>
      <c r="F35" s="80"/>
      <c r="G35" s="80"/>
      <c r="H35" s="76" t="s">
        <v>494</v>
      </c>
      <c r="I35" s="67"/>
      <c r="J35" s="67"/>
      <c r="K35" s="67"/>
      <c r="L35" s="69"/>
      <c r="M35" s="89">
        <f>SUM(M32:M34)</f>
        <v>0</v>
      </c>
      <c r="N35" s="90"/>
      <c r="O35" s="86"/>
    </row>
    <row r="36" ht="10.5" customHeight="1" spans="3:15">
      <c r="C36" s="77"/>
      <c r="D36" s="78"/>
      <c r="E36" s="78"/>
      <c r="F36" s="78"/>
      <c r="G36" s="78"/>
      <c r="H36" s="78"/>
      <c r="I36" s="78"/>
      <c r="J36" s="78"/>
      <c r="K36" s="78"/>
      <c r="L36" s="78"/>
      <c r="M36" s="78"/>
      <c r="N36" s="78"/>
      <c r="O36" s="91"/>
    </row>
    <row r="37" ht="14.25" customHeight="1" spans="3:15">
      <c r="C37" s="55"/>
      <c r="D37" s="55"/>
      <c r="E37" s="55"/>
      <c r="F37" s="55"/>
      <c r="G37" s="55"/>
      <c r="H37" s="55"/>
      <c r="I37" s="55"/>
      <c r="J37" s="55"/>
      <c r="K37" s="55"/>
      <c r="L37" s="55"/>
      <c r="M37" s="55"/>
      <c r="N37" s="55"/>
      <c r="O37" s="55"/>
    </row>
    <row r="38" ht="21" customHeight="1" spans="3:15">
      <c r="C38" s="60"/>
      <c r="D38" s="61" t="s">
        <v>499</v>
      </c>
      <c r="E38" s="62"/>
      <c r="F38" s="62"/>
      <c r="G38" s="62"/>
      <c r="H38" s="62"/>
      <c r="I38" s="62"/>
      <c r="J38" s="62"/>
      <c r="K38" s="62"/>
      <c r="L38" s="62"/>
      <c r="M38" s="62"/>
      <c r="N38" s="62"/>
      <c r="O38" s="81"/>
    </row>
    <row r="39" ht="6.75" customHeight="1" spans="3:15">
      <c r="C39" s="63"/>
      <c r="D39" s="64"/>
      <c r="E39" s="65"/>
      <c r="F39" s="65"/>
      <c r="G39" s="65"/>
      <c r="H39" s="65"/>
      <c r="I39" s="65"/>
      <c r="J39" s="65"/>
      <c r="K39" s="65"/>
      <c r="L39" s="65"/>
      <c r="M39" s="65"/>
      <c r="N39" s="65"/>
      <c r="O39" s="82"/>
    </row>
    <row r="40" ht="18" customHeight="1" spans="3:15">
      <c r="C40" s="10"/>
      <c r="D40" s="66" t="s">
        <v>10</v>
      </c>
      <c r="E40" s="749" t="s">
        <v>483</v>
      </c>
      <c r="F40" s="755" t="s">
        <v>286</v>
      </c>
      <c r="G40" s="67"/>
      <c r="H40" s="67"/>
      <c r="I40" s="67"/>
      <c r="J40" s="67"/>
      <c r="K40" s="69"/>
      <c r="L40" s="13" t="s">
        <v>260</v>
      </c>
      <c r="M40" s="13" t="s">
        <v>261</v>
      </c>
      <c r="N40" s="13" t="s">
        <v>243</v>
      </c>
      <c r="O40" s="83"/>
    </row>
    <row r="41" ht="17.25" customHeight="1" spans="3:15">
      <c r="C41" s="10"/>
      <c r="D41" s="68"/>
      <c r="E41" s="68"/>
      <c r="F41" s="14">
        <v>1</v>
      </c>
      <c r="G41" s="69"/>
      <c r="H41" s="19">
        <v>2</v>
      </c>
      <c r="I41" s="69"/>
      <c r="J41" s="19">
        <v>3</v>
      </c>
      <c r="K41" s="69"/>
      <c r="L41" s="68"/>
      <c r="M41" s="68"/>
      <c r="N41" s="68"/>
      <c r="O41" s="83"/>
    </row>
    <row r="42" ht="14.25" customHeight="1" spans="3:15">
      <c r="C42" s="10"/>
      <c r="D42" s="70"/>
      <c r="E42" s="70"/>
      <c r="F42" s="71" t="s">
        <v>244</v>
      </c>
      <c r="G42" s="71" t="s">
        <v>245</v>
      </c>
      <c r="H42" s="72" t="s">
        <v>244</v>
      </c>
      <c r="I42" s="72" t="s">
        <v>245</v>
      </c>
      <c r="J42" s="72" t="s">
        <v>244</v>
      </c>
      <c r="K42" s="72" t="s">
        <v>245</v>
      </c>
      <c r="L42" s="70"/>
      <c r="M42" s="70"/>
      <c r="N42" s="70"/>
      <c r="O42" s="83"/>
    </row>
    <row r="43" ht="14" customHeight="1" spans="3:15">
      <c r="C43" s="63"/>
      <c r="D43" s="26">
        <v>1</v>
      </c>
      <c r="E43" s="73" t="s">
        <v>500</v>
      </c>
      <c r="F43" s="25"/>
      <c r="G43" s="26" t="str">
        <f>IF(F43="Tidak Ada","1",IF(F43="Bergabung dengan unit yang lain","2",IF(F43="Ada cukup layak","3",IF(F43="Ada layak dengan SK","4",""))))</f>
        <v/>
      </c>
      <c r="H43" s="25"/>
      <c r="I43" s="26" t="str">
        <f>IF(H43="Tidak Ada","1",IF(H43="Bergabung dengan unit yang lain","2",IF(H43="Ada cukup layak","3",IF(H43="Ada layak dengan SK","4",""))))</f>
        <v/>
      </c>
      <c r="J43" s="25"/>
      <c r="K43" s="26" t="str">
        <f>IF(J43="Tidak Ada","1",IF(J43="Bergabung dengan unit yang lain","2",IF(J43="Ada cukup layak","3",IF(J43="Ada layak dengan SK","4",""))))</f>
        <v/>
      </c>
      <c r="L43" s="26" t="str">
        <f t="shared" ref="L43:L46" si="9">IFERROR(SUM(G43+I43+K43),"")</f>
        <v/>
      </c>
      <c r="M43" s="84" t="str">
        <f t="shared" ref="M43:M46" si="10">IFERROR(SUM(L43/3),"")</f>
        <v/>
      </c>
      <c r="N43" s="50" t="s">
        <v>485</v>
      </c>
      <c r="O43" s="86"/>
    </row>
    <row r="44" ht="14" spans="3:15">
      <c r="C44" s="63"/>
      <c r="D44" s="26">
        <v>2</v>
      </c>
      <c r="E44" s="73" t="s">
        <v>501</v>
      </c>
      <c r="F44" s="25"/>
      <c r="G44" s="26" t="str">
        <f t="shared" ref="G44:I46" si="11">IF(F44="Tidak Ada","1",IF(F44="Ada","4",""))</f>
        <v/>
      </c>
      <c r="H44" s="25"/>
      <c r="I44" s="26" t="str">
        <f t="shared" si="11"/>
        <v/>
      </c>
      <c r="J44" s="25"/>
      <c r="K44" s="26" t="str">
        <f t="shared" ref="K44:K46" si="12">IF(J44="Tidak Ada","1",IF(J44="Ada","4",""))</f>
        <v/>
      </c>
      <c r="L44" s="26" t="str">
        <f t="shared" si="9"/>
        <v/>
      </c>
      <c r="M44" s="84" t="str">
        <f t="shared" si="10"/>
        <v/>
      </c>
      <c r="N44" s="68"/>
      <c r="O44" s="86"/>
    </row>
    <row r="45" ht="14" spans="3:15">
      <c r="C45" s="63"/>
      <c r="D45" s="26">
        <v>3</v>
      </c>
      <c r="E45" s="73" t="s">
        <v>502</v>
      </c>
      <c r="F45" s="25"/>
      <c r="G45" s="26" t="str">
        <f t="shared" si="11"/>
        <v/>
      </c>
      <c r="H45" s="25"/>
      <c r="I45" s="26" t="str">
        <f t="shared" si="11"/>
        <v/>
      </c>
      <c r="J45" s="25"/>
      <c r="K45" s="26" t="str">
        <f t="shared" si="12"/>
        <v/>
      </c>
      <c r="L45" s="26" t="str">
        <f t="shared" si="9"/>
        <v/>
      </c>
      <c r="M45" s="84" t="str">
        <f t="shared" si="10"/>
        <v/>
      </c>
      <c r="N45" s="68"/>
      <c r="O45" s="86"/>
    </row>
    <row r="46" ht="30.5" customHeight="1" spans="3:15">
      <c r="C46" s="63"/>
      <c r="D46" s="26">
        <v>4</v>
      </c>
      <c r="E46" s="74" t="s">
        <v>503</v>
      </c>
      <c r="F46" s="25"/>
      <c r="G46" s="26" t="str">
        <f t="shared" si="11"/>
        <v/>
      </c>
      <c r="H46" s="25"/>
      <c r="I46" s="26" t="str">
        <f t="shared" si="11"/>
        <v/>
      </c>
      <c r="J46" s="25"/>
      <c r="K46" s="26" t="str">
        <f t="shared" si="12"/>
        <v/>
      </c>
      <c r="L46" s="26" t="str">
        <f t="shared" si="9"/>
        <v/>
      </c>
      <c r="M46" s="84" t="str">
        <f t="shared" si="10"/>
        <v/>
      </c>
      <c r="N46" s="70"/>
      <c r="O46" s="86"/>
    </row>
    <row r="47" ht="14" spans="3:15">
      <c r="C47" s="63"/>
      <c r="D47" s="79"/>
      <c r="E47" s="80"/>
      <c r="F47" s="80"/>
      <c r="G47" s="80"/>
      <c r="H47" s="76" t="s">
        <v>494</v>
      </c>
      <c r="I47" s="67"/>
      <c r="J47" s="67"/>
      <c r="K47" s="67"/>
      <c r="L47" s="69"/>
      <c r="M47" s="92">
        <f>SUM(M43:M46)</f>
        <v>0</v>
      </c>
      <c r="N47" s="93"/>
      <c r="O47" s="86"/>
    </row>
    <row r="48" ht="10.5" customHeight="1" spans="3:15">
      <c r="C48" s="77"/>
      <c r="D48" s="78"/>
      <c r="E48" s="78"/>
      <c r="F48" s="78"/>
      <c r="G48" s="78"/>
      <c r="H48" s="78"/>
      <c r="I48" s="78"/>
      <c r="J48" s="78"/>
      <c r="K48" s="78"/>
      <c r="L48" s="78"/>
      <c r="M48" s="78"/>
      <c r="N48" s="78"/>
      <c r="O48" s="91"/>
    </row>
    <row r="49" ht="14.25" customHeight="1" spans="3:15">
      <c r="C49" s="55"/>
      <c r="D49" s="55"/>
      <c r="E49" s="55"/>
      <c r="F49" s="55"/>
      <c r="G49" s="55"/>
      <c r="H49" s="55"/>
      <c r="I49" s="55"/>
      <c r="J49" s="55"/>
      <c r="K49" s="55"/>
      <c r="L49" s="55"/>
      <c r="M49" s="55"/>
      <c r="N49" s="55"/>
      <c r="O49" s="55"/>
    </row>
    <row r="50" ht="14.25" customHeight="1" spans="3:15">
      <c r="C50" s="55"/>
      <c r="D50" s="55"/>
      <c r="E50" s="55"/>
      <c r="F50" s="55"/>
      <c r="G50" s="55"/>
      <c r="H50" s="55"/>
      <c r="I50" s="55"/>
      <c r="J50" s="94"/>
      <c r="K50" s="55"/>
      <c r="L50" s="55"/>
      <c r="M50" s="55"/>
      <c r="N50" s="55"/>
      <c r="O50" s="55"/>
    </row>
    <row r="51" ht="14.25" customHeight="1" spans="3:15">
      <c r="C51" s="55"/>
      <c r="D51" s="55"/>
      <c r="E51" s="55"/>
      <c r="F51" s="55"/>
      <c r="G51" s="55"/>
      <c r="H51" s="55"/>
      <c r="I51" s="55"/>
      <c r="J51" s="55"/>
      <c r="K51" s="55"/>
      <c r="L51" s="55"/>
      <c r="M51" s="55"/>
      <c r="N51" s="55"/>
      <c r="O51" s="55"/>
    </row>
    <row r="52" ht="14.25" customHeight="1" spans="3:15">
      <c r="C52" s="55"/>
      <c r="D52" s="55"/>
      <c r="E52" s="55"/>
      <c r="F52" s="55"/>
      <c r="G52" s="55"/>
      <c r="H52" s="55"/>
      <c r="I52" s="55"/>
      <c r="J52" s="55"/>
      <c r="K52" s="55"/>
      <c r="L52" s="55"/>
      <c r="M52" s="55"/>
      <c r="N52" s="55"/>
      <c r="O52" s="55"/>
    </row>
    <row r="53" ht="14.25" customHeight="1" spans="3:15">
      <c r="C53" s="55"/>
      <c r="D53" s="55"/>
      <c r="E53" s="55"/>
      <c r="F53" s="55"/>
      <c r="G53" s="55"/>
      <c r="H53" s="55"/>
      <c r="I53" s="55"/>
      <c r="J53" s="55"/>
      <c r="K53" s="55"/>
      <c r="L53" s="55"/>
      <c r="M53" s="55"/>
      <c r="N53" s="55"/>
      <c r="O53" s="55"/>
    </row>
    <row r="54" ht="14.25" customHeight="1" spans="3:15">
      <c r="C54" s="55"/>
      <c r="D54" s="55"/>
      <c r="E54" s="55"/>
      <c r="F54" s="55"/>
      <c r="G54" s="55"/>
      <c r="H54" s="55"/>
      <c r="I54" s="55"/>
      <c r="J54" s="55"/>
      <c r="K54" s="55"/>
      <c r="L54" s="55"/>
      <c r="M54" s="55"/>
      <c r="N54" s="55"/>
      <c r="O54" s="55"/>
    </row>
    <row r="55" ht="14.25" customHeight="1" spans="3:15">
      <c r="C55" s="55"/>
      <c r="D55" s="55"/>
      <c r="E55" s="55"/>
      <c r="F55" s="55"/>
      <c r="G55" s="55"/>
      <c r="H55" s="55"/>
      <c r="I55" s="55"/>
      <c r="J55" s="55"/>
      <c r="K55" s="55"/>
      <c r="L55" s="55"/>
      <c r="M55" s="55"/>
      <c r="N55" s="55"/>
      <c r="O55" s="55"/>
    </row>
    <row r="56" ht="14.25" customHeight="1" spans="3:15">
      <c r="C56" s="55"/>
      <c r="D56" s="55"/>
      <c r="E56" s="55"/>
      <c r="F56" s="55"/>
      <c r="G56" s="55"/>
      <c r="H56" s="55"/>
      <c r="I56" s="55"/>
      <c r="J56" s="55"/>
      <c r="K56" s="55"/>
      <c r="L56" s="55"/>
      <c r="M56" s="55"/>
      <c r="N56" s="55"/>
      <c r="O56" s="55"/>
    </row>
    <row r="57" ht="14.25" customHeight="1" spans="3:15">
      <c r="C57" s="55"/>
      <c r="D57" s="55"/>
      <c r="E57" s="55"/>
      <c r="F57" s="55"/>
      <c r="G57" s="55"/>
      <c r="H57" s="55"/>
      <c r="I57" s="55"/>
      <c r="J57" s="55"/>
      <c r="K57" s="55"/>
      <c r="L57" s="55"/>
      <c r="M57" s="55"/>
      <c r="N57" s="55"/>
      <c r="O57" s="55"/>
    </row>
    <row r="58" ht="14.25" customHeight="1" spans="3:15">
      <c r="C58" s="55"/>
      <c r="D58" s="55"/>
      <c r="E58" s="55"/>
      <c r="F58" s="55"/>
      <c r="G58" s="55"/>
      <c r="H58" s="55"/>
      <c r="I58" s="55"/>
      <c r="J58" s="55"/>
      <c r="K58" s="55"/>
      <c r="L58" s="55"/>
      <c r="M58" s="55"/>
      <c r="N58" s="55"/>
      <c r="O58" s="55"/>
    </row>
    <row r="59" ht="14.25" customHeight="1" spans="3:15">
      <c r="C59" s="55"/>
      <c r="D59" s="55"/>
      <c r="E59" s="55"/>
      <c r="F59" s="55"/>
      <c r="G59" s="55"/>
      <c r="H59" s="55"/>
      <c r="I59" s="55"/>
      <c r="J59" s="55"/>
      <c r="K59" s="55"/>
      <c r="L59" s="55"/>
      <c r="M59" s="55"/>
      <c r="N59" s="55"/>
      <c r="O59" s="55"/>
    </row>
    <row r="60" ht="14.25" customHeight="1" spans="3:15">
      <c r="C60" s="55"/>
      <c r="D60" s="55"/>
      <c r="E60" s="55"/>
      <c r="F60" s="55"/>
      <c r="G60" s="55"/>
      <c r="H60" s="55"/>
      <c r="I60" s="55"/>
      <c r="J60" s="55"/>
      <c r="K60" s="55"/>
      <c r="L60" s="55"/>
      <c r="M60" s="55"/>
      <c r="N60" s="55"/>
      <c r="O60" s="55"/>
    </row>
    <row r="61" ht="14.25" customHeight="1" spans="3:15">
      <c r="C61" s="55"/>
      <c r="D61" s="55"/>
      <c r="E61" s="55"/>
      <c r="F61" s="55"/>
      <c r="G61" s="55"/>
      <c r="H61" s="55"/>
      <c r="I61" s="55"/>
      <c r="J61" s="55"/>
      <c r="K61" s="55"/>
      <c r="L61" s="55"/>
      <c r="M61" s="55"/>
      <c r="N61" s="55"/>
      <c r="O61" s="55"/>
    </row>
    <row r="62" ht="14.25" customHeight="1" spans="3:15">
      <c r="C62" s="55"/>
      <c r="D62" s="55"/>
      <c r="E62" s="55"/>
      <c r="F62" s="55"/>
      <c r="G62" s="55"/>
      <c r="H62" s="55"/>
      <c r="I62" s="55"/>
      <c r="J62" s="55"/>
      <c r="K62" s="55"/>
      <c r="L62" s="55"/>
      <c r="M62" s="55"/>
      <c r="N62" s="55"/>
      <c r="O62" s="55"/>
    </row>
    <row r="63" ht="14.25" customHeight="1" spans="3:15">
      <c r="C63" s="55"/>
      <c r="D63" s="55"/>
      <c r="E63" s="55"/>
      <c r="F63" s="55"/>
      <c r="G63" s="55"/>
      <c r="H63" s="55"/>
      <c r="I63" s="55"/>
      <c r="J63" s="55"/>
      <c r="K63" s="55"/>
      <c r="L63" s="55"/>
      <c r="M63" s="55"/>
      <c r="N63" s="55"/>
      <c r="O63" s="55"/>
    </row>
    <row r="64" ht="14.25" customHeight="1" spans="3:15">
      <c r="C64" s="55"/>
      <c r="D64" s="55"/>
      <c r="E64" s="55"/>
      <c r="F64" s="55"/>
      <c r="G64" s="55"/>
      <c r="H64" s="55"/>
      <c r="I64" s="55"/>
      <c r="J64" s="55"/>
      <c r="K64" s="55"/>
      <c r="L64" s="55"/>
      <c r="M64" s="55"/>
      <c r="N64" s="55"/>
      <c r="O64" s="55"/>
    </row>
    <row r="65" ht="14.25" customHeight="1" spans="3:15">
      <c r="C65" s="55"/>
      <c r="D65" s="55"/>
      <c r="E65" s="55"/>
      <c r="F65" s="55"/>
      <c r="G65" s="55"/>
      <c r="H65" s="55"/>
      <c r="I65" s="55"/>
      <c r="J65" s="55"/>
      <c r="K65" s="55"/>
      <c r="L65" s="55"/>
      <c r="M65" s="55"/>
      <c r="N65" s="55"/>
      <c r="O65" s="55"/>
    </row>
    <row r="66" ht="14.25" customHeight="1" spans="3:15">
      <c r="C66" s="55"/>
      <c r="D66" s="55"/>
      <c r="E66" s="55"/>
      <c r="F66" s="55"/>
      <c r="G66" s="55"/>
      <c r="H66" s="55"/>
      <c r="I66" s="55"/>
      <c r="J66" s="55"/>
      <c r="K66" s="55"/>
      <c r="L66" s="55"/>
      <c r="M66" s="55"/>
      <c r="N66" s="55"/>
      <c r="O66" s="55"/>
    </row>
    <row r="67" ht="14.25" customHeight="1" spans="3:15">
      <c r="C67" s="55"/>
      <c r="D67" s="55"/>
      <c r="E67" s="55"/>
      <c r="F67" s="55"/>
      <c r="G67" s="55"/>
      <c r="H67" s="55"/>
      <c r="I67" s="55"/>
      <c r="J67" s="55"/>
      <c r="K67" s="55"/>
      <c r="L67" s="55"/>
      <c r="M67" s="55"/>
      <c r="N67" s="55"/>
      <c r="O67" s="55"/>
    </row>
    <row r="68" ht="14.25" customHeight="1" spans="3:15">
      <c r="C68" s="55"/>
      <c r="D68" s="55"/>
      <c r="E68" s="55"/>
      <c r="F68" s="55"/>
      <c r="G68" s="55"/>
      <c r="H68" s="55"/>
      <c r="I68" s="55"/>
      <c r="J68" s="55"/>
      <c r="K68" s="55"/>
      <c r="L68" s="55"/>
      <c r="M68" s="55"/>
      <c r="N68" s="55"/>
      <c r="O68" s="55"/>
    </row>
    <row r="69" ht="14.25" customHeight="1" spans="3:15">
      <c r="C69" s="55"/>
      <c r="D69" s="55"/>
      <c r="E69" s="55"/>
      <c r="F69" s="55"/>
      <c r="G69" s="55"/>
      <c r="H69" s="55"/>
      <c r="I69" s="55"/>
      <c r="J69" s="55"/>
      <c r="K69" s="55"/>
      <c r="L69" s="55"/>
      <c r="M69" s="55"/>
      <c r="N69" s="55"/>
      <c r="O69" s="55"/>
    </row>
    <row r="70" ht="14.25" customHeight="1" spans="3:15">
      <c r="C70" s="55"/>
      <c r="D70" s="55"/>
      <c r="E70" s="55"/>
      <c r="F70" s="55"/>
      <c r="G70" s="55"/>
      <c r="H70" s="55"/>
      <c r="I70" s="55"/>
      <c r="J70" s="55"/>
      <c r="K70" s="55"/>
      <c r="L70" s="55"/>
      <c r="M70" s="55"/>
      <c r="N70" s="55"/>
      <c r="O70" s="55"/>
    </row>
    <row r="71" ht="14.25" customHeight="1" spans="3:15">
      <c r="C71" s="55"/>
      <c r="D71" s="55"/>
      <c r="E71" s="55"/>
      <c r="F71" s="55"/>
      <c r="G71" s="55"/>
      <c r="H71" s="55"/>
      <c r="I71" s="55"/>
      <c r="J71" s="55"/>
      <c r="K71" s="55"/>
      <c r="L71" s="55"/>
      <c r="M71" s="55"/>
      <c r="N71" s="55"/>
      <c r="O71" s="55"/>
    </row>
    <row r="72" ht="14.25" customHeight="1" spans="3:15">
      <c r="C72" s="55"/>
      <c r="D72" s="55"/>
      <c r="E72" s="55"/>
      <c r="F72" s="55"/>
      <c r="G72" s="55"/>
      <c r="H72" s="55"/>
      <c r="I72" s="55"/>
      <c r="J72" s="55"/>
      <c r="K72" s="55"/>
      <c r="L72" s="55"/>
      <c r="M72" s="55"/>
      <c r="N72" s="55"/>
      <c r="O72" s="55"/>
    </row>
    <row r="73" ht="14.25" customHeight="1" spans="3:15">
      <c r="C73" s="55"/>
      <c r="D73" s="55"/>
      <c r="E73" s="55"/>
      <c r="F73" s="55"/>
      <c r="G73" s="55"/>
      <c r="H73" s="55"/>
      <c r="I73" s="55"/>
      <c r="J73" s="55"/>
      <c r="K73" s="55"/>
      <c r="L73" s="55"/>
      <c r="M73" s="55"/>
      <c r="N73" s="55"/>
      <c r="O73" s="55"/>
    </row>
    <row r="74" ht="14.25" customHeight="1" spans="3:15">
      <c r="C74" s="55"/>
      <c r="D74" s="55"/>
      <c r="E74" s="55"/>
      <c r="F74" s="55"/>
      <c r="G74" s="55"/>
      <c r="H74" s="55"/>
      <c r="I74" s="55"/>
      <c r="J74" s="55"/>
      <c r="K74" s="55"/>
      <c r="L74" s="55"/>
      <c r="M74" s="55"/>
      <c r="N74" s="55"/>
      <c r="O74" s="55"/>
    </row>
    <row r="75" ht="14.25" customHeight="1" spans="3:15">
      <c r="C75" s="55"/>
      <c r="D75" s="55"/>
      <c r="E75" s="55"/>
      <c r="F75" s="55"/>
      <c r="G75" s="55"/>
      <c r="H75" s="55"/>
      <c r="I75" s="55"/>
      <c r="J75" s="55"/>
      <c r="K75" s="55"/>
      <c r="L75" s="55"/>
      <c r="M75" s="55"/>
      <c r="N75" s="55"/>
      <c r="O75" s="55"/>
    </row>
    <row r="76" ht="14.25" customHeight="1" spans="3:15">
      <c r="C76" s="55"/>
      <c r="D76" s="55"/>
      <c r="E76" s="55"/>
      <c r="F76" s="55"/>
      <c r="G76" s="55"/>
      <c r="H76" s="55"/>
      <c r="I76" s="55"/>
      <c r="J76" s="55"/>
      <c r="K76" s="55"/>
      <c r="L76" s="55"/>
      <c r="M76" s="55"/>
      <c r="N76" s="55"/>
      <c r="O76" s="55"/>
    </row>
    <row r="77" ht="14.25" customHeight="1" spans="3:15">
      <c r="C77" s="55"/>
      <c r="D77" s="55"/>
      <c r="E77" s="55"/>
      <c r="F77" s="55"/>
      <c r="G77" s="55"/>
      <c r="H77" s="55"/>
      <c r="I77" s="55"/>
      <c r="J77" s="55"/>
      <c r="K77" s="55"/>
      <c r="L77" s="55"/>
      <c r="M77" s="55"/>
      <c r="N77" s="55"/>
      <c r="O77" s="55"/>
    </row>
    <row r="78" ht="14.25" customHeight="1" spans="3:15">
      <c r="C78" s="55"/>
      <c r="D78" s="55"/>
      <c r="E78" s="55"/>
      <c r="F78" s="55"/>
      <c r="G78" s="55"/>
      <c r="H78" s="55"/>
      <c r="I78" s="55"/>
      <c r="J78" s="55"/>
      <c r="K78" s="55"/>
      <c r="L78" s="55"/>
      <c r="M78" s="55"/>
      <c r="N78" s="55"/>
      <c r="O78" s="55"/>
    </row>
    <row r="79" ht="14.25" customHeight="1" spans="3:15">
      <c r="C79" s="55"/>
      <c r="D79" s="55"/>
      <c r="E79" s="55"/>
      <c r="F79" s="55"/>
      <c r="G79" s="55"/>
      <c r="H79" s="55"/>
      <c r="I79" s="55"/>
      <c r="J79" s="55"/>
      <c r="K79" s="55"/>
      <c r="L79" s="55"/>
      <c r="M79" s="55"/>
      <c r="N79" s="55"/>
      <c r="O79" s="55"/>
    </row>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39">
    <mergeCell ref="C2:D2"/>
    <mergeCell ref="C6:O6"/>
    <mergeCell ref="C7:O7"/>
    <mergeCell ref="C8:O8"/>
    <mergeCell ref="C9:O9"/>
    <mergeCell ref="F12:K12"/>
    <mergeCell ref="F13:G13"/>
    <mergeCell ref="H13:I13"/>
    <mergeCell ref="J13:K13"/>
    <mergeCell ref="D24:L24"/>
    <mergeCell ref="F29:K29"/>
    <mergeCell ref="F30:G30"/>
    <mergeCell ref="H30:I30"/>
    <mergeCell ref="J30:K30"/>
    <mergeCell ref="H35:L35"/>
    <mergeCell ref="F40:K40"/>
    <mergeCell ref="F41:G41"/>
    <mergeCell ref="H41:I41"/>
    <mergeCell ref="J41:K41"/>
    <mergeCell ref="H47:L47"/>
    <mergeCell ref="J50:N50"/>
    <mergeCell ref="D12:D14"/>
    <mergeCell ref="D29:D31"/>
    <mergeCell ref="D40:D42"/>
    <mergeCell ref="E12:E14"/>
    <mergeCell ref="E29:E31"/>
    <mergeCell ref="E40:E42"/>
    <mergeCell ref="L12:L14"/>
    <mergeCell ref="L29:L31"/>
    <mergeCell ref="L40:L42"/>
    <mergeCell ref="M12:M14"/>
    <mergeCell ref="M29:M31"/>
    <mergeCell ref="M40:M42"/>
    <mergeCell ref="N12:N14"/>
    <mergeCell ref="N15:N24"/>
    <mergeCell ref="N29:N31"/>
    <mergeCell ref="N32:N35"/>
    <mergeCell ref="N40:N42"/>
    <mergeCell ref="N43:N46"/>
  </mergeCells>
  <dataValidations count="3">
    <dataValidation type="list" allowBlank="1" showInputMessage="1" showErrorMessage="1" sqref="F43 H43 J43">
      <formula1>'3'!$D$151:$D$154</formula1>
    </dataValidation>
    <dataValidation type="list" allowBlank="1" showInputMessage="1" showErrorMessage="1" sqref="F15:F23 H15:H23 J15:J23">
      <formula1>'3'!$D$26:$D$27</formula1>
    </dataValidation>
    <dataValidation type="list" allowBlank="1" showInputMessage="1" showErrorMessage="1" sqref="F32:F34 F44:F46 H32:H34 H44:H46 J32:J34 J44:J46">
      <formula1>'3'!$D$121:$D$122</formula1>
    </dataValidation>
  </dataValidations>
  <pageMargins left="0.393700787401575" right="0.393700787401575" top="0.78740157480315" bottom="0.393700787401575" header="0.511811023622047" footer="0.511811023622047"/>
  <pageSetup paperSize="9" orientation="landscape"/>
  <headerFooter/>
  <rowBreaks count="1" manualBreakCount="1">
    <brk id="36" max="14" man="1"/>
  </rowBreaks>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ummaryRight="0"/>
  </sheetPr>
  <dimension ref="C1:O878"/>
  <sheetViews>
    <sheetView showGridLines="0" showRowColHeaders="0" zoomScale="90" zoomScaleNormal="90" workbookViewId="0">
      <selection activeCell="K4" sqref="K4"/>
    </sheetView>
  </sheetViews>
  <sheetFormatPr defaultColWidth="14.4545454545455" defaultRowHeight="15" customHeight="1"/>
  <cols>
    <col min="1" max="1" width="34" customWidth="1"/>
    <col min="2" max="2" width="3" customWidth="1"/>
    <col min="3" max="3" width="3.54545454545455" style="1" customWidth="1"/>
    <col min="4" max="4" width="8.27272727272727" style="1" customWidth="1"/>
    <col min="5" max="5" width="39.8181818181818" style="1" customWidth="1"/>
    <col min="6" max="6" width="9.90909090909091" style="1" customWidth="1"/>
    <col min="7" max="7" width="7.36363636363636" style="1" customWidth="1"/>
    <col min="8" max="8" width="9.90909090909091" style="1" customWidth="1"/>
    <col min="9" max="9" width="7.36363636363636" style="1" customWidth="1"/>
    <col min="10" max="10" width="9.90909090909091" style="1" customWidth="1"/>
    <col min="11" max="11" width="7.36363636363636" style="1" customWidth="1"/>
    <col min="12" max="12" width="8.72727272727273" style="1" customWidth="1"/>
    <col min="13" max="13" width="11" style="1" customWidth="1"/>
    <col min="14" max="14" width="16.4545454545455" style="1" customWidth="1"/>
    <col min="15" max="15" width="1.90909090909091" style="1" customWidth="1"/>
    <col min="16" max="27" width="8.72727272727273" style="1" customWidth="1"/>
    <col min="28" max="16384" width="14.4545454545455" style="1"/>
  </cols>
  <sheetData>
    <row r="1" ht="14.25" customHeight="1" spans="3:15">
      <c r="C1" s="2"/>
      <c r="D1" s="2"/>
      <c r="E1" s="2"/>
      <c r="F1" s="2"/>
      <c r="G1" s="2"/>
      <c r="H1" s="2"/>
      <c r="I1" s="2"/>
      <c r="J1" s="2"/>
      <c r="K1" s="2"/>
      <c r="L1" s="2"/>
      <c r="M1" s="2"/>
      <c r="N1" s="2"/>
      <c r="O1" s="2"/>
    </row>
    <row r="2" ht="14.25" customHeight="1" spans="3:15">
      <c r="C2" s="3" t="s">
        <v>532</v>
      </c>
      <c r="D2" s="4"/>
      <c r="E2" s="5"/>
      <c r="F2" s="2"/>
      <c r="G2" s="2"/>
      <c r="H2" s="2"/>
      <c r="I2" s="2"/>
      <c r="J2" s="2"/>
      <c r="K2" s="2"/>
      <c r="L2" s="2"/>
      <c r="M2" s="2"/>
      <c r="N2" s="2"/>
      <c r="O2" s="2"/>
    </row>
    <row r="3" ht="14.25" customHeight="1" spans="3:15">
      <c r="C3" s="2"/>
      <c r="D3" s="2"/>
      <c r="E3" s="2"/>
      <c r="F3" s="2"/>
      <c r="G3" s="2"/>
      <c r="H3" s="2"/>
      <c r="I3" s="2"/>
      <c r="J3" s="2"/>
      <c r="K3" s="2"/>
      <c r="L3" s="2"/>
      <c r="M3" s="2"/>
      <c r="N3" s="2"/>
      <c r="O3" s="2"/>
    </row>
    <row r="4" ht="14.25" customHeight="1" spans="3:15">
      <c r="C4" s="2"/>
      <c r="D4" s="2"/>
      <c r="E4" s="2"/>
      <c r="F4" s="2"/>
      <c r="G4" s="2"/>
      <c r="H4" s="2"/>
      <c r="I4" s="2"/>
      <c r="J4" s="2"/>
      <c r="K4" s="2"/>
      <c r="L4" s="2"/>
      <c r="M4" s="2"/>
      <c r="N4" s="2"/>
      <c r="O4" s="2"/>
    </row>
    <row r="5" ht="14.25" customHeight="1" spans="3:15">
      <c r="C5" s="2"/>
      <c r="D5" s="2"/>
      <c r="E5" s="2"/>
      <c r="F5" s="2"/>
      <c r="G5" s="2"/>
      <c r="H5" s="2"/>
      <c r="I5" s="2"/>
      <c r="J5" s="2"/>
      <c r="K5" s="2"/>
      <c r="L5" s="2"/>
      <c r="M5" s="2"/>
      <c r="N5" s="2"/>
      <c r="O5" s="2"/>
    </row>
    <row r="6" ht="14.25" customHeight="1" spans="3:15">
      <c r="C6" s="6" t="s">
        <v>1</v>
      </c>
      <c r="D6" s="6"/>
      <c r="E6" s="6"/>
      <c r="F6" s="6"/>
      <c r="G6" s="6"/>
      <c r="H6" s="6"/>
      <c r="I6" s="6"/>
      <c r="J6" s="6"/>
      <c r="K6" s="6"/>
      <c r="L6" s="6"/>
      <c r="M6" s="6"/>
      <c r="N6" s="6"/>
      <c r="O6" s="6"/>
    </row>
    <row r="7" ht="14.25" customHeight="1" spans="3:15">
      <c r="C7" s="6" t="s">
        <v>380</v>
      </c>
      <c r="D7" s="6"/>
      <c r="E7" s="6"/>
      <c r="F7" s="6"/>
      <c r="G7" s="6"/>
      <c r="H7" s="6"/>
      <c r="I7" s="6"/>
      <c r="J7" s="6"/>
      <c r="K7" s="6"/>
      <c r="L7" s="6"/>
      <c r="M7" s="6"/>
      <c r="N7" s="6"/>
      <c r="O7" s="6"/>
    </row>
    <row r="8" ht="14.25" customHeight="1" spans="3:15">
      <c r="C8" s="6" t="s">
        <v>533</v>
      </c>
      <c r="D8" s="6"/>
      <c r="E8" s="6"/>
      <c r="F8" s="6"/>
      <c r="G8" s="6"/>
      <c r="H8" s="6"/>
      <c r="I8" s="6"/>
      <c r="J8" s="6"/>
      <c r="K8" s="6"/>
      <c r="L8" s="6"/>
      <c r="M8" s="6"/>
      <c r="N8" s="6"/>
      <c r="O8" s="6"/>
    </row>
    <row r="9" ht="15.5" spans="3:15">
      <c r="C9" s="7"/>
      <c r="D9" s="7"/>
      <c r="E9" s="7"/>
      <c r="F9" s="7"/>
      <c r="G9" s="7"/>
      <c r="H9" s="7"/>
      <c r="I9" s="7"/>
      <c r="J9" s="7"/>
      <c r="K9" s="7"/>
      <c r="L9" s="7"/>
      <c r="M9" s="7"/>
      <c r="N9" s="7"/>
      <c r="O9" s="7"/>
    </row>
    <row r="10" ht="18.75" customHeight="1" spans="3:15">
      <c r="C10" s="8" t="s">
        <v>534</v>
      </c>
      <c r="D10" s="9"/>
      <c r="E10" s="9"/>
      <c r="F10" s="9"/>
      <c r="G10" s="9"/>
      <c r="H10" s="9"/>
      <c r="I10" s="9"/>
      <c r="J10" s="9"/>
      <c r="K10" s="9"/>
      <c r="L10" s="9"/>
      <c r="M10" s="9"/>
      <c r="N10" s="9"/>
      <c r="O10" s="37"/>
    </row>
    <row r="11" ht="14.25" customHeight="1" spans="3:15">
      <c r="C11" s="10"/>
      <c r="D11" s="2"/>
      <c r="E11" s="2"/>
      <c r="F11" s="2"/>
      <c r="G11" s="2"/>
      <c r="H11" s="2"/>
      <c r="I11" s="2"/>
      <c r="J11" s="2"/>
      <c r="K11" s="2"/>
      <c r="L11" s="2"/>
      <c r="M11" s="2"/>
      <c r="N11" s="2"/>
      <c r="O11" s="38"/>
    </row>
    <row r="12" ht="14.25" customHeight="1" spans="3:15">
      <c r="C12" s="11"/>
      <c r="D12" s="12" t="s">
        <v>10</v>
      </c>
      <c r="E12" s="749" t="s">
        <v>294</v>
      </c>
      <c r="F12" s="755" t="s">
        <v>286</v>
      </c>
      <c r="G12" s="15"/>
      <c r="H12" s="15"/>
      <c r="I12" s="15"/>
      <c r="J12" s="15"/>
      <c r="K12" s="39"/>
      <c r="L12" s="13" t="s">
        <v>241</v>
      </c>
      <c r="M12" s="13" t="s">
        <v>242</v>
      </c>
      <c r="N12" s="13" t="s">
        <v>279</v>
      </c>
      <c r="O12" s="38"/>
    </row>
    <row r="13" ht="14.25" customHeight="1" spans="3:15">
      <c r="C13" s="11"/>
      <c r="D13" s="16"/>
      <c r="E13" s="17"/>
      <c r="F13" s="14">
        <v>1</v>
      </c>
      <c r="G13" s="18"/>
      <c r="H13" s="19">
        <v>2</v>
      </c>
      <c r="I13" s="18"/>
      <c r="J13" s="19">
        <v>3</v>
      </c>
      <c r="K13" s="18"/>
      <c r="L13" s="17"/>
      <c r="M13" s="17"/>
      <c r="N13" s="17"/>
      <c r="O13" s="38"/>
    </row>
    <row r="14" ht="14.25" customHeight="1" spans="3:15">
      <c r="C14" s="11"/>
      <c r="D14" s="20"/>
      <c r="E14" s="21"/>
      <c r="F14" s="22" t="s">
        <v>244</v>
      </c>
      <c r="G14" s="22" t="s">
        <v>245</v>
      </c>
      <c r="H14" s="22" t="s">
        <v>244</v>
      </c>
      <c r="I14" s="22" t="s">
        <v>245</v>
      </c>
      <c r="J14" s="22" t="s">
        <v>244</v>
      </c>
      <c r="K14" s="22" t="s">
        <v>245</v>
      </c>
      <c r="L14" s="21"/>
      <c r="M14" s="21"/>
      <c r="N14" s="21"/>
      <c r="O14" s="38"/>
    </row>
    <row r="15" ht="14.25" customHeight="1" spans="3:15">
      <c r="C15" s="11"/>
      <c r="D15" s="23">
        <v>1</v>
      </c>
      <c r="E15" s="24" t="s">
        <v>535</v>
      </c>
      <c r="F15" s="25"/>
      <c r="G15" s="26" t="str">
        <f>IF(F15="Tidak Ada","1",IF(F15="Ada","4",""))</f>
        <v/>
      </c>
      <c r="H15" s="25"/>
      <c r="I15" s="26" t="str">
        <f>IF(H15="Tidak Ada","1",IF(H15="Ada","4",""))</f>
        <v/>
      </c>
      <c r="J15" s="25"/>
      <c r="K15" s="26" t="str">
        <f>IF(J15="Tidak Ada","1",IF(J15="Ada","4",""))</f>
        <v/>
      </c>
      <c r="L15" s="40" t="str">
        <f>IFERROR(SUM(G15+I15+K15),"")</f>
        <v/>
      </c>
      <c r="M15" s="40" t="str">
        <f>IFERROR(SUM(L15/3),"")</f>
        <v/>
      </c>
      <c r="N15" s="41" t="s">
        <v>418</v>
      </c>
      <c r="O15" s="38"/>
    </row>
    <row r="16" ht="14.25" customHeight="1" spans="3:15">
      <c r="C16" s="11"/>
      <c r="D16" s="27">
        <v>2</v>
      </c>
      <c r="E16" s="24" t="s">
        <v>536</v>
      </c>
      <c r="F16" s="25"/>
      <c r="G16" s="26" t="str">
        <f>IF(F16="Tidak Ada","1",IF(F16="Ada","4",""))</f>
        <v/>
      </c>
      <c r="H16" s="25"/>
      <c r="I16" s="26" t="str">
        <f>IF(H16="Tidak Ada","1",IF(H16="Ada","4",""))</f>
        <v/>
      </c>
      <c r="J16" s="25"/>
      <c r="K16" s="26" t="str">
        <f>IF(J16="Tidak Ada","1",IF(J16="Ada","4",""))</f>
        <v/>
      </c>
      <c r="L16" s="40" t="str">
        <f t="shared" ref="L16:L18" si="0">IFERROR(SUM(G16+I16+K16),"")</f>
        <v/>
      </c>
      <c r="M16" s="40" t="str">
        <f t="shared" ref="M16:M18" si="1">IFERROR(SUM(L16/3),"")</f>
        <v/>
      </c>
      <c r="N16" s="42"/>
      <c r="O16" s="38"/>
    </row>
    <row r="17" ht="14" spans="3:15">
      <c r="C17" s="11"/>
      <c r="D17" s="27">
        <v>3</v>
      </c>
      <c r="E17" s="28" t="s">
        <v>537</v>
      </c>
      <c r="F17" s="29"/>
      <c r="G17" s="26" t="str">
        <f>IF(F17="Tidak Ada","1",IF(F17="1 tahun sekali","2",IF(F17="6 bulan sekali","3",IF(F17="1 atau 3 bulan sekali","4",""))))</f>
        <v/>
      </c>
      <c r="H17" s="29"/>
      <c r="I17" s="26" t="str">
        <f>IF(H17="Tidak Ada","1",IF(H17="1 tahun sekali","2",IF(H17="6 bulan sekali","3",IF(H17="1 atau 3 bulan sekali","4",""))))</f>
        <v/>
      </c>
      <c r="J17" s="29"/>
      <c r="K17" s="26" t="str">
        <f>IF(J17="Tidak Ada","1",IF(J17="1 tahun sekali","2",IF(J17="6 bulan sekali","3",IF(J17="1 atau 3 bulan sekali","4",""))))</f>
        <v/>
      </c>
      <c r="L17" s="40" t="str">
        <f t="shared" si="0"/>
        <v/>
      </c>
      <c r="M17" s="40" t="str">
        <f t="shared" si="1"/>
        <v/>
      </c>
      <c r="N17" s="42"/>
      <c r="O17" s="38"/>
    </row>
    <row r="18" ht="14" spans="3:15">
      <c r="C18" s="11"/>
      <c r="D18" s="27">
        <v>4</v>
      </c>
      <c r="E18" s="28" t="s">
        <v>538</v>
      </c>
      <c r="F18" s="30"/>
      <c r="G18" s="26" t="str">
        <f>IF(F18="Jika komposisi kepengurusan Mabigus hanya terdiri dari Ketua dan Sekretaris","1",IF(F18="Jika komposisi kepengurusan Mabigus hanya terdiri dari Ketua, Wakil Ketua  dan Sekretaris","2",IF(F18="Jika komposisi kepengurusan Mabigus hanya terdiri dari Ketua, Wakil Ketua, Sekretaris dan Anggota","3",IF(F18="Jika komposisi kepengurusan Mabigus  terdiri dari Ketua, Wakil Ketua, Sekretaris dan Anggota dengan melibatkan Tokoh Masyarakat dan Orang Tua","4",""))))</f>
        <v/>
      </c>
      <c r="H18" s="30"/>
      <c r="I18" s="26" t="str">
        <f>IF(H18="Jika komposisi kepengurusan Mabigus hanya terdiri dari Ketua dan Sekretaris","1",IF(H18="Jika komposisi kepengurusan Mabigus hanya terdiri dari Ketua, Wakil Ketua  dan Sekretaris","2",IF(H18="Jika komposisi kepengurusan Mabigus hanya terdiri dari Ketua, Wakil Ketua, Sekretaris dan Anggota","3",IF(H18="Jika komposisi kepengurusan Mabigus  terdiri dari Ketua, Wakil Ketua, Sekretaris dan Anggota dengan melibatkan Tokoh Masyarakat dan Orang Tua","4",""))))</f>
        <v/>
      </c>
      <c r="J18" s="30"/>
      <c r="K18" s="26" t="str">
        <f>IF(J18="Jika komposisi kepengurusan Mabigus hanya terdiri dari Ketua dan Sekretaris","1",IF(J18="Jika komposisi kepengurusan Mabigus hanya terdiri dari Ketua, Wakil Ketua  dan Sekretaris","2",IF(J18="Jika komposisi kepengurusan Mabigus hanya terdiri dari Ketua, Wakil Ketua, Sekretaris dan Anggota","3",IF(J18="Jika komposisi kepengurusan Mabigus  terdiri dari Ketua, Wakil Ketua, Sekretaris dan Anggota dengan melibatkan Tokoh Masyarakat dan Orang Tua","4",""))))</f>
        <v/>
      </c>
      <c r="L18" s="40" t="str">
        <f t="shared" si="0"/>
        <v/>
      </c>
      <c r="M18" s="40" t="str">
        <f t="shared" si="1"/>
        <v/>
      </c>
      <c r="N18" s="42"/>
      <c r="O18" s="38"/>
    </row>
    <row r="19" ht="14.25" customHeight="1" spans="3:15">
      <c r="C19" s="11"/>
      <c r="D19" s="28"/>
      <c r="E19" s="28"/>
      <c r="F19" s="28"/>
      <c r="G19" s="28"/>
      <c r="H19" s="28"/>
      <c r="I19" s="28"/>
      <c r="J19" s="28"/>
      <c r="K19" s="43" t="s">
        <v>299</v>
      </c>
      <c r="L19" s="39"/>
      <c r="M19" s="44">
        <f>SUM($M15:$M18)</f>
        <v>0</v>
      </c>
      <c r="N19" s="45"/>
      <c r="O19" s="38"/>
    </row>
    <row r="20" ht="14.25" customHeight="1" spans="3:15">
      <c r="C20" s="31"/>
      <c r="D20" s="32"/>
      <c r="E20" s="32"/>
      <c r="F20" s="32"/>
      <c r="G20" s="32"/>
      <c r="H20" s="32"/>
      <c r="I20" s="32"/>
      <c r="J20" s="32"/>
      <c r="K20" s="32"/>
      <c r="L20" s="32"/>
      <c r="M20" s="46"/>
      <c r="N20" s="32"/>
      <c r="O20" s="47"/>
    </row>
    <row r="21" ht="15.75" customHeight="1" spans="3:15">
      <c r="C21" s="2"/>
      <c r="D21" s="2"/>
      <c r="E21" s="2"/>
      <c r="F21" s="2"/>
      <c r="G21" s="2"/>
      <c r="H21" s="2"/>
      <c r="I21" s="2"/>
      <c r="J21" s="2"/>
      <c r="K21" s="2"/>
      <c r="L21" s="2"/>
      <c r="M21" s="2"/>
      <c r="N21" s="2"/>
      <c r="O21" s="2"/>
    </row>
    <row r="22" ht="18" customHeight="1" spans="3:15">
      <c r="C22" s="8" t="s">
        <v>539</v>
      </c>
      <c r="D22" s="9"/>
      <c r="E22" s="9"/>
      <c r="F22" s="9"/>
      <c r="G22" s="9"/>
      <c r="H22" s="9"/>
      <c r="I22" s="9"/>
      <c r="J22" s="9"/>
      <c r="K22" s="9"/>
      <c r="L22" s="9"/>
      <c r="M22" s="9"/>
      <c r="N22" s="9"/>
      <c r="O22" s="37"/>
    </row>
    <row r="23" ht="14.25" customHeight="1" spans="3:15">
      <c r="C23" s="10"/>
      <c r="D23" s="2"/>
      <c r="E23" s="2"/>
      <c r="F23" s="2"/>
      <c r="G23" s="2"/>
      <c r="H23" s="2"/>
      <c r="I23" s="2"/>
      <c r="J23" s="2"/>
      <c r="K23" s="2"/>
      <c r="L23" s="2"/>
      <c r="M23" s="2"/>
      <c r="N23" s="2"/>
      <c r="O23" s="38"/>
    </row>
    <row r="24" ht="14.25" customHeight="1" spans="3:15">
      <c r="C24" s="11"/>
      <c r="D24" s="12" t="s">
        <v>10</v>
      </c>
      <c r="E24" s="749" t="s">
        <v>294</v>
      </c>
      <c r="F24" s="755" t="s">
        <v>286</v>
      </c>
      <c r="G24" s="15"/>
      <c r="H24" s="15"/>
      <c r="I24" s="15"/>
      <c r="J24" s="15"/>
      <c r="K24" s="39"/>
      <c r="L24" s="13" t="s">
        <v>241</v>
      </c>
      <c r="M24" s="13" t="s">
        <v>242</v>
      </c>
      <c r="N24" s="13" t="s">
        <v>279</v>
      </c>
      <c r="O24" s="38"/>
    </row>
    <row r="25" ht="14.25" customHeight="1" spans="3:15">
      <c r="C25" s="11"/>
      <c r="D25" s="16"/>
      <c r="E25" s="17"/>
      <c r="F25" s="14">
        <v>1</v>
      </c>
      <c r="G25" s="18"/>
      <c r="H25" s="19">
        <v>2</v>
      </c>
      <c r="I25" s="18"/>
      <c r="J25" s="19">
        <v>3</v>
      </c>
      <c r="K25" s="18"/>
      <c r="L25" s="17"/>
      <c r="M25" s="17"/>
      <c r="N25" s="17"/>
      <c r="O25" s="38"/>
    </row>
    <row r="26" ht="14.25" customHeight="1" spans="3:15">
      <c r="C26" s="11"/>
      <c r="D26" s="20"/>
      <c r="E26" s="21"/>
      <c r="F26" s="22" t="s">
        <v>244</v>
      </c>
      <c r="G26" s="22" t="s">
        <v>245</v>
      </c>
      <c r="H26" s="22" t="s">
        <v>244</v>
      </c>
      <c r="I26" s="22" t="s">
        <v>245</v>
      </c>
      <c r="J26" s="22" t="s">
        <v>244</v>
      </c>
      <c r="K26" s="22" t="s">
        <v>245</v>
      </c>
      <c r="L26" s="21"/>
      <c r="M26" s="21"/>
      <c r="N26" s="21"/>
      <c r="O26" s="38"/>
    </row>
    <row r="27" ht="14" customHeight="1" spans="3:15">
      <c r="C27" s="11"/>
      <c r="D27" s="23">
        <v>1</v>
      </c>
      <c r="E27" s="24" t="s">
        <v>540</v>
      </c>
      <c r="F27" s="33"/>
      <c r="G27" s="26" t="str">
        <f>IF(F27="Tidak Ada","1",IF(F27="50% kondisi sesuai aturan","2",IF(F27="75 % kondisi sesuai aturan","3",IF(F27="100 % kondisi sesuai aturan","4",""))))</f>
        <v/>
      </c>
      <c r="H27" s="33"/>
      <c r="I27" s="26" t="str">
        <f>IF(H27="Tidak Ada","1",IF(H27="50% kondisi sesuai aturan","2",IF(H27="75 % kondisi sesuai aturan","3",IF(H27="100 % kondisi sesuai aturan","4",""))))</f>
        <v/>
      </c>
      <c r="J27" s="33"/>
      <c r="K27" s="26" t="str">
        <f>IF(J27="Tidak Ada","1",IF(J27="50% kondisi sesuai aturan","2",IF(J27="75 % kondisi sesuai aturan","3",IF(J27="100 % kondisi sesuai aturan","4",""))))</f>
        <v/>
      </c>
      <c r="L27" s="40" t="str">
        <f t="shared" ref="L27:L37" si="2">IFERROR(SUM(G27+I27+K27),"")</f>
        <v/>
      </c>
      <c r="M27" s="40" t="str">
        <f t="shared" ref="M27:M37" si="3">IFERROR(SUM(L27/3),"")</f>
        <v/>
      </c>
      <c r="N27" s="41" t="s">
        <v>541</v>
      </c>
      <c r="O27" s="38"/>
    </row>
    <row r="28" ht="14" spans="3:15">
      <c r="C28" s="11"/>
      <c r="D28" s="27">
        <v>2</v>
      </c>
      <c r="E28" s="24" t="s">
        <v>542</v>
      </c>
      <c r="F28" s="25"/>
      <c r="G28" s="26" t="str">
        <f>IF(F28="Tidak Ada","1",IF(F28="Ada","4",""))</f>
        <v/>
      </c>
      <c r="H28" s="25"/>
      <c r="I28" s="26" t="str">
        <f>IF(H28="Tidak Ada","1",IF(H28="Ada","4",""))</f>
        <v/>
      </c>
      <c r="J28" s="25"/>
      <c r="K28" s="26" t="str">
        <f>IF(J28="Tidak Ada","1",IF(J28="Ada","4",""))</f>
        <v/>
      </c>
      <c r="L28" s="40" t="str">
        <f t="shared" si="2"/>
        <v/>
      </c>
      <c r="M28" s="40" t="str">
        <f t="shared" si="3"/>
        <v/>
      </c>
      <c r="N28" s="48"/>
      <c r="O28" s="38"/>
    </row>
    <row r="29" ht="14" spans="3:15">
      <c r="C29" s="11"/>
      <c r="D29" s="27">
        <v>3</v>
      </c>
      <c r="E29" s="34" t="s">
        <v>543</v>
      </c>
      <c r="F29" s="33"/>
      <c r="G29" s="26" t="str">
        <f>IF(F29="Tidak Ada","1",IF(F29="50% kondisi sesuai aturan","2",IF(F29="75 % kondisi sesuai aturan","3",IF(F29="100 % kondisi sesuai aturan","4",""))))</f>
        <v/>
      </c>
      <c r="H29" s="33"/>
      <c r="I29" s="26" t="str">
        <f>IF(H29="Tidak Ada","1",IF(H29="50% kondisi sesuai aturan","2",IF(H29="75 % kondisi sesuai aturan","3",IF(H29="100 % kondisi sesuai aturan","4",""))))</f>
        <v/>
      </c>
      <c r="J29" s="33"/>
      <c r="K29" s="26" t="str">
        <f>IF(J29="Tidak Ada","1",IF(J29="50% kondisi sesuai aturan","2",IF(J29="75 % kondisi sesuai aturan","3",IF(J29="100 % kondisi sesuai aturan","4",""))))</f>
        <v/>
      </c>
      <c r="L29" s="40" t="str">
        <f t="shared" si="2"/>
        <v/>
      </c>
      <c r="M29" s="40" t="str">
        <f t="shared" si="3"/>
        <v/>
      </c>
      <c r="N29" s="48"/>
      <c r="O29" s="38"/>
    </row>
    <row r="30" ht="14" spans="3:15">
      <c r="C30" s="11"/>
      <c r="D30" s="27">
        <v>4</v>
      </c>
      <c r="E30" s="28" t="s">
        <v>544</v>
      </c>
      <c r="F30" s="25"/>
      <c r="G30" s="26" t="str">
        <f>IF(F30="Tidak Ada","1",IF(F30="Ada","4",""))</f>
        <v/>
      </c>
      <c r="H30" s="25"/>
      <c r="I30" s="26" t="str">
        <f>IF(H30="Tidak Ada","1",IF(H30="Ada","4",""))</f>
        <v/>
      </c>
      <c r="J30" s="25"/>
      <c r="K30" s="26" t="str">
        <f>IF(J30="Tidak Ada","1",IF(J30="Ada","4",""))</f>
        <v/>
      </c>
      <c r="L30" s="40" t="str">
        <f t="shared" si="2"/>
        <v/>
      </c>
      <c r="M30" s="40" t="str">
        <f t="shared" si="3"/>
        <v/>
      </c>
      <c r="N30" s="42"/>
      <c r="O30" s="38"/>
    </row>
    <row r="31" ht="46" customHeight="1" spans="3:15">
      <c r="C31" s="11"/>
      <c r="D31" s="27">
        <v>5</v>
      </c>
      <c r="E31" s="28" t="s">
        <v>545</v>
      </c>
      <c r="F31" s="33"/>
      <c r="G31" s="26" t="str">
        <f>IF(F31="Tidak Ada","1",IF(F31="50% kondisi sesuai aturan","2",IF(F31="75 % kondisi sesuai aturan","3",IF(F31="100 % kondisi sesuai aturan","4",""))))</f>
        <v/>
      </c>
      <c r="H31" s="33"/>
      <c r="I31" s="26" t="str">
        <f>IF(H31="Tidak Ada","1",IF(H31="50% kondisi sesuai aturan","2",IF(H31="75 % kondisi sesuai aturan","3",IF(H31="100 % kondisi sesuai aturan","4",""))))</f>
        <v/>
      </c>
      <c r="J31" s="33"/>
      <c r="K31" s="26" t="str">
        <f>IF(J31="Tidak Ada","1",IF(J31="50% kondisi sesuai aturan","2",IF(J31="75 % kondisi sesuai aturan","3",IF(J31="100 % kondisi sesuai aturan","4",""))))</f>
        <v/>
      </c>
      <c r="L31" s="40" t="str">
        <f t="shared" si="2"/>
        <v/>
      </c>
      <c r="M31" s="40" t="str">
        <f t="shared" si="3"/>
        <v/>
      </c>
      <c r="N31" s="48" t="s">
        <v>546</v>
      </c>
      <c r="O31" s="38"/>
    </row>
    <row r="32" ht="14" spans="3:15">
      <c r="C32" s="11"/>
      <c r="D32" s="27">
        <v>6</v>
      </c>
      <c r="E32" s="28" t="s">
        <v>547</v>
      </c>
      <c r="F32" s="25"/>
      <c r="G32" s="26" t="str">
        <f>IF(F32="Tidak Ada","1",IF(F32="Ada","4",""))</f>
        <v/>
      </c>
      <c r="H32" s="25"/>
      <c r="I32" s="26" t="str">
        <f>IF(H32="Tidak Ada","1",IF(H32="Ada","4",""))</f>
        <v/>
      </c>
      <c r="J32" s="25"/>
      <c r="K32" s="26" t="str">
        <f>IF(J32="Tidak Ada","1",IF(J32="Ada","4",""))</f>
        <v/>
      </c>
      <c r="L32" s="40" t="str">
        <f t="shared" si="2"/>
        <v/>
      </c>
      <c r="M32" s="40" t="str">
        <f t="shared" si="3"/>
        <v/>
      </c>
      <c r="N32" s="48"/>
      <c r="O32" s="38"/>
    </row>
    <row r="33" ht="14" spans="3:15">
      <c r="C33" s="11"/>
      <c r="D33" s="27">
        <v>7</v>
      </c>
      <c r="E33" s="28" t="s">
        <v>548</v>
      </c>
      <c r="F33" s="33"/>
      <c r="G33" s="26" t="str">
        <f>IF(F33="Tidak Ada","1",IF(F33="Kegiatan kurang tercatat dengan baik","2",IF(F33="Kegiatan tercatat dengan baik","3",IF(F33="Kegiatan tercatat dengan baik dengan sistem","4",""))))</f>
        <v/>
      </c>
      <c r="H33" s="33"/>
      <c r="I33" s="26" t="str">
        <f>IF(H33="Tidak Ada","1",IF(H33="Kegiatan kurang tercatat dengan baik","2",IF(H33="Kegiatan tercatat dengan baik","3",IF(H33="Kegiatan tercatat dengan baik dengan sistem","4",""))))</f>
        <v/>
      </c>
      <c r="J33" s="33"/>
      <c r="K33" s="26" t="str">
        <f>IF(J33="Tidak Ada","1",IF(J33="Kegiatan kurang tercatat dengan baik","2",IF(J33="Kegiatan tercatat dengan baik","3",IF(J33="Kegiatan tercatat dengan baik dengan sistem","4",""))))</f>
        <v/>
      </c>
      <c r="L33" s="40" t="str">
        <f t="shared" si="2"/>
        <v/>
      </c>
      <c r="M33" s="40" t="str">
        <f t="shared" si="3"/>
        <v/>
      </c>
      <c r="N33" s="48"/>
      <c r="O33" s="38"/>
    </row>
    <row r="34" ht="28" spans="3:15">
      <c r="C34" s="11"/>
      <c r="D34" s="27">
        <v>8</v>
      </c>
      <c r="E34" s="34" t="s">
        <v>549</v>
      </c>
      <c r="F34" s="25"/>
      <c r="G34" s="26" t="str">
        <f>IF(F34="Tidak Ada","1",IF(F34="Ada","4",""))</f>
        <v/>
      </c>
      <c r="H34" s="25"/>
      <c r="I34" s="26" t="str">
        <f>IF(H34="Tidak Ada","1",IF(H34="Ada","4",""))</f>
        <v/>
      </c>
      <c r="J34" s="25"/>
      <c r="K34" s="26" t="str">
        <f>IF(J34="Tidak Ada","1",IF(J34="Ada","4",""))</f>
        <v/>
      </c>
      <c r="L34" s="40" t="str">
        <f t="shared" si="2"/>
        <v/>
      </c>
      <c r="M34" s="40" t="str">
        <f t="shared" si="3"/>
        <v/>
      </c>
      <c r="N34" s="48"/>
      <c r="O34" s="38"/>
    </row>
    <row r="35" ht="14" spans="3:15">
      <c r="C35" s="11"/>
      <c r="D35" s="27">
        <v>9</v>
      </c>
      <c r="E35" s="28" t="s">
        <v>550</v>
      </c>
      <c r="F35" s="25"/>
      <c r="G35" s="26" t="str">
        <f>IF(F35="Tidak Ada","1",IF(F35="Ada","4",""))</f>
        <v/>
      </c>
      <c r="H35" s="25"/>
      <c r="I35" s="26" t="str">
        <f>IF(H35="Tidak Ada","1",IF(H35="Ada","4",""))</f>
        <v/>
      </c>
      <c r="J35" s="25"/>
      <c r="K35" s="26" t="str">
        <f>IF(J35="Tidak Ada","1",IF(J35="Ada","4",""))</f>
        <v/>
      </c>
      <c r="L35" s="40" t="str">
        <f t="shared" si="2"/>
        <v/>
      </c>
      <c r="M35" s="40" t="str">
        <f t="shared" si="3"/>
        <v/>
      </c>
      <c r="N35" s="48"/>
      <c r="O35" s="38"/>
    </row>
    <row r="36" ht="14" spans="3:15">
      <c r="C36" s="11"/>
      <c r="D36" s="27">
        <v>10</v>
      </c>
      <c r="E36" s="28" t="s">
        <v>551</v>
      </c>
      <c r="F36" s="33"/>
      <c r="G36" s="26" t="str">
        <f>IF(F36="Tidak Ada","1",IF(F36="Laporan belum sepenuhnya dilaksanakan sesuai aturan","2",IF(F36="Laporan sepenuhnya dilaksanakan sesuai aturan","3",IF(F36="Laporan sepenuhnya dilaksanakan sesuai aturan, tersimpan dan lengkap","4",""))))</f>
        <v/>
      </c>
      <c r="H36" s="33"/>
      <c r="I36" s="26" t="str">
        <f>IF(H36="Tidak Ada","1",IF(H36="Laporan belum sepenuhnya dilaksanakan sesuai aturan","2",IF(H36="Laporan sepenuhnya dilaksanakan sesuai aturan","3",IF(H36="Laporan sepenuhnya dilaksanakan sesuai aturan, tersimpan dan lengkap","4",""))))</f>
        <v/>
      </c>
      <c r="J36" s="33"/>
      <c r="K36" s="26" t="str">
        <f>IF(J36="Tidak Ada","1",IF(J36="Laporan belum sepenuhnya dilaksanakan sesuai aturan","2",IF(J36="Laporan sepenuhnya dilaksanakan sesuai aturan","3",IF(J36="Laporan sepenuhnya dilaksanakan sesuai aturan, tersimpan dan lengkap","4",""))))</f>
        <v/>
      </c>
      <c r="L36" s="40" t="str">
        <f t="shared" si="2"/>
        <v/>
      </c>
      <c r="M36" s="40" t="str">
        <f t="shared" si="3"/>
        <v/>
      </c>
      <c r="N36" s="48"/>
      <c r="O36" s="38"/>
    </row>
    <row r="37" ht="14" spans="3:15">
      <c r="C37" s="11"/>
      <c r="D37" s="27">
        <v>11</v>
      </c>
      <c r="E37" s="28" t="s">
        <v>552</v>
      </c>
      <c r="F37" s="25"/>
      <c r="G37" s="26" t="str">
        <f>IF(F37="Tidak Ada","1",IF(F37="Ada","4",""))</f>
        <v/>
      </c>
      <c r="H37" s="25"/>
      <c r="I37" s="26" t="str">
        <f>IF(H37="Tidak Ada","1",IF(H37="Ada","4",""))</f>
        <v/>
      </c>
      <c r="J37" s="25"/>
      <c r="K37" s="26" t="str">
        <f>IF(J37="Tidak Ada","1",IF(J37="Ada","4",""))</f>
        <v/>
      </c>
      <c r="L37" s="40" t="str">
        <f t="shared" si="2"/>
        <v/>
      </c>
      <c r="M37" s="40" t="str">
        <f t="shared" si="3"/>
        <v/>
      </c>
      <c r="N37" s="48"/>
      <c r="O37" s="38"/>
    </row>
    <row r="38" ht="14.25" customHeight="1" spans="3:15">
      <c r="C38" s="11"/>
      <c r="D38" s="28"/>
      <c r="E38" s="28"/>
      <c r="F38" s="28"/>
      <c r="G38" s="28"/>
      <c r="H38" s="28"/>
      <c r="I38" s="28"/>
      <c r="J38" s="28"/>
      <c r="K38" s="43" t="s">
        <v>299</v>
      </c>
      <c r="L38" s="39"/>
      <c r="M38" s="44">
        <f>SUM($M27:$M37)</f>
        <v>0</v>
      </c>
      <c r="N38" s="49"/>
      <c r="O38" s="38"/>
    </row>
    <row r="39" ht="14.25" customHeight="1" spans="3:15">
      <c r="C39" s="31"/>
      <c r="D39" s="32"/>
      <c r="E39" s="32"/>
      <c r="F39" s="32"/>
      <c r="G39" s="32"/>
      <c r="H39" s="32"/>
      <c r="I39" s="32"/>
      <c r="J39" s="32"/>
      <c r="K39" s="32"/>
      <c r="L39" s="32"/>
      <c r="M39" s="46"/>
      <c r="N39" s="32"/>
      <c r="O39" s="47"/>
    </row>
    <row r="40" ht="14.25" customHeight="1" spans="3:15">
      <c r="C40" s="2"/>
      <c r="D40" s="2"/>
      <c r="E40" s="2"/>
      <c r="F40" s="2"/>
      <c r="G40" s="2"/>
      <c r="H40" s="2"/>
      <c r="I40" s="2"/>
      <c r="J40" s="2"/>
      <c r="K40" s="2"/>
      <c r="L40" s="2"/>
      <c r="M40" s="2"/>
      <c r="N40" s="2"/>
      <c r="O40" s="2"/>
    </row>
    <row r="41" ht="14.25" customHeight="1" spans="3:15">
      <c r="C41" s="2"/>
      <c r="D41" s="2"/>
      <c r="E41" s="2"/>
      <c r="F41" s="2"/>
      <c r="G41" s="2"/>
      <c r="H41" s="2"/>
      <c r="I41" s="2"/>
      <c r="J41" s="2"/>
      <c r="K41" s="2"/>
      <c r="L41" s="2"/>
      <c r="M41" s="2"/>
      <c r="N41" s="2"/>
      <c r="O41" s="2"/>
    </row>
    <row r="42" ht="19.5" customHeight="1" spans="3:15">
      <c r="C42" s="8" t="s">
        <v>553</v>
      </c>
      <c r="D42" s="9"/>
      <c r="E42" s="9"/>
      <c r="F42" s="9"/>
      <c r="G42" s="9"/>
      <c r="H42" s="9"/>
      <c r="I42" s="9"/>
      <c r="J42" s="9"/>
      <c r="K42" s="9"/>
      <c r="L42" s="9"/>
      <c r="M42" s="9"/>
      <c r="N42" s="9"/>
      <c r="O42" s="37"/>
    </row>
    <row r="43" ht="14.25" customHeight="1" spans="3:15">
      <c r="C43" s="10"/>
      <c r="D43" s="2"/>
      <c r="E43" s="2"/>
      <c r="F43" s="2"/>
      <c r="G43" s="2"/>
      <c r="H43" s="2"/>
      <c r="I43" s="2"/>
      <c r="J43" s="2"/>
      <c r="K43" s="2"/>
      <c r="L43" s="2"/>
      <c r="M43" s="2"/>
      <c r="N43" s="2"/>
      <c r="O43" s="38"/>
    </row>
    <row r="44" ht="14.25" customHeight="1" spans="3:15">
      <c r="C44" s="11"/>
      <c r="D44" s="12" t="s">
        <v>10</v>
      </c>
      <c r="E44" s="749" t="s">
        <v>294</v>
      </c>
      <c r="F44" s="755" t="s">
        <v>286</v>
      </c>
      <c r="G44" s="15"/>
      <c r="H44" s="15"/>
      <c r="I44" s="15"/>
      <c r="J44" s="15"/>
      <c r="K44" s="39"/>
      <c r="L44" s="13" t="s">
        <v>241</v>
      </c>
      <c r="M44" s="13" t="s">
        <v>242</v>
      </c>
      <c r="N44" s="13" t="s">
        <v>279</v>
      </c>
      <c r="O44" s="38"/>
    </row>
    <row r="45" ht="14.25" customHeight="1" spans="3:15">
      <c r="C45" s="11"/>
      <c r="D45" s="16"/>
      <c r="E45" s="17"/>
      <c r="F45" s="14">
        <v>1</v>
      </c>
      <c r="G45" s="18"/>
      <c r="H45" s="19">
        <v>2</v>
      </c>
      <c r="I45" s="18"/>
      <c r="J45" s="19">
        <v>3</v>
      </c>
      <c r="K45" s="18"/>
      <c r="L45" s="17"/>
      <c r="M45" s="17"/>
      <c r="N45" s="17"/>
      <c r="O45" s="38"/>
    </row>
    <row r="46" ht="14.25" customHeight="1" spans="3:15">
      <c r="C46" s="11"/>
      <c r="D46" s="20"/>
      <c r="E46" s="21"/>
      <c r="F46" s="22" t="s">
        <v>244</v>
      </c>
      <c r="G46" s="22" t="s">
        <v>245</v>
      </c>
      <c r="H46" s="22" t="s">
        <v>244</v>
      </c>
      <c r="I46" s="22" t="s">
        <v>245</v>
      </c>
      <c r="J46" s="22" t="s">
        <v>244</v>
      </c>
      <c r="K46" s="22" t="s">
        <v>245</v>
      </c>
      <c r="L46" s="21"/>
      <c r="M46" s="21"/>
      <c r="N46" s="21"/>
      <c r="O46" s="38"/>
    </row>
    <row r="47" ht="14.25" customHeight="1" spans="3:15">
      <c r="C47" s="11"/>
      <c r="D47" s="23">
        <v>1</v>
      </c>
      <c r="E47" s="24" t="s">
        <v>554</v>
      </c>
      <c r="F47" s="35"/>
      <c r="G47" s="26" t="str">
        <f t="shared" ref="G47:I50" si="4">IF(F47="Tidak Ada","1",IF(F47="Ada","4",""))</f>
        <v/>
      </c>
      <c r="H47" s="35"/>
      <c r="I47" s="26" t="str">
        <f t="shared" si="4"/>
        <v/>
      </c>
      <c r="J47" s="35"/>
      <c r="K47" s="26" t="str">
        <f t="shared" ref="K47:K50" si="5">IF(J47="Tidak Ada","1",IF(J47="Ada","4",""))</f>
        <v/>
      </c>
      <c r="L47" s="40" t="str">
        <f t="shared" ref="L47:L50" si="6">IFERROR(SUM(G47+I47+K47),"")</f>
        <v/>
      </c>
      <c r="M47" s="40" t="str">
        <f t="shared" ref="M47:M50" si="7">IFERROR(SUM(L47/3),"")</f>
        <v/>
      </c>
      <c r="N47" s="41" t="s">
        <v>555</v>
      </c>
      <c r="O47" s="38"/>
    </row>
    <row r="48" ht="14.25" customHeight="1" spans="3:15">
      <c r="C48" s="11"/>
      <c r="D48" s="27">
        <v>2</v>
      </c>
      <c r="E48" s="24" t="s">
        <v>556</v>
      </c>
      <c r="F48" s="35"/>
      <c r="G48" s="26" t="str">
        <f t="shared" si="4"/>
        <v/>
      </c>
      <c r="H48" s="35"/>
      <c r="I48" s="26" t="str">
        <f t="shared" si="4"/>
        <v/>
      </c>
      <c r="J48" s="35"/>
      <c r="K48" s="26" t="str">
        <f t="shared" si="5"/>
        <v/>
      </c>
      <c r="L48" s="40" t="str">
        <f t="shared" si="6"/>
        <v/>
      </c>
      <c r="M48" s="40" t="str">
        <f t="shared" si="7"/>
        <v/>
      </c>
      <c r="N48" s="42"/>
      <c r="O48" s="38"/>
    </row>
    <row r="49" ht="14.25" customHeight="1" spans="3:15">
      <c r="C49" s="11"/>
      <c r="D49" s="27">
        <v>3</v>
      </c>
      <c r="E49" s="28" t="s">
        <v>557</v>
      </c>
      <c r="F49" s="35"/>
      <c r="G49" s="26" t="str">
        <f t="shared" si="4"/>
        <v/>
      </c>
      <c r="H49" s="35"/>
      <c r="I49" s="26" t="str">
        <f t="shared" si="4"/>
        <v/>
      </c>
      <c r="J49" s="35"/>
      <c r="K49" s="26" t="str">
        <f t="shared" si="5"/>
        <v/>
      </c>
      <c r="L49" s="40" t="str">
        <f t="shared" si="6"/>
        <v/>
      </c>
      <c r="M49" s="40" t="str">
        <f t="shared" si="7"/>
        <v/>
      </c>
      <c r="N49" s="42"/>
      <c r="O49" s="38"/>
    </row>
    <row r="50" ht="14.25" customHeight="1" spans="3:15">
      <c r="C50" s="11"/>
      <c r="D50" s="27">
        <v>4</v>
      </c>
      <c r="E50" s="28" t="s">
        <v>558</v>
      </c>
      <c r="F50" s="35"/>
      <c r="G50" s="26" t="str">
        <f t="shared" si="4"/>
        <v/>
      </c>
      <c r="H50" s="35"/>
      <c r="I50" s="26" t="str">
        <f t="shared" si="4"/>
        <v/>
      </c>
      <c r="J50" s="35"/>
      <c r="K50" s="26" t="str">
        <f t="shared" si="5"/>
        <v/>
      </c>
      <c r="L50" s="40" t="str">
        <f t="shared" si="6"/>
        <v/>
      </c>
      <c r="M50" s="40" t="str">
        <f t="shared" si="7"/>
        <v/>
      </c>
      <c r="N50" s="42"/>
      <c r="O50" s="38"/>
    </row>
    <row r="51" ht="14.25" customHeight="1" spans="3:15">
      <c r="C51" s="11"/>
      <c r="D51" s="28"/>
      <c r="E51" s="28"/>
      <c r="F51" s="28"/>
      <c r="G51" s="28"/>
      <c r="H51" s="28"/>
      <c r="I51" s="28"/>
      <c r="J51" s="28"/>
      <c r="K51" s="43" t="s">
        <v>299</v>
      </c>
      <c r="L51" s="39"/>
      <c r="M51" s="44">
        <f>SUM($M47:$M50)</f>
        <v>0</v>
      </c>
      <c r="N51" s="45"/>
      <c r="O51" s="38"/>
    </row>
    <row r="52" ht="14.25" customHeight="1" spans="3:15">
      <c r="C52" s="31"/>
      <c r="D52" s="32"/>
      <c r="E52" s="32"/>
      <c r="F52" s="32"/>
      <c r="G52" s="32"/>
      <c r="H52" s="32"/>
      <c r="I52" s="32"/>
      <c r="J52" s="32"/>
      <c r="K52" s="32"/>
      <c r="L52" s="32"/>
      <c r="M52" s="46"/>
      <c r="N52" s="32"/>
      <c r="O52" s="47"/>
    </row>
    <row r="53" ht="15.75" customHeight="1" spans="3:15">
      <c r="C53" s="2"/>
      <c r="D53" s="2"/>
      <c r="E53" s="2"/>
      <c r="F53" s="2"/>
      <c r="G53" s="2"/>
      <c r="H53" s="2"/>
      <c r="I53" s="2"/>
      <c r="J53" s="2"/>
      <c r="K53" s="2"/>
      <c r="L53" s="2"/>
      <c r="M53" s="2"/>
      <c r="N53" s="2"/>
      <c r="O53" s="2"/>
    </row>
    <row r="54" ht="18" customHeight="1" spans="3:15">
      <c r="C54" s="8" t="s">
        <v>559</v>
      </c>
      <c r="D54" s="9"/>
      <c r="E54" s="9"/>
      <c r="F54" s="9"/>
      <c r="G54" s="9"/>
      <c r="H54" s="9"/>
      <c r="I54" s="9"/>
      <c r="J54" s="9"/>
      <c r="K54" s="9"/>
      <c r="L54" s="9"/>
      <c r="M54" s="9"/>
      <c r="N54" s="9"/>
      <c r="O54" s="37"/>
    </row>
    <row r="55" ht="14.25" customHeight="1" spans="3:15">
      <c r="C55" s="10"/>
      <c r="D55" s="2"/>
      <c r="E55" s="2"/>
      <c r="F55" s="2"/>
      <c r="G55" s="2"/>
      <c r="H55" s="2"/>
      <c r="I55" s="2"/>
      <c r="J55" s="2"/>
      <c r="K55" s="2"/>
      <c r="L55" s="2"/>
      <c r="M55" s="2"/>
      <c r="N55" s="2"/>
      <c r="O55" s="38"/>
    </row>
    <row r="56" ht="14.25" customHeight="1" spans="3:15">
      <c r="C56" s="11"/>
      <c r="D56" s="12" t="s">
        <v>10</v>
      </c>
      <c r="E56" s="749" t="s">
        <v>294</v>
      </c>
      <c r="F56" s="755" t="s">
        <v>286</v>
      </c>
      <c r="G56" s="15"/>
      <c r="H56" s="15"/>
      <c r="I56" s="15"/>
      <c r="J56" s="15"/>
      <c r="K56" s="39"/>
      <c r="L56" s="13" t="s">
        <v>241</v>
      </c>
      <c r="M56" s="13" t="s">
        <v>242</v>
      </c>
      <c r="N56" s="13" t="s">
        <v>279</v>
      </c>
      <c r="O56" s="38"/>
    </row>
    <row r="57" ht="14.25" customHeight="1" spans="3:15">
      <c r="C57" s="11"/>
      <c r="D57" s="16"/>
      <c r="E57" s="17"/>
      <c r="F57" s="14">
        <v>1</v>
      </c>
      <c r="G57" s="18"/>
      <c r="H57" s="19">
        <v>2</v>
      </c>
      <c r="I57" s="18"/>
      <c r="J57" s="19">
        <v>3</v>
      </c>
      <c r="K57" s="18"/>
      <c r="L57" s="17"/>
      <c r="M57" s="17"/>
      <c r="N57" s="17"/>
      <c r="O57" s="38"/>
    </row>
    <row r="58" ht="14.25" customHeight="1" spans="3:15">
      <c r="C58" s="11"/>
      <c r="D58" s="20"/>
      <c r="E58" s="21"/>
      <c r="F58" s="22" t="s">
        <v>244</v>
      </c>
      <c r="G58" s="22" t="s">
        <v>245</v>
      </c>
      <c r="H58" s="22" t="s">
        <v>244</v>
      </c>
      <c r="I58" s="22" t="s">
        <v>245</v>
      </c>
      <c r="J58" s="22" t="s">
        <v>244</v>
      </c>
      <c r="K58" s="22" t="s">
        <v>245</v>
      </c>
      <c r="L58" s="21"/>
      <c r="M58" s="21"/>
      <c r="N58" s="21"/>
      <c r="O58" s="38"/>
    </row>
    <row r="59" ht="14.25" customHeight="1" spans="3:15">
      <c r="C59" s="11"/>
      <c r="D59" s="23">
        <v>1</v>
      </c>
      <c r="E59" s="24" t="s">
        <v>560</v>
      </c>
      <c r="F59" s="35"/>
      <c r="G59" s="26" t="str">
        <f t="shared" ref="G59:I67" si="8">IF(F59="Tidak Ada","1",IF(F59="Ada","4",""))</f>
        <v/>
      </c>
      <c r="H59" s="35"/>
      <c r="I59" s="26" t="str">
        <f t="shared" si="8"/>
        <v/>
      </c>
      <c r="J59" s="35"/>
      <c r="K59" s="26" t="str">
        <f t="shared" ref="K59:K67" si="9">IF(J59="Tidak Ada","1",IF(J59="Ada","4",""))</f>
        <v/>
      </c>
      <c r="L59" s="40" t="str">
        <f t="shared" ref="L59:L67" si="10">IFERROR(SUM(G59+I59+K59),"")</f>
        <v/>
      </c>
      <c r="M59" s="40" t="str">
        <f t="shared" ref="M59:M67" si="11">IFERROR(SUM(L59/3),"")</f>
        <v/>
      </c>
      <c r="N59" s="50" t="s">
        <v>561</v>
      </c>
      <c r="O59" s="38"/>
    </row>
    <row r="60" ht="14.25" customHeight="1" spans="3:15">
      <c r="C60" s="11"/>
      <c r="D60" s="27">
        <v>2</v>
      </c>
      <c r="E60" s="36" t="s">
        <v>562</v>
      </c>
      <c r="F60" s="35"/>
      <c r="G60" s="26" t="str">
        <f t="shared" si="8"/>
        <v/>
      </c>
      <c r="H60" s="35"/>
      <c r="I60" s="26" t="str">
        <f t="shared" si="8"/>
        <v/>
      </c>
      <c r="J60" s="35"/>
      <c r="K60" s="26" t="str">
        <f t="shared" si="9"/>
        <v/>
      </c>
      <c r="L60" s="40" t="str">
        <f t="shared" si="10"/>
        <v/>
      </c>
      <c r="M60" s="40" t="str">
        <f t="shared" si="11"/>
        <v/>
      </c>
      <c r="N60" s="51"/>
      <c r="O60" s="38"/>
    </row>
    <row r="61" ht="14.25" customHeight="1" spans="3:15">
      <c r="C61" s="11"/>
      <c r="D61" s="27">
        <v>3</v>
      </c>
      <c r="E61" s="28" t="s">
        <v>563</v>
      </c>
      <c r="F61" s="35"/>
      <c r="G61" s="26" t="str">
        <f t="shared" si="8"/>
        <v/>
      </c>
      <c r="H61" s="35"/>
      <c r="I61" s="26" t="str">
        <f t="shared" si="8"/>
        <v/>
      </c>
      <c r="J61" s="35"/>
      <c r="K61" s="26" t="str">
        <f t="shared" si="9"/>
        <v/>
      </c>
      <c r="L61" s="40" t="str">
        <f t="shared" si="10"/>
        <v/>
      </c>
      <c r="M61" s="40" t="str">
        <f t="shared" si="11"/>
        <v/>
      </c>
      <c r="N61" s="51"/>
      <c r="O61" s="38"/>
    </row>
    <row r="62" ht="14.25" customHeight="1" spans="3:15">
      <c r="C62" s="11"/>
      <c r="D62" s="27">
        <v>4</v>
      </c>
      <c r="E62" s="28" t="s">
        <v>564</v>
      </c>
      <c r="F62" s="35"/>
      <c r="G62" s="26" t="str">
        <f t="shared" si="8"/>
        <v/>
      </c>
      <c r="H62" s="35"/>
      <c r="I62" s="26" t="str">
        <f t="shared" si="8"/>
        <v/>
      </c>
      <c r="J62" s="35"/>
      <c r="K62" s="26" t="str">
        <f t="shared" si="9"/>
        <v/>
      </c>
      <c r="L62" s="40" t="str">
        <f t="shared" si="10"/>
        <v/>
      </c>
      <c r="M62" s="40" t="str">
        <f t="shared" si="11"/>
        <v/>
      </c>
      <c r="N62" s="51"/>
      <c r="O62" s="38"/>
    </row>
    <row r="63" ht="14.25" customHeight="1" spans="3:15">
      <c r="C63" s="11"/>
      <c r="D63" s="27">
        <v>5</v>
      </c>
      <c r="E63" s="28" t="s">
        <v>565</v>
      </c>
      <c r="F63" s="35"/>
      <c r="G63" s="26" t="str">
        <f t="shared" si="8"/>
        <v/>
      </c>
      <c r="H63" s="35"/>
      <c r="I63" s="26" t="str">
        <f t="shared" si="8"/>
        <v/>
      </c>
      <c r="J63" s="35"/>
      <c r="K63" s="26" t="str">
        <f t="shared" si="9"/>
        <v/>
      </c>
      <c r="L63" s="40" t="str">
        <f t="shared" si="10"/>
        <v/>
      </c>
      <c r="M63" s="40" t="str">
        <f t="shared" si="11"/>
        <v/>
      </c>
      <c r="N63" s="51"/>
      <c r="O63" s="38"/>
    </row>
    <row r="64" ht="14.25" customHeight="1" spans="3:15">
      <c r="C64" s="11"/>
      <c r="D64" s="27">
        <v>6</v>
      </c>
      <c r="E64" s="28" t="s">
        <v>566</v>
      </c>
      <c r="F64" s="35"/>
      <c r="G64" s="26" t="str">
        <f t="shared" si="8"/>
        <v/>
      </c>
      <c r="H64" s="35"/>
      <c r="I64" s="26" t="str">
        <f t="shared" si="8"/>
        <v/>
      </c>
      <c r="J64" s="35"/>
      <c r="K64" s="26" t="str">
        <f t="shared" si="9"/>
        <v/>
      </c>
      <c r="L64" s="40" t="str">
        <f t="shared" si="10"/>
        <v/>
      </c>
      <c r="M64" s="40" t="str">
        <f t="shared" si="11"/>
        <v/>
      </c>
      <c r="N64" s="51"/>
      <c r="O64" s="38"/>
    </row>
    <row r="65" ht="14.25" customHeight="1" spans="3:15">
      <c r="C65" s="11"/>
      <c r="D65" s="27">
        <v>7</v>
      </c>
      <c r="E65" s="28" t="s">
        <v>567</v>
      </c>
      <c r="F65" s="35"/>
      <c r="G65" s="26" t="str">
        <f t="shared" si="8"/>
        <v/>
      </c>
      <c r="H65" s="35"/>
      <c r="I65" s="26" t="str">
        <f t="shared" si="8"/>
        <v/>
      </c>
      <c r="J65" s="35"/>
      <c r="K65" s="26" t="str">
        <f t="shared" si="9"/>
        <v/>
      </c>
      <c r="L65" s="40" t="str">
        <f t="shared" si="10"/>
        <v/>
      </c>
      <c r="M65" s="40" t="str">
        <f t="shared" si="11"/>
        <v/>
      </c>
      <c r="N65" s="51"/>
      <c r="O65" s="38"/>
    </row>
    <row r="66" ht="14.25" customHeight="1" spans="3:15">
      <c r="C66" s="11"/>
      <c r="D66" s="27">
        <v>8</v>
      </c>
      <c r="E66" s="34" t="s">
        <v>568</v>
      </c>
      <c r="F66" s="35"/>
      <c r="G66" s="26" t="str">
        <f t="shared" si="8"/>
        <v/>
      </c>
      <c r="H66" s="35"/>
      <c r="I66" s="26" t="str">
        <f t="shared" si="8"/>
        <v/>
      </c>
      <c r="J66" s="35"/>
      <c r="K66" s="26" t="str">
        <f t="shared" si="9"/>
        <v/>
      </c>
      <c r="L66" s="40" t="str">
        <f t="shared" si="10"/>
        <v/>
      </c>
      <c r="M66" s="40" t="str">
        <f t="shared" si="11"/>
        <v/>
      </c>
      <c r="N66" s="51"/>
      <c r="O66" s="38"/>
    </row>
    <row r="67" ht="14.25" customHeight="1" spans="3:15">
      <c r="C67" s="11"/>
      <c r="D67" s="27">
        <v>9</v>
      </c>
      <c r="E67" s="28" t="s">
        <v>569</v>
      </c>
      <c r="F67" s="35"/>
      <c r="G67" s="26" t="str">
        <f t="shared" si="8"/>
        <v/>
      </c>
      <c r="H67" s="35"/>
      <c r="I67" s="26" t="str">
        <f t="shared" si="8"/>
        <v/>
      </c>
      <c r="J67" s="35"/>
      <c r="K67" s="26" t="str">
        <f t="shared" si="9"/>
        <v/>
      </c>
      <c r="L67" s="40" t="str">
        <f t="shared" si="10"/>
        <v/>
      </c>
      <c r="M67" s="40" t="str">
        <f t="shared" si="11"/>
        <v/>
      </c>
      <c r="N67" s="51"/>
      <c r="O67" s="38"/>
    </row>
    <row r="68" ht="14.25" customHeight="1" spans="3:15">
      <c r="C68" s="11"/>
      <c r="D68" s="28"/>
      <c r="E68" s="28"/>
      <c r="F68" s="28"/>
      <c r="G68" s="28"/>
      <c r="H68" s="28"/>
      <c r="I68" s="28"/>
      <c r="J68" s="28"/>
      <c r="K68" s="43" t="s">
        <v>299</v>
      </c>
      <c r="L68" s="39"/>
      <c r="M68" s="44">
        <f>SUM($M59:$M67)</f>
        <v>0</v>
      </c>
      <c r="N68" s="49"/>
      <c r="O68" s="38"/>
    </row>
    <row r="69" ht="14.25" customHeight="1" spans="3:15">
      <c r="C69" s="31"/>
      <c r="D69" s="28"/>
      <c r="E69" s="28"/>
      <c r="F69" s="28"/>
      <c r="G69" s="28"/>
      <c r="H69" s="28"/>
      <c r="I69" s="28"/>
      <c r="J69" s="28"/>
      <c r="K69" s="28"/>
      <c r="L69" s="28"/>
      <c r="M69" s="52"/>
      <c r="N69" s="28"/>
      <c r="O69" s="47"/>
    </row>
    <row r="70" ht="15.75" customHeight="1" spans="3:15">
      <c r="C70" s="2"/>
      <c r="D70" s="2"/>
      <c r="E70" s="2"/>
      <c r="F70" s="2"/>
      <c r="G70" s="2"/>
      <c r="H70" s="2"/>
      <c r="I70" s="2"/>
      <c r="J70" s="2"/>
      <c r="K70" s="2"/>
      <c r="L70" s="2"/>
      <c r="M70" s="53"/>
      <c r="N70" s="2"/>
      <c r="O70" s="2"/>
    </row>
    <row r="71" ht="14.25" customHeight="1" spans="3:15">
      <c r="C71" s="2"/>
      <c r="D71" s="2"/>
      <c r="E71" s="2"/>
      <c r="F71" s="2"/>
      <c r="G71" s="2"/>
      <c r="H71" s="2"/>
      <c r="I71" s="2"/>
      <c r="J71" s="2"/>
      <c r="K71" s="2"/>
      <c r="L71" s="2"/>
      <c r="M71" s="2"/>
      <c r="N71" s="2"/>
      <c r="O71" s="2"/>
    </row>
    <row r="72" ht="14.25" customHeight="1" spans="3:15">
      <c r="C72" s="2"/>
      <c r="D72" s="2"/>
      <c r="E72" s="2"/>
      <c r="F72" s="2"/>
      <c r="G72" s="2"/>
      <c r="H72" s="2"/>
      <c r="I72" s="2"/>
      <c r="J72" s="2"/>
      <c r="K72" s="2"/>
      <c r="L72" s="2"/>
      <c r="M72" s="2"/>
      <c r="N72" s="2"/>
      <c r="O72" s="2"/>
    </row>
    <row r="73" ht="14.25" customHeight="1" spans="3:15">
      <c r="C73" s="2"/>
      <c r="D73" s="2"/>
      <c r="E73" s="2"/>
      <c r="F73" s="2"/>
      <c r="G73" s="2"/>
      <c r="H73" s="2"/>
      <c r="I73" s="2"/>
      <c r="J73" s="2"/>
      <c r="K73" s="2"/>
      <c r="L73" s="2"/>
      <c r="M73" s="2"/>
      <c r="N73" s="2"/>
      <c r="O73" s="2"/>
    </row>
    <row r="74" ht="14.25" customHeight="1" spans="3:15">
      <c r="C74" s="2"/>
      <c r="D74" s="2"/>
      <c r="E74" s="2"/>
      <c r="F74" s="2"/>
      <c r="G74" s="2"/>
      <c r="H74" s="2"/>
      <c r="I74" s="2"/>
      <c r="J74" s="2"/>
      <c r="K74" s="2"/>
      <c r="L74" s="2"/>
      <c r="M74" s="2"/>
      <c r="N74" s="2"/>
      <c r="O74" s="2"/>
    </row>
    <row r="75" ht="14.25" customHeight="1" spans="3:15">
      <c r="C75" s="2"/>
      <c r="D75" s="2"/>
      <c r="E75" s="2"/>
      <c r="F75" s="2"/>
      <c r="G75" s="2"/>
      <c r="H75" s="2"/>
      <c r="I75" s="2"/>
      <c r="J75" s="2"/>
      <c r="K75" s="2"/>
      <c r="L75" s="2"/>
      <c r="M75" s="2"/>
      <c r="N75" s="2"/>
      <c r="O75" s="2"/>
    </row>
    <row r="76" ht="14.25" customHeight="1" spans="3:15">
      <c r="C76" s="2"/>
      <c r="D76" s="2"/>
      <c r="E76" s="2"/>
      <c r="F76" s="2"/>
      <c r="G76" s="2"/>
      <c r="H76" s="2"/>
      <c r="I76" s="2"/>
      <c r="J76" s="2"/>
      <c r="K76" s="2"/>
      <c r="L76" s="2"/>
      <c r="M76" s="2"/>
      <c r="N76" s="2"/>
      <c r="O76" s="2"/>
    </row>
    <row r="77" ht="14.25" customHeight="1" spans="3:15">
      <c r="C77" s="2"/>
      <c r="D77" s="2"/>
      <c r="E77" s="2"/>
      <c r="F77" s="2"/>
      <c r="G77" s="2"/>
      <c r="H77" s="2"/>
      <c r="I77" s="2"/>
      <c r="J77" s="2"/>
      <c r="K77" s="2"/>
      <c r="L77" s="2"/>
      <c r="M77" s="2"/>
      <c r="N77" s="2"/>
      <c r="O77" s="2"/>
    </row>
    <row r="78" ht="14.25" customHeight="1" spans="3:15">
      <c r="C78" s="2"/>
      <c r="D78" s="2"/>
      <c r="E78" s="2"/>
      <c r="F78" s="2"/>
      <c r="G78" s="2"/>
      <c r="H78" s="2"/>
      <c r="I78" s="2"/>
      <c r="J78" s="2"/>
      <c r="K78" s="2"/>
      <c r="L78" s="2"/>
      <c r="M78" s="2"/>
      <c r="N78" s="2"/>
      <c r="O78" s="2"/>
    </row>
    <row r="79" ht="14.25" customHeight="1" spans="3:15">
      <c r="C79" s="2"/>
      <c r="D79" s="2"/>
      <c r="E79" s="2"/>
      <c r="F79" s="2"/>
      <c r="G79" s="2"/>
      <c r="H79" s="2"/>
      <c r="I79" s="2"/>
      <c r="J79" s="2"/>
      <c r="K79" s="2"/>
      <c r="L79" s="2"/>
      <c r="M79" s="2"/>
      <c r="N79" s="2"/>
      <c r="O79" s="2"/>
    </row>
    <row r="80" ht="14.25" customHeight="1" spans="3:15">
      <c r="C80" s="2"/>
      <c r="D80" s="2"/>
      <c r="E80" s="2"/>
      <c r="F80" s="2"/>
      <c r="G80" s="2"/>
      <c r="H80" s="2"/>
      <c r="I80" s="2"/>
      <c r="J80" s="2"/>
      <c r="K80" s="2"/>
      <c r="L80" s="2"/>
      <c r="M80" s="2"/>
      <c r="N80" s="2"/>
      <c r="O80" s="2"/>
    </row>
    <row r="81" ht="14.25" customHeight="1" spans="3:15">
      <c r="C81" s="2"/>
      <c r="D81" s="2"/>
      <c r="E81" s="2"/>
      <c r="F81" s="2"/>
      <c r="G81" s="2"/>
      <c r="H81" s="2"/>
      <c r="I81" s="2"/>
      <c r="J81" s="2"/>
      <c r="K81" s="2"/>
      <c r="L81" s="2"/>
      <c r="M81" s="2"/>
      <c r="N81" s="2"/>
      <c r="O81" s="2"/>
    </row>
    <row r="82" ht="14.25" customHeight="1" spans="3:15">
      <c r="C82" s="2"/>
      <c r="D82" s="2"/>
      <c r="E82" s="2"/>
      <c r="F82" s="2"/>
      <c r="G82" s="2"/>
      <c r="H82" s="2"/>
      <c r="I82" s="2"/>
      <c r="J82" s="2"/>
      <c r="K82" s="2"/>
      <c r="L82" s="2"/>
      <c r="M82" s="2"/>
      <c r="N82" s="2"/>
      <c r="O82" s="2"/>
    </row>
    <row r="83" ht="14.25" customHeight="1" spans="3:15">
      <c r="C83" s="2"/>
      <c r="D83" s="2"/>
      <c r="E83" s="2"/>
      <c r="F83" s="2"/>
      <c r="G83" s="2"/>
      <c r="H83" s="2"/>
      <c r="I83" s="2"/>
      <c r="J83" s="2"/>
      <c r="K83" s="2"/>
      <c r="L83" s="2"/>
      <c r="M83" s="2"/>
      <c r="N83" s="2"/>
      <c r="O83" s="2"/>
    </row>
    <row r="84" ht="14.25" customHeight="1" spans="3:15">
      <c r="C84" s="2"/>
      <c r="D84" s="2"/>
      <c r="E84" s="2"/>
      <c r="F84" s="2"/>
      <c r="G84" s="2"/>
      <c r="H84" s="2"/>
      <c r="I84" s="2"/>
      <c r="J84" s="2"/>
      <c r="K84" s="2"/>
      <c r="L84" s="2"/>
      <c r="M84" s="2"/>
      <c r="N84" s="2"/>
      <c r="O84" s="2"/>
    </row>
    <row r="85" ht="14.25" customHeight="1" spans="3:15">
      <c r="C85" s="2"/>
      <c r="D85" s="2"/>
      <c r="E85" s="2"/>
      <c r="F85" s="2"/>
      <c r="G85" s="2"/>
      <c r="H85" s="2"/>
      <c r="I85" s="2"/>
      <c r="J85" s="2"/>
      <c r="K85" s="2"/>
      <c r="L85" s="2"/>
      <c r="M85" s="2"/>
      <c r="N85" s="2"/>
      <c r="O85" s="2"/>
    </row>
    <row r="86" ht="14.25" customHeight="1" spans="3:15">
      <c r="C86" s="2"/>
      <c r="D86" s="2"/>
      <c r="E86" s="2"/>
      <c r="F86" s="2"/>
      <c r="G86" s="2"/>
      <c r="H86" s="2"/>
      <c r="I86" s="2"/>
      <c r="J86" s="2"/>
      <c r="K86" s="2"/>
      <c r="L86" s="2"/>
      <c r="M86" s="2"/>
      <c r="N86" s="2"/>
      <c r="O86" s="2"/>
    </row>
    <row r="87" ht="14.25" customHeight="1" spans="3:15">
      <c r="C87" s="2"/>
      <c r="D87" s="2"/>
      <c r="E87" s="2"/>
      <c r="F87" s="2"/>
      <c r="G87" s="2"/>
      <c r="H87" s="2"/>
      <c r="I87" s="2"/>
      <c r="J87" s="2"/>
      <c r="K87" s="2"/>
      <c r="L87" s="2"/>
      <c r="M87" s="2"/>
      <c r="N87" s="2"/>
      <c r="O87" s="2"/>
    </row>
    <row r="88" ht="14.25" customHeight="1" spans="3:15">
      <c r="C88" s="2"/>
      <c r="D88" s="2"/>
      <c r="E88" s="2"/>
      <c r="F88" s="2"/>
      <c r="G88" s="2"/>
      <c r="H88" s="2"/>
      <c r="I88" s="2"/>
      <c r="J88" s="2"/>
      <c r="K88" s="2"/>
      <c r="L88" s="2"/>
      <c r="M88" s="2"/>
      <c r="N88" s="2"/>
      <c r="O88" s="2"/>
    </row>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sheetData>
  <mergeCells count="38">
    <mergeCell ref="C2:D2"/>
    <mergeCell ref="C6:O6"/>
    <mergeCell ref="C7:O7"/>
    <mergeCell ref="C8:O8"/>
    <mergeCell ref="C9:O9"/>
    <mergeCell ref="F12:K12"/>
    <mergeCell ref="K19:L19"/>
    <mergeCell ref="F24:K24"/>
    <mergeCell ref="K38:L38"/>
    <mergeCell ref="F44:K44"/>
    <mergeCell ref="K51:L51"/>
    <mergeCell ref="F56:K56"/>
    <mergeCell ref="K68:L68"/>
    <mergeCell ref="D12:D14"/>
    <mergeCell ref="D24:D26"/>
    <mergeCell ref="D44:D46"/>
    <mergeCell ref="D56:D58"/>
    <mergeCell ref="E12:E14"/>
    <mergeCell ref="E24:E26"/>
    <mergeCell ref="E44:E46"/>
    <mergeCell ref="E56:E58"/>
    <mergeCell ref="L12:L14"/>
    <mergeCell ref="L24:L26"/>
    <mergeCell ref="L44:L46"/>
    <mergeCell ref="L56:L58"/>
    <mergeCell ref="M12:M14"/>
    <mergeCell ref="M24:M26"/>
    <mergeCell ref="M44:M46"/>
    <mergeCell ref="M56:M58"/>
    <mergeCell ref="N12:N14"/>
    <mergeCell ref="N15:N19"/>
    <mergeCell ref="N24:N26"/>
    <mergeCell ref="N27:N29"/>
    <mergeCell ref="N31:N37"/>
    <mergeCell ref="N44:N46"/>
    <mergeCell ref="N47:N51"/>
    <mergeCell ref="N56:N58"/>
    <mergeCell ref="N59:N67"/>
  </mergeCells>
  <conditionalFormatting sqref="F15">
    <cfRule type="containsBlanks" dxfId="1" priority="4">
      <formula>LEN(TRIM(F15))=0</formula>
    </cfRule>
  </conditionalFormatting>
  <conditionalFormatting sqref="F16">
    <cfRule type="containsBlanks" dxfId="1" priority="3">
      <formula>LEN(TRIM(F16))=0</formula>
    </cfRule>
  </conditionalFormatting>
  <conditionalFormatting sqref="F27:F37">
    <cfRule type="containsBlanks" dxfId="1" priority="2">
      <formula>LEN(TRIM(F27))=0</formula>
    </cfRule>
  </conditionalFormatting>
  <dataValidations count="9">
    <dataValidation type="list" allowBlank="1" showInputMessage="1" showErrorMessage="1" sqref="F17 H17 J17">
      <formula1>'4'!$D$41:$D$44</formula1>
    </dataValidation>
    <dataValidation type="list" allowBlank="1" showInputMessage="1" showErrorMessage="1" sqref="F18 H18 J18">
      <formula1>'4'!$D$59:$D$62</formula1>
    </dataValidation>
    <dataValidation type="list" allowBlank="1" showInputMessage="1" showErrorMessage="1" sqref="F27 H27 J27">
      <formula1>'4'!$D$83:$D$86</formula1>
    </dataValidation>
    <dataValidation type="list" allowBlank="1" showInputMessage="1" showErrorMessage="1" sqref="F28 H28 J28 F30 H30 J30 F32 H32 J32 F37 H37 J37 F15:F16 F34:F35 H15:H16 H34:H35 J15:J16 J34:J35">
      <formula1>'3'!$D$121:$D$122</formula1>
    </dataValidation>
    <dataValidation type="list" allowBlank="1" showInputMessage="1" showErrorMessage="1" sqref="F29 H29 J29">
      <formula1>'4'!$D$111:$D$114</formula1>
    </dataValidation>
    <dataValidation type="list" allowBlank="1" showInputMessage="1" showErrorMessage="1" sqref="F31 H31 J31">
      <formula1>'4'!$D$137:$D$140</formula1>
    </dataValidation>
    <dataValidation type="list" allowBlank="1" showInputMessage="1" showErrorMessage="1" sqref="F33 H33 J33">
      <formula1>'4'!$D$166:$D$169</formula1>
    </dataValidation>
    <dataValidation type="list" allowBlank="1" showInputMessage="1" showErrorMessage="1" sqref="F36 H36 J36">
      <formula1>'4'!$D$207:$D$210</formula1>
    </dataValidation>
    <dataValidation type="list" allowBlank="1" showInputMessage="1" showErrorMessage="1" sqref="F47:F50 F59:F67 H47:H50 H59:H67 J47:J50 J59:J67">
      <formula1>'4'!$D$232:$D$233</formula1>
    </dataValidation>
  </dataValidations>
  <pageMargins left="0.393700787401575" right="0.393700787401575" top="0.78740157480315" bottom="0.393700787401575" header="0.511811023622047" footer="0.511811023622047"/>
  <pageSetup paperSize="9" orientation="landscape"/>
  <headerFooter/>
  <rowBreaks count="2" manualBreakCount="2">
    <brk id="20" max="14" man="1"/>
    <brk id="40" max="14"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000"/>
  <sheetViews>
    <sheetView showGridLines="0" showRowColHeaders="0" zoomScale="90" zoomScaleNormal="90" zoomScaleSheetLayoutView="90" workbookViewId="0">
      <selection activeCell="H18" sqref="H18:K18"/>
    </sheetView>
  </sheetViews>
  <sheetFormatPr defaultColWidth="12.5454545454545" defaultRowHeight="15" customHeight="1"/>
  <cols>
    <col min="1" max="1" width="34" style="348" customWidth="1"/>
    <col min="2" max="2" width="3" style="348" customWidth="1"/>
    <col min="3" max="3" width="8.45454545454546" style="55" customWidth="1"/>
    <col min="4" max="4" width="23.5454545454545" style="55" customWidth="1"/>
    <col min="5" max="5" width="25.4545454545455" style="55" customWidth="1"/>
    <col min="6" max="6" width="2.27272727272727" style="55" customWidth="1"/>
    <col min="7" max="7" width="13.3636363636364" style="55" customWidth="1"/>
    <col min="8" max="8" width="2.54545454545455" style="55" customWidth="1"/>
    <col min="9" max="9" width="13.3636363636364" style="55" customWidth="1"/>
    <col min="10" max="10" width="2.09090909090909" style="55" customWidth="1"/>
    <col min="11" max="11" width="11.2727272727273" style="55" hidden="1" customWidth="1"/>
    <col min="12" max="12" width="9.09090909090909" style="55" hidden="1" customWidth="1"/>
    <col min="13" max="18" width="3" style="55" hidden="1" customWidth="1"/>
    <col min="19" max="27" width="7" style="55" hidden="1" customWidth="1"/>
    <col min="28" max="29" width="9.09090909090909" style="55" hidden="1" customWidth="1"/>
    <col min="30" max="36" width="12.5454545454545" style="55" hidden="1" customWidth="1"/>
    <col min="37" max="16384" width="12.5454545454545" style="55"/>
  </cols>
  <sheetData>
    <row r="1" ht="14.25" customHeight="1" spans="1:2">
      <c r="A1" s="55"/>
      <c r="B1" s="55"/>
    </row>
    <row r="2" ht="14.25" customHeight="1" spans="1:2">
      <c r="A2" s="55"/>
      <c r="B2" s="55"/>
    </row>
    <row r="3" ht="14.25" customHeight="1" spans="1:11">
      <c r="A3" s="55"/>
      <c r="B3" s="55"/>
      <c r="K3" s="94"/>
    </row>
    <row r="4" ht="14.25" customHeight="1" spans="1:2">
      <c r="A4" s="55"/>
      <c r="B4" s="55"/>
    </row>
    <row r="5" ht="14.25" customHeight="1" spans="1:2">
      <c r="A5" s="55"/>
      <c r="B5" s="55"/>
    </row>
    <row r="6" ht="14.25" customHeight="1" spans="1:2">
      <c r="A6" s="55"/>
      <c r="B6" s="55"/>
    </row>
    <row r="7" ht="14.25" customHeight="1" spans="1:2">
      <c r="A7" s="55"/>
      <c r="B7" s="55"/>
    </row>
    <row r="8" ht="14.25" customHeight="1" spans="1:2">
      <c r="A8" s="55"/>
      <c r="B8" s="55"/>
    </row>
    <row r="9" ht="14.25" customHeight="1" spans="1:2">
      <c r="A9" s="55"/>
      <c r="B9" s="55"/>
    </row>
    <row r="10" ht="14.25" customHeight="1" spans="1:2">
      <c r="A10" s="55"/>
      <c r="B10" s="55"/>
    </row>
    <row r="11" ht="14.25" customHeight="1" spans="1:9">
      <c r="A11" s="55"/>
      <c r="B11" s="55"/>
      <c r="C11" s="649" t="s">
        <v>7</v>
      </c>
      <c r="D11" s="702"/>
      <c r="E11" s="702"/>
      <c r="F11" s="702"/>
      <c r="G11" s="702"/>
      <c r="H11" s="702"/>
      <c r="I11" s="702"/>
    </row>
    <row r="12" ht="14.25" customHeight="1" spans="1:11">
      <c r="A12" s="55"/>
      <c r="B12" s="55"/>
      <c r="C12" s="649" t="s">
        <v>8</v>
      </c>
      <c r="D12" s="702"/>
      <c r="E12" s="702"/>
      <c r="F12" s="702"/>
      <c r="G12" s="702"/>
      <c r="H12" s="702"/>
      <c r="I12" s="702"/>
      <c r="J12" s="65"/>
      <c r="K12" s="65"/>
    </row>
    <row r="13" ht="25.5" customHeight="1" spans="1:11">
      <c r="A13" s="55"/>
      <c r="B13" s="55"/>
      <c r="C13" s="703" t="s">
        <v>6</v>
      </c>
      <c r="D13" s="704"/>
      <c r="E13" s="704"/>
      <c r="F13" s="704"/>
      <c r="G13" s="704"/>
      <c r="H13" s="704"/>
      <c r="I13" s="704"/>
      <c r="J13" s="65"/>
      <c r="K13" s="65"/>
    </row>
    <row r="14" ht="14.25" customHeight="1" spans="1:11">
      <c r="A14" s="55"/>
      <c r="B14" s="55"/>
      <c r="C14" s="700"/>
      <c r="D14" s="700"/>
      <c r="E14" s="700"/>
      <c r="F14" s="700"/>
      <c r="G14" s="700"/>
      <c r="H14" s="700"/>
      <c r="I14" s="700"/>
      <c r="J14" s="700"/>
      <c r="K14" s="700"/>
    </row>
    <row r="15" ht="14.25" customHeight="1" spans="1:11">
      <c r="A15" s="55"/>
      <c r="B15" s="55"/>
      <c r="C15" s="701" t="s">
        <v>9</v>
      </c>
      <c r="D15" s="700"/>
      <c r="E15" s="700"/>
      <c r="F15" s="700"/>
      <c r="G15" s="700"/>
      <c r="H15" s="700"/>
      <c r="I15" s="700"/>
      <c r="J15" s="700"/>
      <c r="K15" s="700"/>
    </row>
    <row r="16" ht="14.25" customHeight="1" spans="1:11">
      <c r="A16" s="55"/>
      <c r="B16" s="55"/>
      <c r="C16" s="64"/>
      <c r="D16" s="700"/>
      <c r="E16" s="700"/>
      <c r="F16" s="700"/>
      <c r="G16" s="700"/>
      <c r="H16" s="700"/>
      <c r="I16" s="700"/>
      <c r="J16" s="700"/>
      <c r="K16" s="700"/>
    </row>
    <row r="17" ht="23.25" customHeight="1" spans="1:35">
      <c r="A17" s="55"/>
      <c r="B17" s="55"/>
      <c r="C17" s="71" t="s">
        <v>10</v>
      </c>
      <c r="D17" s="71" t="s">
        <v>11</v>
      </c>
      <c r="E17" s="14" t="s">
        <v>12</v>
      </c>
      <c r="F17" s="67"/>
      <c r="G17" s="67"/>
      <c r="H17" s="67"/>
      <c r="I17" s="69"/>
      <c r="M17" s="722">
        <v>5</v>
      </c>
      <c r="N17" s="722">
        <v>3</v>
      </c>
      <c r="O17" s="722">
        <v>1</v>
      </c>
      <c r="P17" s="722">
        <v>4</v>
      </c>
      <c r="Q17" s="722">
        <v>6</v>
      </c>
      <c r="S17" s="722">
        <f t="shared" ref="S17:S20" si="0">SUM(M17:R17)</f>
        <v>19</v>
      </c>
      <c r="T17" s="728">
        <f t="shared" ref="T17:T18" si="1">S17*4*0.35</f>
        <v>26.6</v>
      </c>
      <c r="U17" s="728">
        <f t="shared" ref="U17:U20" si="2">T17*4</f>
        <v>106.4</v>
      </c>
      <c r="V17" s="728">
        <f t="shared" ref="V17:V18" si="3">S17*3*0.35</f>
        <v>19.95</v>
      </c>
      <c r="W17" s="728">
        <f t="shared" ref="W17:W18" si="4">V17*4</f>
        <v>79.8</v>
      </c>
      <c r="X17" s="728">
        <f t="shared" ref="X17:X18" si="5">S17*2*0.35</f>
        <v>13.3</v>
      </c>
      <c r="Y17" s="728">
        <f t="shared" ref="Y17:Y18" si="6">X17*4</f>
        <v>53.2</v>
      </c>
      <c r="Z17" s="728">
        <f t="shared" ref="Z17:Z18" si="7">S17*1*0.35</f>
        <v>6.65</v>
      </c>
      <c r="AA17" s="728">
        <f t="shared" ref="AA17:AA18" si="8">Z17*4</f>
        <v>26.6</v>
      </c>
      <c r="AF17" s="55">
        <v>1</v>
      </c>
      <c r="AG17" s="55">
        <v>2</v>
      </c>
      <c r="AH17" s="55">
        <v>3</v>
      </c>
      <c r="AI17" s="55">
        <v>4</v>
      </c>
    </row>
    <row r="18" ht="21.75" customHeight="1" spans="1:35">
      <c r="A18" s="55"/>
      <c r="B18" s="55"/>
      <c r="C18" s="26">
        <v>1</v>
      </c>
      <c r="D18" s="26" t="s">
        <v>13</v>
      </c>
      <c r="E18" s="715" t="s">
        <v>14</v>
      </c>
      <c r="F18" s="716"/>
      <c r="G18" s="717">
        <v>347.56</v>
      </c>
      <c r="H18" s="28" t="s">
        <v>15</v>
      </c>
      <c r="I18" s="724">
        <v>463.4</v>
      </c>
      <c r="M18" s="722">
        <v>1</v>
      </c>
      <c r="N18" s="722">
        <v>2</v>
      </c>
      <c r="O18" s="722">
        <v>4</v>
      </c>
      <c r="P18" s="722">
        <v>4</v>
      </c>
      <c r="Q18" s="722">
        <v>8</v>
      </c>
      <c r="S18" s="722">
        <f t="shared" si="0"/>
        <v>19</v>
      </c>
      <c r="T18" s="728">
        <f t="shared" si="1"/>
        <v>26.6</v>
      </c>
      <c r="U18" s="728">
        <f t="shared" si="2"/>
        <v>106.4</v>
      </c>
      <c r="V18" s="728">
        <f t="shared" si="3"/>
        <v>19.95</v>
      </c>
      <c r="W18" s="728">
        <f t="shared" si="4"/>
        <v>79.8</v>
      </c>
      <c r="X18" s="728">
        <f t="shared" si="5"/>
        <v>13.3</v>
      </c>
      <c r="Y18" s="728">
        <f t="shared" si="6"/>
        <v>53.2</v>
      </c>
      <c r="Z18" s="728">
        <f t="shared" si="7"/>
        <v>6.65</v>
      </c>
      <c r="AA18" s="728">
        <f t="shared" si="8"/>
        <v>26.6</v>
      </c>
      <c r="AF18" s="648">
        <v>115.85</v>
      </c>
      <c r="AG18" s="648">
        <v>231.7</v>
      </c>
      <c r="AH18" s="648">
        <v>347.55</v>
      </c>
      <c r="AI18" s="648">
        <v>463.4</v>
      </c>
    </row>
    <row r="19" ht="21.75" customHeight="1" spans="1:27">
      <c r="A19" s="55"/>
      <c r="B19" s="55"/>
      <c r="C19" s="26">
        <v>2</v>
      </c>
      <c r="D19" s="26" t="s">
        <v>16</v>
      </c>
      <c r="E19" s="715" t="s">
        <v>14</v>
      </c>
      <c r="F19" s="716"/>
      <c r="G19" s="717">
        <v>231.71</v>
      </c>
      <c r="H19" s="28" t="s">
        <v>15</v>
      </c>
      <c r="I19" s="724">
        <v>347.55</v>
      </c>
      <c r="O19" s="722">
        <v>2</v>
      </c>
      <c r="P19" s="722">
        <v>6</v>
      </c>
      <c r="Q19" s="722">
        <v>4</v>
      </c>
      <c r="S19" s="722">
        <f t="shared" si="0"/>
        <v>12</v>
      </c>
      <c r="T19" s="728">
        <f>S19*4*0.1</f>
        <v>4.8</v>
      </c>
      <c r="U19" s="728">
        <f t="shared" si="2"/>
        <v>19.2</v>
      </c>
      <c r="V19" s="728">
        <f>S19*3*0.1</f>
        <v>3.6</v>
      </c>
      <c r="W19" s="728">
        <f>V19*3</f>
        <v>10.8</v>
      </c>
      <c r="X19" s="728">
        <f>S19*2*0.1</f>
        <v>2.4</v>
      </c>
      <c r="Y19" s="728">
        <f>X19*3</f>
        <v>7.2</v>
      </c>
      <c r="Z19" s="728">
        <f>S19*1*0.1</f>
        <v>1.2</v>
      </c>
      <c r="AA19" s="728">
        <f>Z19*3</f>
        <v>3.6</v>
      </c>
    </row>
    <row r="20" ht="21.75" customHeight="1" spans="1:27">
      <c r="A20" s="55"/>
      <c r="B20" s="55"/>
      <c r="C20" s="26">
        <v>3</v>
      </c>
      <c r="D20" s="26" t="s">
        <v>17</v>
      </c>
      <c r="E20" s="715" t="s">
        <v>14</v>
      </c>
      <c r="F20" s="716"/>
      <c r="G20" s="717">
        <f>I21</f>
        <v>115.85</v>
      </c>
      <c r="H20" s="28" t="s">
        <v>15</v>
      </c>
      <c r="I20" s="724">
        <v>231.7</v>
      </c>
      <c r="N20" s="722">
        <v>3</v>
      </c>
      <c r="O20" s="722">
        <v>8</v>
      </c>
      <c r="P20" s="722">
        <v>4</v>
      </c>
      <c r="Q20" s="722">
        <v>9</v>
      </c>
      <c r="S20" s="722">
        <f t="shared" si="0"/>
        <v>24</v>
      </c>
      <c r="T20" s="728">
        <f>S20*4*0.2</f>
        <v>19.2</v>
      </c>
      <c r="U20" s="728">
        <f t="shared" si="2"/>
        <v>76.8</v>
      </c>
      <c r="V20" s="728">
        <f>S20*3*0.2</f>
        <v>14.4</v>
      </c>
      <c r="W20" s="728">
        <f>V20*6</f>
        <v>86.4</v>
      </c>
      <c r="X20" s="728">
        <f>S20*2*0.2</f>
        <v>9.6</v>
      </c>
      <c r="Y20" s="728">
        <f>X20*6</f>
        <v>57.6</v>
      </c>
      <c r="Z20" s="728">
        <f>S20*1*0.2</f>
        <v>4.8</v>
      </c>
      <c r="AA20" s="728">
        <f>Z20*6</f>
        <v>28.8</v>
      </c>
    </row>
    <row r="21" ht="21.75" customHeight="1" spans="1:27">
      <c r="A21" s="55"/>
      <c r="B21" s="55"/>
      <c r="C21" s="26">
        <v>4</v>
      </c>
      <c r="D21" s="26" t="s">
        <v>18</v>
      </c>
      <c r="E21" s="715" t="s">
        <v>14</v>
      </c>
      <c r="F21" s="716"/>
      <c r="G21" s="716" t="s">
        <v>19</v>
      </c>
      <c r="H21" s="716"/>
      <c r="I21" s="724">
        <v>115.85</v>
      </c>
      <c r="S21" s="722">
        <f t="shared" ref="S21:AA21" si="9">SUM(S17:S20)</f>
        <v>74</v>
      </c>
      <c r="T21" s="728">
        <f t="shared" si="9"/>
        <v>77.2</v>
      </c>
      <c r="U21" s="728">
        <f t="shared" si="9"/>
        <v>308.8</v>
      </c>
      <c r="V21" s="728">
        <f t="shared" si="9"/>
        <v>57.9</v>
      </c>
      <c r="W21" s="728">
        <f t="shared" si="9"/>
        <v>256.8</v>
      </c>
      <c r="X21" s="728">
        <f t="shared" si="9"/>
        <v>38.6</v>
      </c>
      <c r="Y21" s="728">
        <f t="shared" si="9"/>
        <v>171.2</v>
      </c>
      <c r="Z21" s="728">
        <f t="shared" si="9"/>
        <v>19.3</v>
      </c>
      <c r="AA21" s="728">
        <f t="shared" si="9"/>
        <v>85.6</v>
      </c>
    </row>
    <row r="22" ht="14.25" customHeight="1" spans="1:2">
      <c r="A22" s="55"/>
      <c r="B22" s="55"/>
    </row>
    <row r="23" ht="14.25" customHeight="1" spans="1:9">
      <c r="A23" s="55"/>
      <c r="B23" s="55"/>
      <c r="C23" s="718"/>
      <c r="D23" s="719"/>
      <c r="E23" s="719"/>
      <c r="F23" s="719"/>
      <c r="G23" s="719"/>
      <c r="H23" s="719"/>
      <c r="I23" s="725"/>
    </row>
    <row r="24" ht="14.25" customHeight="1" spans="1:9">
      <c r="A24" s="55"/>
      <c r="B24" s="55"/>
      <c r="C24" s="720" t="s">
        <v>20</v>
      </c>
      <c r="F24" s="55" t="s">
        <v>21</v>
      </c>
      <c r="G24" s="721">
        <f>'Nilai Akhir Akreditasi'!I14</f>
        <v>0</v>
      </c>
      <c r="H24" s="721"/>
      <c r="I24" s="726"/>
    </row>
    <row r="25" ht="14.25" customHeight="1" spans="1:9">
      <c r="A25" s="55"/>
      <c r="B25" s="55"/>
      <c r="C25" s="63"/>
      <c r="E25" s="722" t="s">
        <v>22</v>
      </c>
      <c r="F25" s="55" t="s">
        <v>21</v>
      </c>
      <c r="G25" s="723" t="str">
        <f>'Nilai Akhir Akreditasi'!J14</f>
        <v>CUKUP</v>
      </c>
      <c r="H25" s="723"/>
      <c r="I25" s="727"/>
    </row>
    <row r="26" ht="14.25" customHeight="1" spans="1:9">
      <c r="A26" s="55"/>
      <c r="B26" s="55"/>
      <c r="C26" s="77"/>
      <c r="D26" s="78"/>
      <c r="E26" s="78"/>
      <c r="F26" s="78"/>
      <c r="G26" s="78"/>
      <c r="H26" s="78"/>
      <c r="I26" s="91"/>
    </row>
    <row r="27" ht="14.25" customHeight="1" spans="1:2">
      <c r="A27" s="55"/>
      <c r="B27" s="55"/>
    </row>
    <row r="28" ht="14.25" customHeight="1" spans="1:2">
      <c r="A28" s="55"/>
      <c r="B28" s="55"/>
    </row>
    <row r="29" ht="14.25" customHeight="1" spans="1:9">
      <c r="A29" s="55"/>
      <c r="B29" s="55"/>
      <c r="G29" s="94"/>
      <c r="H29" s="94"/>
      <c r="I29" s="94"/>
    </row>
    <row r="30" ht="14.25" customHeight="1" spans="1:2">
      <c r="A30" s="55"/>
      <c r="B30" s="55"/>
    </row>
    <row r="31" ht="14.25" customHeight="1" spans="1:2">
      <c r="A31" s="55"/>
      <c r="B31" s="55"/>
    </row>
    <row r="32" ht="14.25" customHeight="1" spans="1:2">
      <c r="A32" s="55"/>
      <c r="B32" s="55"/>
    </row>
    <row r="33" ht="14.25" customHeight="1" spans="1:2">
      <c r="A33" s="55"/>
      <c r="B33" s="55"/>
    </row>
    <row r="34" ht="14.25" customHeight="1" spans="1:2">
      <c r="A34" s="55"/>
      <c r="B34" s="55"/>
    </row>
    <row r="35" ht="14.25" customHeight="1" spans="1:2">
      <c r="A35" s="55"/>
      <c r="B35" s="55"/>
    </row>
    <row r="36" ht="14.25" customHeight="1" spans="1:2">
      <c r="A36" s="55"/>
      <c r="B36" s="55"/>
    </row>
    <row r="37" ht="14.25" customHeight="1" spans="1:2">
      <c r="A37" s="55"/>
      <c r="B37" s="55"/>
    </row>
    <row r="38" ht="14.25" customHeight="1" spans="1:2">
      <c r="A38" s="55"/>
      <c r="B38" s="55"/>
    </row>
    <row r="39" ht="14.25" customHeight="1" spans="1:2">
      <c r="A39" s="55"/>
      <c r="B39" s="55"/>
    </row>
    <row r="40" ht="14.25" customHeight="1" spans="1:2">
      <c r="A40" s="55"/>
      <c r="B40" s="55"/>
    </row>
    <row r="41" ht="14.25" customHeight="1" spans="1:2">
      <c r="A41" s="55"/>
      <c r="B41" s="55"/>
    </row>
    <row r="42" ht="14.25" customHeight="1" spans="1:2">
      <c r="A42" s="55"/>
      <c r="B42" s="55"/>
    </row>
    <row r="43" ht="14.25" customHeight="1" spans="1:2">
      <c r="A43" s="55"/>
      <c r="B43" s="55"/>
    </row>
    <row r="44" ht="14.25" customHeight="1" spans="1:2">
      <c r="A44" s="55"/>
      <c r="B44" s="55"/>
    </row>
    <row r="45" ht="14.25" customHeight="1" spans="1:2">
      <c r="A45" s="55"/>
      <c r="B45" s="55"/>
    </row>
    <row r="46" ht="14.25" customHeight="1" spans="1:2">
      <c r="A46" s="55"/>
      <c r="B46" s="55"/>
    </row>
    <row r="47" ht="14.25" customHeight="1" spans="1:4">
      <c r="A47" s="55"/>
      <c r="B47" s="55"/>
      <c r="D47" s="94"/>
    </row>
    <row r="48" ht="14.25" customHeight="1" spans="1:2">
      <c r="A48" s="55"/>
      <c r="B48" s="55"/>
    </row>
    <row r="49" ht="14.25" customHeight="1" spans="1:2">
      <c r="A49" s="55"/>
      <c r="B49" s="55"/>
    </row>
    <row r="50" ht="14.25" customHeight="1" spans="1:2">
      <c r="A50" s="55"/>
      <c r="B50" s="55"/>
    </row>
    <row r="51" ht="14.25" customHeight="1" spans="1:2">
      <c r="A51" s="55"/>
      <c r="B51" s="55"/>
    </row>
    <row r="52" ht="14.25" customHeight="1" spans="1:2">
      <c r="A52" s="55"/>
      <c r="B52" s="55"/>
    </row>
    <row r="53" ht="14.25" customHeight="1" spans="1:2">
      <c r="A53" s="55"/>
      <c r="B53" s="55"/>
    </row>
    <row r="54" ht="14.25" customHeight="1" spans="1:2">
      <c r="A54" s="55"/>
      <c r="B54" s="55"/>
    </row>
    <row r="55" ht="14.25" customHeight="1" spans="1:2">
      <c r="A55" s="55"/>
      <c r="B55" s="55"/>
    </row>
    <row r="56" ht="14.25" customHeight="1" spans="1:2">
      <c r="A56" s="55"/>
      <c r="B56" s="55"/>
    </row>
    <row r="57" ht="14.25" customHeight="1" spans="1:2">
      <c r="A57" s="55"/>
      <c r="B57" s="55"/>
    </row>
    <row r="58" ht="14.25" customHeight="1" spans="1:2">
      <c r="A58" s="55"/>
      <c r="B58" s="55"/>
    </row>
    <row r="59" ht="14.25" customHeight="1" spans="1:2">
      <c r="A59" s="55"/>
      <c r="B59" s="55"/>
    </row>
    <row r="60" ht="14.25" customHeight="1" spans="1:2">
      <c r="A60" s="55"/>
      <c r="B60" s="55"/>
    </row>
    <row r="61" ht="14.25" customHeight="1" spans="1:2">
      <c r="A61" s="55"/>
      <c r="B61" s="55"/>
    </row>
    <row r="62" ht="14.25" customHeight="1" spans="1:2">
      <c r="A62" s="55"/>
      <c r="B62" s="55"/>
    </row>
    <row r="63" ht="14.25" customHeight="1" spans="1:2">
      <c r="A63" s="55"/>
      <c r="B63" s="55"/>
    </row>
    <row r="64" ht="14.25" customHeight="1" spans="1:2">
      <c r="A64" s="55"/>
      <c r="B64" s="55"/>
    </row>
    <row r="65" ht="14.25" customHeight="1" spans="1:2">
      <c r="A65" s="55"/>
      <c r="B65" s="55"/>
    </row>
    <row r="66" ht="14.25" customHeight="1" spans="1:2">
      <c r="A66" s="55"/>
      <c r="B66" s="55"/>
    </row>
    <row r="67" ht="14.25" customHeight="1" spans="1:2">
      <c r="A67" s="55"/>
      <c r="B67" s="55"/>
    </row>
    <row r="68" ht="14.25" customHeight="1" spans="1:2">
      <c r="A68" s="55"/>
      <c r="B68" s="55"/>
    </row>
    <row r="69" ht="14.25" customHeight="1" spans="1:2">
      <c r="A69" s="55"/>
      <c r="B69" s="55"/>
    </row>
    <row r="70" ht="14.25" customHeight="1" spans="1:2">
      <c r="A70" s="55"/>
      <c r="B70" s="55"/>
    </row>
    <row r="71" ht="14.25" customHeight="1" spans="1:2">
      <c r="A71" s="55"/>
      <c r="B71" s="55"/>
    </row>
    <row r="72" ht="14.25" customHeight="1" spans="1:2">
      <c r="A72" s="55"/>
      <c r="B72" s="55"/>
    </row>
    <row r="73" ht="14.25" customHeight="1" spans="1:2">
      <c r="A73" s="55"/>
      <c r="B73" s="55"/>
    </row>
    <row r="74" ht="14.25" customHeight="1" spans="1:2">
      <c r="A74" s="55"/>
      <c r="B74" s="55"/>
    </row>
    <row r="75" ht="14.25" customHeight="1" spans="1:2">
      <c r="A75" s="55"/>
      <c r="B75" s="55"/>
    </row>
    <row r="76" ht="14.25" customHeight="1" spans="1:2">
      <c r="A76" s="55"/>
      <c r="B76" s="55"/>
    </row>
    <row r="77" ht="14.25" customHeight="1" spans="1:2">
      <c r="A77" s="55"/>
      <c r="B77" s="55"/>
    </row>
    <row r="78" ht="14.25" customHeight="1" spans="1:2">
      <c r="A78" s="55"/>
      <c r="B78" s="55"/>
    </row>
    <row r="79" ht="14.25" customHeight="1" spans="1:2">
      <c r="A79" s="55"/>
      <c r="B79" s="55"/>
    </row>
    <row r="80" ht="14.25" customHeight="1" spans="1:2">
      <c r="A80" s="55"/>
      <c r="B80" s="55"/>
    </row>
    <row r="81" ht="14.25" customHeight="1" spans="1:2">
      <c r="A81" s="55"/>
      <c r="B81" s="55"/>
    </row>
    <row r="82" ht="14.25" customHeight="1" spans="1:2">
      <c r="A82" s="55"/>
      <c r="B82" s="55"/>
    </row>
    <row r="83" ht="14.25" customHeight="1" spans="1:2">
      <c r="A83" s="55"/>
      <c r="B83" s="55"/>
    </row>
    <row r="84" ht="14.25" customHeight="1" spans="1:2">
      <c r="A84" s="55"/>
      <c r="B84" s="55"/>
    </row>
    <row r="85" ht="14.25" customHeight="1" spans="1:2">
      <c r="A85" s="55"/>
      <c r="B85" s="55"/>
    </row>
    <row r="86" ht="14.25" customHeight="1" spans="1:2">
      <c r="A86" s="55"/>
      <c r="B86" s="55"/>
    </row>
    <row r="87" ht="14.25" customHeight="1" spans="1:2">
      <c r="A87" s="55"/>
      <c r="B87" s="55"/>
    </row>
    <row r="88" ht="14.25" customHeight="1" spans="1:2">
      <c r="A88" s="55"/>
      <c r="B88" s="55"/>
    </row>
    <row r="89" ht="14.25" customHeight="1" spans="1:2">
      <c r="A89" s="55"/>
      <c r="B89" s="55"/>
    </row>
    <row r="90" ht="14.25" customHeight="1" spans="1:2">
      <c r="A90" s="55"/>
      <c r="B90" s="55"/>
    </row>
    <row r="91" ht="14.25" customHeight="1" spans="1:2">
      <c r="A91" s="55"/>
      <c r="B91" s="55"/>
    </row>
    <row r="92" ht="14.25" customHeight="1" spans="1:2">
      <c r="A92" s="55"/>
      <c r="B92" s="55"/>
    </row>
    <row r="93" ht="14.25" customHeight="1" spans="1:2">
      <c r="A93" s="55"/>
      <c r="B93" s="55"/>
    </row>
    <row r="94" ht="14.25" customHeight="1" spans="1:2">
      <c r="A94" s="55"/>
      <c r="B94" s="55"/>
    </row>
    <row r="95" ht="14.25" customHeight="1" spans="1:2">
      <c r="A95" s="55"/>
      <c r="B95" s="55"/>
    </row>
    <row r="96" ht="14.25" customHeight="1" spans="1:2">
      <c r="A96" s="55"/>
      <c r="B96" s="55"/>
    </row>
    <row r="97" ht="14.25" customHeight="1" spans="1:2">
      <c r="A97" s="55"/>
      <c r="B97" s="55"/>
    </row>
    <row r="98" ht="14.25" customHeight="1" spans="1:2">
      <c r="A98" s="55"/>
      <c r="B98" s="55"/>
    </row>
    <row r="99" ht="14.25" customHeight="1" spans="1:2">
      <c r="A99" s="55"/>
      <c r="B99" s="55"/>
    </row>
    <row r="100" ht="14.25" customHeight="1" spans="1:2">
      <c r="A100" s="55"/>
      <c r="B100" s="55"/>
    </row>
    <row r="101" ht="14.25" customHeight="1" spans="1:2">
      <c r="A101" s="55"/>
      <c r="B101" s="55"/>
    </row>
    <row r="102" ht="14.25" customHeight="1" spans="1:2">
      <c r="A102" s="55"/>
      <c r="B102" s="55"/>
    </row>
    <row r="103" ht="14.25" customHeight="1" spans="1:2">
      <c r="A103" s="55"/>
      <c r="B103" s="55"/>
    </row>
    <row r="104" ht="14.25" customHeight="1" spans="1:2">
      <c r="A104" s="55"/>
      <c r="B104" s="55"/>
    </row>
    <row r="105" ht="14.25" customHeight="1" spans="1:2">
      <c r="A105" s="55"/>
      <c r="B105" s="55"/>
    </row>
    <row r="106" ht="14.25" customHeight="1" spans="1:2">
      <c r="A106" s="55"/>
      <c r="B106" s="55"/>
    </row>
    <row r="107" ht="14.25" customHeight="1" spans="1:2">
      <c r="A107" s="55"/>
      <c r="B107" s="55"/>
    </row>
    <row r="108" ht="14.25" customHeight="1" spans="1:2">
      <c r="A108" s="55"/>
      <c r="B108" s="55"/>
    </row>
    <row r="109" ht="14.25" customHeight="1" spans="1:2">
      <c r="A109" s="55"/>
      <c r="B109" s="55"/>
    </row>
    <row r="110" ht="14.25" customHeight="1" spans="1:2">
      <c r="A110" s="55"/>
      <c r="B110" s="55"/>
    </row>
    <row r="111" ht="14.25" customHeight="1" spans="1:2">
      <c r="A111" s="55"/>
      <c r="B111" s="55"/>
    </row>
    <row r="112" ht="14.25" customHeight="1" spans="1:2">
      <c r="A112" s="55"/>
      <c r="B112" s="55"/>
    </row>
    <row r="113" ht="14.25" customHeight="1" spans="1:2">
      <c r="A113" s="55"/>
      <c r="B113" s="55"/>
    </row>
    <row r="114" ht="14.25" customHeight="1" spans="1:2">
      <c r="A114" s="55"/>
      <c r="B114" s="55"/>
    </row>
    <row r="115" ht="14.25" customHeight="1" spans="1:2">
      <c r="A115" s="55"/>
      <c r="B115" s="55"/>
    </row>
    <row r="116" ht="14.25" customHeight="1" spans="1:2">
      <c r="A116" s="55"/>
      <c r="B116" s="55"/>
    </row>
    <row r="117" ht="14.25" customHeight="1" spans="1:2">
      <c r="A117" s="55"/>
      <c r="B117" s="55"/>
    </row>
    <row r="118" ht="14.25" customHeight="1" spans="1:2">
      <c r="A118" s="55"/>
      <c r="B118" s="55"/>
    </row>
    <row r="119" ht="14.25" customHeight="1" spans="1:2">
      <c r="A119" s="55"/>
      <c r="B119" s="55"/>
    </row>
    <row r="120" ht="14.25" customHeight="1" spans="1:2">
      <c r="A120" s="55"/>
      <c r="B120" s="55"/>
    </row>
    <row r="121" ht="14.25" customHeight="1" spans="1:2">
      <c r="A121" s="55"/>
      <c r="B121" s="55"/>
    </row>
    <row r="122" ht="14.25" customHeight="1" spans="1:2">
      <c r="A122" s="55"/>
      <c r="B122" s="55"/>
    </row>
    <row r="123" ht="14.25" customHeight="1" spans="1:2">
      <c r="A123" s="55"/>
      <c r="B123" s="55"/>
    </row>
    <row r="124" ht="14.25" customHeight="1" spans="1:2">
      <c r="A124" s="55"/>
      <c r="B124" s="55"/>
    </row>
    <row r="125" ht="14.25" customHeight="1" spans="1:2">
      <c r="A125" s="55"/>
      <c r="B125" s="55"/>
    </row>
    <row r="126" ht="14.25" customHeight="1" spans="1:2">
      <c r="A126" s="55"/>
      <c r="B126" s="55"/>
    </row>
    <row r="127" ht="14.25" customHeight="1" spans="1:2">
      <c r="A127" s="55"/>
      <c r="B127" s="55"/>
    </row>
    <row r="128" ht="14.25" customHeight="1" spans="1:2">
      <c r="A128" s="55"/>
      <c r="B128" s="55"/>
    </row>
    <row r="129" ht="14.25" customHeight="1" spans="1:2">
      <c r="A129" s="55"/>
      <c r="B129" s="55"/>
    </row>
    <row r="130" ht="14.25" customHeight="1" spans="1:2">
      <c r="A130" s="55"/>
      <c r="B130" s="55"/>
    </row>
    <row r="131" ht="14.25" customHeight="1" spans="1:2">
      <c r="A131" s="55"/>
      <c r="B131" s="55"/>
    </row>
    <row r="132" ht="14.25" customHeight="1" spans="1:2">
      <c r="A132" s="55"/>
      <c r="B132" s="55"/>
    </row>
    <row r="133" ht="14.25" customHeight="1" spans="1:2">
      <c r="A133" s="55"/>
      <c r="B133" s="55"/>
    </row>
    <row r="134" ht="14.25" customHeight="1" spans="1:2">
      <c r="A134" s="55"/>
      <c r="B134" s="55"/>
    </row>
    <row r="135" ht="14.25" customHeight="1" spans="1:2">
      <c r="A135" s="55"/>
      <c r="B135" s="55"/>
    </row>
    <row r="136" ht="14.25" customHeight="1" spans="1:2">
      <c r="A136" s="55"/>
      <c r="B136" s="55"/>
    </row>
    <row r="137" ht="14.25" customHeight="1" spans="1:2">
      <c r="A137" s="55"/>
      <c r="B137" s="55"/>
    </row>
    <row r="138" ht="14.25" customHeight="1" spans="1:2">
      <c r="A138" s="55"/>
      <c r="B138" s="55"/>
    </row>
    <row r="139" ht="14.25" customHeight="1" spans="1:2">
      <c r="A139" s="55"/>
      <c r="B139" s="55"/>
    </row>
    <row r="140" ht="14.25" customHeight="1" spans="1:2">
      <c r="A140" s="55"/>
      <c r="B140" s="55"/>
    </row>
    <row r="141" ht="14.25" customHeight="1" spans="1:2">
      <c r="A141" s="55"/>
      <c r="B141" s="55"/>
    </row>
    <row r="142" ht="14.25" customHeight="1" spans="1:2">
      <c r="A142" s="55"/>
      <c r="B142" s="55"/>
    </row>
    <row r="143" ht="14.25" customHeight="1" spans="1:2">
      <c r="A143" s="55"/>
      <c r="B143" s="55"/>
    </row>
    <row r="144" ht="14.25" customHeight="1" spans="1:2">
      <c r="A144" s="55"/>
      <c r="B144" s="55"/>
    </row>
    <row r="145" ht="14.25" customHeight="1" spans="1:2">
      <c r="A145" s="55"/>
      <c r="B145" s="55"/>
    </row>
    <row r="146" ht="14.25" customHeight="1" spans="1:2">
      <c r="A146" s="55"/>
      <c r="B146" s="55"/>
    </row>
    <row r="147" ht="14.25" customHeight="1" spans="1:2">
      <c r="A147" s="55"/>
      <c r="B147" s="55"/>
    </row>
    <row r="148" ht="14.25" customHeight="1" spans="1:2">
      <c r="A148" s="55"/>
      <c r="B148" s="55"/>
    </row>
    <row r="149" ht="14.25" customHeight="1" spans="1:2">
      <c r="A149" s="55"/>
      <c r="B149" s="55"/>
    </row>
    <row r="150" ht="14.25" customHeight="1" spans="1:2">
      <c r="A150" s="55"/>
      <c r="B150" s="55"/>
    </row>
    <row r="151" ht="14.25" customHeight="1" spans="1:2">
      <c r="A151" s="55"/>
      <c r="B151" s="55"/>
    </row>
    <row r="152" ht="14.25" customHeight="1" spans="1:2">
      <c r="A152" s="55"/>
      <c r="B152" s="55"/>
    </row>
    <row r="153" ht="14.25" customHeight="1" spans="1:2">
      <c r="A153" s="55"/>
      <c r="B153" s="55"/>
    </row>
    <row r="154" ht="14.25" customHeight="1" spans="1:2">
      <c r="A154" s="55"/>
      <c r="B154" s="55"/>
    </row>
    <row r="155" ht="14.25" customHeight="1" spans="1:2">
      <c r="A155" s="55"/>
      <c r="B155" s="55"/>
    </row>
    <row r="156" ht="14.25" customHeight="1" spans="1:2">
      <c r="A156" s="55"/>
      <c r="B156" s="55"/>
    </row>
    <row r="157" ht="14.25" customHeight="1" spans="1:2">
      <c r="A157" s="55"/>
      <c r="B157" s="55"/>
    </row>
    <row r="158" ht="14.25" customHeight="1" spans="1:2">
      <c r="A158" s="55"/>
      <c r="B158" s="55"/>
    </row>
    <row r="159" ht="14.25" customHeight="1" spans="1:2">
      <c r="A159" s="55"/>
      <c r="B159" s="55"/>
    </row>
    <row r="160" ht="14.25" customHeight="1" spans="1:2">
      <c r="A160" s="55"/>
      <c r="B160" s="55"/>
    </row>
    <row r="161" ht="14.25" customHeight="1" spans="1:2">
      <c r="A161" s="55"/>
      <c r="B161" s="55"/>
    </row>
    <row r="162" ht="14.25" customHeight="1" spans="1:2">
      <c r="A162" s="55"/>
      <c r="B162" s="55"/>
    </row>
    <row r="163" ht="14.25" customHeight="1" spans="1:2">
      <c r="A163" s="55"/>
      <c r="B163" s="55"/>
    </row>
    <row r="164" ht="14.25" customHeight="1" spans="1:2">
      <c r="A164" s="55"/>
      <c r="B164" s="55"/>
    </row>
    <row r="165" ht="14.25" customHeight="1" spans="1:2">
      <c r="A165" s="55"/>
      <c r="B165" s="55"/>
    </row>
    <row r="166" ht="14.25" customHeight="1" spans="1:2">
      <c r="A166" s="55"/>
      <c r="B166" s="55"/>
    </row>
    <row r="167" ht="14.25" customHeight="1" spans="1:2">
      <c r="A167" s="55"/>
      <c r="B167" s="55"/>
    </row>
    <row r="168" ht="14.25" customHeight="1" spans="1:2">
      <c r="A168" s="55"/>
      <c r="B168" s="55"/>
    </row>
    <row r="169" ht="14.25" customHeight="1" spans="1:2">
      <c r="A169" s="55"/>
      <c r="B169" s="55"/>
    </row>
    <row r="170" ht="14.25" customHeight="1" spans="1:2">
      <c r="A170" s="55"/>
      <c r="B170" s="55"/>
    </row>
    <row r="171" ht="14.25" customHeight="1" spans="1:2">
      <c r="A171" s="55"/>
      <c r="B171" s="55"/>
    </row>
    <row r="172" ht="14.25" customHeight="1" spans="1:2">
      <c r="A172" s="55"/>
      <c r="B172" s="55"/>
    </row>
    <row r="173" ht="14.25" customHeight="1" spans="1:2">
      <c r="A173" s="55"/>
      <c r="B173" s="55"/>
    </row>
    <row r="174" ht="14.25" customHeight="1" spans="1:2">
      <c r="A174" s="55"/>
      <c r="B174" s="55"/>
    </row>
    <row r="175" ht="14.25" customHeight="1" spans="1:2">
      <c r="A175" s="55"/>
      <c r="B175" s="55"/>
    </row>
    <row r="176" ht="14.25" customHeight="1" spans="1:2">
      <c r="A176" s="55"/>
      <c r="B176" s="55"/>
    </row>
    <row r="177" ht="14.25" customHeight="1" spans="1:2">
      <c r="A177" s="55"/>
      <c r="B177" s="55"/>
    </row>
    <row r="178" ht="14.25" customHeight="1" spans="1:2">
      <c r="A178" s="55"/>
      <c r="B178" s="55"/>
    </row>
    <row r="179" ht="14.25" customHeight="1" spans="1:2">
      <c r="A179" s="55"/>
      <c r="B179" s="55"/>
    </row>
    <row r="180" ht="14.25" customHeight="1" spans="1:2">
      <c r="A180" s="55"/>
      <c r="B180" s="55"/>
    </row>
    <row r="181" ht="14.25" customHeight="1" spans="1:2">
      <c r="A181" s="55"/>
      <c r="B181" s="55"/>
    </row>
    <row r="182" ht="14.25" customHeight="1" spans="1:2">
      <c r="A182" s="55"/>
      <c r="B182" s="55"/>
    </row>
    <row r="183" ht="14.25" customHeight="1" spans="1:2">
      <c r="A183" s="55"/>
      <c r="B183" s="55"/>
    </row>
    <row r="184" ht="14.25" customHeight="1" spans="1:2">
      <c r="A184" s="55"/>
      <c r="B184" s="55"/>
    </row>
    <row r="185" ht="14.25" customHeight="1" spans="1:2">
      <c r="A185" s="55"/>
      <c r="B185" s="55"/>
    </row>
    <row r="186" ht="14.25" customHeight="1" spans="1:2">
      <c r="A186" s="55"/>
      <c r="B186" s="55"/>
    </row>
    <row r="187" ht="14.25" customHeight="1" spans="1:2">
      <c r="A187" s="55"/>
      <c r="B187" s="55"/>
    </row>
    <row r="188" ht="14.25" customHeight="1" spans="1:2">
      <c r="A188" s="55"/>
      <c r="B188" s="55"/>
    </row>
    <row r="189" ht="14.25" customHeight="1" spans="1:2">
      <c r="A189" s="55"/>
      <c r="B189" s="55"/>
    </row>
    <row r="190" ht="14.25" customHeight="1" spans="1:2">
      <c r="A190" s="55"/>
      <c r="B190" s="55"/>
    </row>
    <row r="191" ht="14.25" customHeight="1" spans="1:2">
      <c r="A191" s="55"/>
      <c r="B191" s="55"/>
    </row>
    <row r="192" ht="14.25" customHeight="1" spans="1:2">
      <c r="A192" s="55"/>
      <c r="B192" s="55"/>
    </row>
    <row r="193" ht="14.25" customHeight="1" spans="1:2">
      <c r="A193" s="55"/>
      <c r="B193" s="55"/>
    </row>
    <row r="194" ht="14.25" customHeight="1" spans="1:2">
      <c r="A194" s="55"/>
      <c r="B194" s="55"/>
    </row>
    <row r="195" ht="14.25" customHeight="1" spans="1:2">
      <c r="A195" s="55"/>
      <c r="B195" s="55"/>
    </row>
    <row r="196" ht="14.25" customHeight="1" spans="1:2">
      <c r="A196" s="55"/>
      <c r="B196" s="55"/>
    </row>
    <row r="197" ht="14.25" customHeight="1" spans="1:2">
      <c r="A197" s="55"/>
      <c r="B197" s="55"/>
    </row>
    <row r="198" ht="14.25" customHeight="1" spans="1:2">
      <c r="A198" s="55"/>
      <c r="B198" s="55"/>
    </row>
    <row r="199" ht="14.25" customHeight="1" spans="1:2">
      <c r="A199" s="55"/>
      <c r="B199" s="55"/>
    </row>
    <row r="200" ht="14.25" customHeight="1" spans="1:2">
      <c r="A200" s="55"/>
      <c r="B200" s="55"/>
    </row>
    <row r="201" ht="14.25" customHeight="1" spans="1:2">
      <c r="A201" s="55"/>
      <c r="B201" s="55"/>
    </row>
    <row r="202" ht="14.25" customHeight="1" spans="1:2">
      <c r="A202" s="55"/>
      <c r="B202" s="55"/>
    </row>
    <row r="203" ht="14.25" customHeight="1" spans="1:2">
      <c r="A203" s="55"/>
      <c r="B203" s="55"/>
    </row>
    <row r="204" ht="14.25" customHeight="1" spans="1:2">
      <c r="A204" s="55"/>
      <c r="B204" s="55"/>
    </row>
    <row r="205" ht="14.25" customHeight="1" spans="1:2">
      <c r="A205" s="55"/>
      <c r="B205" s="55"/>
    </row>
    <row r="206" ht="14.25" customHeight="1" spans="1:2">
      <c r="A206" s="55"/>
      <c r="B206" s="55"/>
    </row>
    <row r="207" ht="14.25" customHeight="1" spans="1:2">
      <c r="A207" s="55"/>
      <c r="B207" s="55"/>
    </row>
    <row r="208" ht="14.25" customHeight="1" spans="1:2">
      <c r="A208" s="55"/>
      <c r="B208" s="55"/>
    </row>
    <row r="209" ht="14.25" customHeight="1" spans="1:2">
      <c r="A209" s="55"/>
      <c r="B209" s="55"/>
    </row>
    <row r="210" ht="14.25" customHeight="1" spans="1:2">
      <c r="A210" s="55"/>
      <c r="B210" s="55"/>
    </row>
    <row r="211" ht="14.25" customHeight="1" spans="1:2">
      <c r="A211" s="55"/>
      <c r="B211" s="55"/>
    </row>
    <row r="212" ht="14.25" customHeight="1" spans="1:2">
      <c r="A212" s="55"/>
      <c r="B212" s="55"/>
    </row>
    <row r="213" ht="14.25" customHeight="1" spans="1:2">
      <c r="A213" s="55"/>
      <c r="B213" s="55"/>
    </row>
    <row r="214" ht="14.25" customHeight="1" spans="1:2">
      <c r="A214" s="55"/>
      <c r="B214" s="55"/>
    </row>
    <row r="215" ht="14.25" customHeight="1" spans="1:2">
      <c r="A215" s="55"/>
      <c r="B215" s="55"/>
    </row>
    <row r="216" ht="14.25" customHeight="1" spans="1:2">
      <c r="A216" s="55"/>
      <c r="B216" s="55"/>
    </row>
    <row r="217" ht="14.25" customHeight="1" spans="1:2">
      <c r="A217" s="55"/>
      <c r="B217" s="55"/>
    </row>
    <row r="218" ht="14.25" customHeight="1" spans="1:2">
      <c r="A218" s="55"/>
      <c r="B218" s="55"/>
    </row>
    <row r="219" ht="14.25" customHeight="1" spans="1:2">
      <c r="A219" s="55"/>
      <c r="B219" s="55"/>
    </row>
    <row r="220" ht="14.25" customHeight="1" spans="1:2">
      <c r="A220" s="55"/>
      <c r="B220" s="55"/>
    </row>
    <row r="221" ht="14.25" customHeight="1" spans="1:2">
      <c r="A221" s="55"/>
      <c r="B221" s="55"/>
    </row>
    <row r="222" ht="14.25" customHeight="1" spans="1:2">
      <c r="A222" s="55"/>
      <c r="B222" s="55"/>
    </row>
    <row r="223" ht="14.25" customHeight="1" spans="1:2">
      <c r="A223" s="55"/>
      <c r="B223" s="55"/>
    </row>
    <row r="224" ht="14.25" customHeight="1" spans="1:2">
      <c r="A224" s="55"/>
      <c r="B224" s="55"/>
    </row>
    <row r="225" ht="14.25" customHeight="1" spans="1:2">
      <c r="A225" s="55"/>
      <c r="B225" s="55"/>
    </row>
    <row r="226" ht="14.25" customHeight="1" spans="1:2">
      <c r="A226" s="55"/>
      <c r="B226" s="55"/>
    </row>
    <row r="227" ht="14.25" customHeight="1" spans="1:2">
      <c r="A227" s="55"/>
      <c r="B227" s="55"/>
    </row>
    <row r="228" ht="14.25" customHeight="1" spans="1:2">
      <c r="A228" s="55"/>
      <c r="B228" s="55"/>
    </row>
    <row r="229" ht="14.25" customHeight="1" spans="1:2">
      <c r="A229" s="55"/>
      <c r="B229" s="55"/>
    </row>
    <row r="230" ht="14.25" customHeight="1" spans="1:2">
      <c r="A230" s="55"/>
      <c r="B230" s="55"/>
    </row>
    <row r="231" ht="14.25" customHeight="1" spans="1:2">
      <c r="A231" s="55"/>
      <c r="B231" s="55"/>
    </row>
    <row r="232" ht="14.25" customHeight="1" spans="1:2">
      <c r="A232" s="55"/>
      <c r="B232" s="55"/>
    </row>
    <row r="233" ht="14.25" customHeight="1" spans="1:2">
      <c r="A233" s="55"/>
      <c r="B233" s="55"/>
    </row>
    <row r="234" ht="14.25" customHeight="1" spans="1:2">
      <c r="A234" s="55"/>
      <c r="B234" s="55"/>
    </row>
    <row r="235" ht="14.25" customHeight="1" spans="1:2">
      <c r="A235" s="55"/>
      <c r="B235" s="55"/>
    </row>
    <row r="236" ht="14.25" customHeight="1" spans="1:2">
      <c r="A236" s="55"/>
      <c r="B236" s="55"/>
    </row>
    <row r="237" ht="14.25" customHeight="1" spans="1:2">
      <c r="A237" s="55"/>
      <c r="B237" s="55"/>
    </row>
    <row r="238" ht="14.25" customHeight="1" spans="1:2">
      <c r="A238" s="55"/>
      <c r="B238" s="55"/>
    </row>
    <row r="239" ht="14.25" customHeight="1" spans="1:2">
      <c r="A239" s="55"/>
      <c r="B239" s="55"/>
    </row>
    <row r="240" ht="14.25" customHeight="1" spans="1:2">
      <c r="A240" s="55"/>
      <c r="B240" s="55"/>
    </row>
    <row r="241" ht="14.25" customHeight="1" spans="1:2">
      <c r="A241" s="55"/>
      <c r="B241" s="55"/>
    </row>
    <row r="242" ht="14.25" customHeight="1" spans="1:2">
      <c r="A242" s="55"/>
      <c r="B242" s="55"/>
    </row>
    <row r="243" ht="14.25" customHeight="1" spans="1:2">
      <c r="A243" s="55"/>
      <c r="B243" s="55"/>
    </row>
    <row r="244" ht="14.25" customHeight="1" spans="1:2">
      <c r="A244" s="55"/>
      <c r="B244" s="55"/>
    </row>
    <row r="245" ht="14.25" customHeight="1" spans="1:2">
      <c r="A245" s="55"/>
      <c r="B245" s="55"/>
    </row>
    <row r="246" ht="14.25" customHeight="1" spans="1:2">
      <c r="A246" s="55"/>
      <c r="B246" s="55"/>
    </row>
    <row r="247" ht="14.25" customHeight="1" spans="1:2">
      <c r="A247" s="55"/>
      <c r="B247" s="55"/>
    </row>
    <row r="248" ht="15.75" customHeight="1" spans="1:2">
      <c r="A248" s="55"/>
      <c r="B248" s="55"/>
    </row>
    <row r="249" ht="15.75" customHeight="1" spans="1:2">
      <c r="A249" s="55"/>
      <c r="B249" s="55"/>
    </row>
    <row r="250" ht="15.75" customHeight="1" spans="1:2">
      <c r="A250" s="55"/>
      <c r="B250" s="55"/>
    </row>
    <row r="251" ht="15.75" customHeight="1" spans="1:2">
      <c r="A251" s="55"/>
      <c r="B251" s="55"/>
    </row>
    <row r="252" ht="15.75" customHeight="1" spans="1:2">
      <c r="A252" s="55"/>
      <c r="B252" s="55"/>
    </row>
    <row r="253" ht="15.75" customHeight="1" spans="1:2">
      <c r="A253" s="55"/>
      <c r="B253" s="55"/>
    </row>
    <row r="254" ht="15.75" customHeight="1" spans="1:2">
      <c r="A254" s="55"/>
      <c r="B254" s="55"/>
    </row>
    <row r="255" ht="15.75" customHeight="1" spans="1:2">
      <c r="A255" s="55"/>
      <c r="B255" s="55"/>
    </row>
    <row r="256" ht="15.75" customHeight="1" spans="1:2">
      <c r="A256" s="55"/>
      <c r="B256" s="55"/>
    </row>
    <row r="257" s="55" customFormat="1" ht="15.75" customHeight="1"/>
    <row r="258" s="55" customFormat="1" ht="15.75" customHeight="1"/>
    <row r="259" s="55" customFormat="1" ht="15.75" customHeight="1"/>
    <row r="260" s="55" customFormat="1" ht="15.75" customHeight="1"/>
    <row r="261" s="55" customFormat="1" ht="15.75" customHeight="1"/>
    <row r="262" s="55" customFormat="1" ht="15.75" customHeight="1"/>
    <row r="263" s="55" customFormat="1" ht="15.75" customHeight="1"/>
    <row r="264" s="55" customFormat="1" ht="15.75" customHeight="1"/>
    <row r="265" s="55" customFormat="1" ht="15.75" customHeight="1"/>
    <row r="266" s="55" customFormat="1" ht="15.75" customHeight="1"/>
    <row r="267" s="55" customFormat="1" ht="15.75" customHeight="1"/>
    <row r="268" s="55" customFormat="1" ht="15.75" customHeight="1"/>
    <row r="269" s="55" customFormat="1" ht="15.75" customHeight="1"/>
    <row r="270" s="55" customFormat="1" ht="15.75" customHeight="1"/>
    <row r="271" s="55" customFormat="1" ht="15.75" customHeight="1"/>
    <row r="272" s="55" customFormat="1" ht="15.75" customHeight="1"/>
    <row r="273" s="55" customFormat="1" ht="15.75" customHeight="1"/>
    <row r="274" s="55" customFormat="1" ht="15.75" customHeight="1"/>
    <row r="275" s="55" customFormat="1" ht="15.75" customHeight="1"/>
    <row r="276" s="55" customFormat="1" ht="15.75" customHeight="1"/>
    <row r="277" s="55" customFormat="1" ht="15.75" customHeight="1"/>
    <row r="278" s="55" customFormat="1" ht="15.75" customHeight="1"/>
    <row r="279" s="55" customFormat="1" ht="15.75" customHeight="1"/>
    <row r="280" s="55" customFormat="1" ht="15.75" customHeight="1"/>
    <row r="281" s="55" customFormat="1" ht="15.75" customHeight="1"/>
    <row r="282" s="55" customFormat="1" ht="15.75" customHeight="1"/>
    <row r="283" s="55" customFormat="1" ht="15.75" customHeight="1"/>
    <row r="284" s="55" customFormat="1" ht="15.75" customHeight="1"/>
    <row r="285" s="55" customFormat="1" ht="15.75" customHeight="1"/>
    <row r="286" s="55" customFormat="1" ht="15.75" customHeight="1"/>
    <row r="287" s="55" customFormat="1" ht="15.75" customHeight="1"/>
    <row r="288" s="55" customFormat="1" ht="15.75" customHeight="1"/>
    <row r="289" s="55" customFormat="1" ht="15.75" customHeight="1"/>
    <row r="290" s="55" customFormat="1" ht="15.75" customHeight="1"/>
    <row r="291" s="55" customFormat="1" ht="15.75" customHeight="1"/>
    <row r="292" s="55" customFormat="1" ht="15.75" customHeight="1"/>
    <row r="293" s="55" customFormat="1" ht="15.75" customHeight="1"/>
    <row r="294" s="55" customFormat="1" ht="15.75" customHeight="1"/>
    <row r="295" s="55" customFormat="1" ht="15.75" customHeight="1"/>
    <row r="296" s="55" customFormat="1" ht="15.75" customHeight="1"/>
    <row r="297" s="55" customFormat="1" ht="15.75" customHeight="1"/>
    <row r="298" s="55" customFormat="1" ht="15.75" customHeight="1"/>
    <row r="299" s="55" customFormat="1" ht="15.75" customHeight="1"/>
    <row r="300" s="55" customFormat="1" ht="15.75" customHeight="1"/>
    <row r="301" s="55" customFormat="1" ht="15.75" customHeight="1"/>
    <row r="302" s="55" customFormat="1" ht="15.75" customHeight="1"/>
    <row r="303" s="55" customFormat="1" ht="15.75" customHeight="1"/>
    <row r="304" s="55" customFormat="1" ht="15.75" customHeight="1"/>
    <row r="305" s="55" customFormat="1" ht="15.75" customHeight="1"/>
    <row r="306" s="55" customFormat="1" ht="15.75" customHeight="1"/>
    <row r="307" s="55" customFormat="1" ht="15.75" customHeight="1"/>
    <row r="308" s="55" customFormat="1" ht="15.75" customHeight="1"/>
    <row r="309" s="55" customFormat="1" ht="15.75" customHeight="1"/>
    <row r="310" s="55" customFormat="1" ht="15.75" customHeight="1"/>
    <row r="311" s="55" customFormat="1" ht="15.75" customHeight="1"/>
    <row r="312" s="55" customFormat="1" ht="15.75" customHeight="1"/>
    <row r="313" s="55" customFormat="1" ht="15.75" customHeight="1"/>
    <row r="314" s="55" customFormat="1" ht="15.75" customHeight="1"/>
    <row r="315" s="55" customFormat="1" ht="15.75" customHeight="1"/>
    <row r="316" s="55" customFormat="1" ht="15.75" customHeight="1"/>
    <row r="317" s="55" customFormat="1" ht="15.75" customHeight="1"/>
    <row r="318" s="55" customFormat="1" ht="15.75" customHeight="1"/>
    <row r="319" s="55" customFormat="1" ht="15.75" customHeight="1"/>
    <row r="320" s="55" customFormat="1" ht="15.75" customHeight="1"/>
    <row r="321" s="55" customFormat="1" ht="15.75" customHeight="1"/>
    <row r="322" s="55" customFormat="1" ht="15.75" customHeight="1"/>
    <row r="323" s="55" customFormat="1" ht="15.75" customHeight="1"/>
    <row r="324" s="55" customFormat="1" ht="15.75" customHeight="1"/>
    <row r="325" s="55" customFormat="1" ht="15.75" customHeight="1"/>
    <row r="326" s="55" customFormat="1" ht="15.75" customHeight="1"/>
    <row r="327" s="55" customFormat="1" ht="15.75" customHeight="1"/>
    <row r="328" s="55" customFormat="1" ht="15.75" customHeight="1"/>
    <row r="329" s="55" customFormat="1" ht="15.75" customHeight="1"/>
    <row r="330" s="55" customFormat="1" ht="15.75" customHeight="1"/>
    <row r="331" s="55" customFormat="1" ht="15.75" customHeight="1"/>
    <row r="332" s="55" customFormat="1" ht="15.75" customHeight="1"/>
    <row r="333" s="55" customFormat="1" ht="15.75" customHeight="1"/>
    <row r="334" s="55" customFormat="1" ht="15.75" customHeight="1"/>
    <row r="335" s="55" customFormat="1" ht="15.75" customHeight="1"/>
    <row r="336" s="55" customFormat="1" ht="15.75" customHeight="1"/>
    <row r="337" s="55" customFormat="1" ht="15.75" customHeight="1"/>
    <row r="338" s="55" customFormat="1" ht="15.75" customHeight="1"/>
    <row r="339" s="55" customFormat="1" ht="15.75" customHeight="1"/>
    <row r="340" s="55" customFormat="1" ht="15.75" customHeight="1"/>
    <row r="341" s="55" customFormat="1" ht="15.75" customHeight="1"/>
    <row r="342" s="55" customFormat="1" ht="15.75" customHeight="1"/>
    <row r="343" s="55" customFormat="1" ht="15.75" customHeight="1"/>
    <row r="344" s="55" customFormat="1" ht="15.75" customHeight="1"/>
    <row r="345" s="55" customFormat="1" ht="15.75" customHeight="1"/>
    <row r="346" s="55" customFormat="1" ht="15.75" customHeight="1"/>
    <row r="347" s="55" customFormat="1" ht="15.75" customHeight="1"/>
    <row r="348" s="55" customFormat="1" ht="15.75" customHeight="1"/>
    <row r="349" s="55" customFormat="1" ht="15.75" customHeight="1"/>
    <row r="350" s="55" customFormat="1" ht="15.75" customHeight="1"/>
    <row r="351" s="55" customFormat="1" ht="15.75" customHeight="1"/>
    <row r="352" s="55" customFormat="1" ht="15.75" customHeight="1"/>
    <row r="353" s="55" customFormat="1" ht="15.75" customHeight="1"/>
    <row r="354" s="55" customFormat="1" ht="15.75" customHeight="1"/>
    <row r="355" s="55" customFormat="1" ht="15.75" customHeight="1"/>
    <row r="356" s="55" customFormat="1" ht="15.75" customHeight="1"/>
    <row r="357" s="55" customFormat="1" ht="15.75" customHeight="1"/>
    <row r="358" s="55" customFormat="1" ht="15.75" customHeight="1"/>
    <row r="359" s="55" customFormat="1" ht="15.75" customHeight="1"/>
    <row r="360" s="55" customFormat="1" ht="15.75" customHeight="1"/>
    <row r="361" s="55" customFormat="1" ht="15.75" customHeight="1"/>
    <row r="362" s="55" customFormat="1" ht="15.75" customHeight="1"/>
    <row r="363" s="55" customFormat="1" ht="15.75" customHeight="1"/>
    <row r="364" s="55" customFormat="1" ht="15.75" customHeight="1"/>
    <row r="365" s="55" customFormat="1" ht="15.75" customHeight="1"/>
    <row r="366" s="55" customFormat="1" ht="15.75" customHeight="1"/>
    <row r="367" s="55" customFormat="1" ht="15.75" customHeight="1"/>
    <row r="368" s="55" customFormat="1" ht="15.75" customHeight="1"/>
    <row r="369" s="55" customFormat="1" ht="15.75" customHeight="1"/>
    <row r="370" s="55" customFormat="1" ht="15.75" customHeight="1"/>
    <row r="371" s="55" customFormat="1" ht="15.75" customHeight="1"/>
    <row r="372" s="55" customFormat="1" ht="15.75" customHeight="1"/>
    <row r="373" s="55" customFormat="1" ht="15.75" customHeight="1"/>
    <row r="374" s="55" customFormat="1" ht="15.75" customHeight="1"/>
    <row r="375" s="55" customFormat="1" ht="15.75" customHeight="1"/>
    <row r="376" s="55" customFormat="1" ht="15.75" customHeight="1"/>
    <row r="377" s="55" customFormat="1" ht="15.75" customHeight="1"/>
    <row r="378" s="55" customFormat="1" ht="15.75" customHeight="1"/>
    <row r="379" s="55" customFormat="1" ht="15.75" customHeight="1"/>
    <row r="380" s="55" customFormat="1" ht="15.75" customHeight="1"/>
    <row r="381" s="55" customFormat="1" ht="15.75" customHeight="1"/>
    <row r="382" s="55" customFormat="1" ht="15.75" customHeight="1"/>
    <row r="383" s="55" customFormat="1" ht="15.75" customHeight="1"/>
    <row r="384" s="55" customFormat="1" ht="15.75" customHeight="1"/>
    <row r="385" s="55" customFormat="1" ht="15.75" customHeight="1"/>
    <row r="386" s="55" customFormat="1" ht="15.75" customHeight="1"/>
    <row r="387" s="55" customFormat="1" ht="15.75" customHeight="1"/>
    <row r="388" s="55" customFormat="1" ht="15.75" customHeight="1"/>
    <row r="389" s="55" customFormat="1" ht="15.75" customHeight="1"/>
    <row r="390" s="55" customFormat="1" ht="15.75" customHeight="1"/>
    <row r="391" s="55" customFormat="1" ht="15.75" customHeight="1"/>
    <row r="392" s="55" customFormat="1" ht="15.75" customHeight="1"/>
    <row r="393" s="55" customFormat="1" ht="15.75" customHeight="1"/>
    <row r="394" s="55" customFormat="1" ht="15.75" customHeight="1"/>
    <row r="395" s="55" customFormat="1" ht="15.75" customHeight="1"/>
    <row r="396" s="55" customFormat="1" ht="15.75" customHeight="1"/>
    <row r="397" s="55" customFormat="1" ht="15.75" customHeight="1"/>
    <row r="398" s="55" customFormat="1" ht="15.75" customHeight="1"/>
    <row r="399" s="55" customFormat="1" ht="15.75" customHeight="1"/>
    <row r="400" s="55" customFormat="1" ht="15.75" customHeight="1"/>
    <row r="401" s="55" customFormat="1" ht="15.75" customHeight="1"/>
    <row r="402" s="55" customFormat="1" ht="15.75" customHeight="1"/>
    <row r="403" s="55" customFormat="1" ht="15.75" customHeight="1"/>
    <row r="404" s="55" customFormat="1" ht="15.75" customHeight="1"/>
    <row r="405" s="55" customFormat="1" ht="15.75" customHeight="1"/>
    <row r="406" s="55" customFormat="1" ht="15.75" customHeight="1"/>
    <row r="407" s="55" customFormat="1" ht="15.75" customHeight="1"/>
    <row r="408" s="55" customFormat="1" ht="15.75" customHeight="1"/>
    <row r="409" s="55" customFormat="1" ht="15.75" customHeight="1"/>
    <row r="410" s="55" customFormat="1" ht="15.75" customHeight="1"/>
    <row r="411" s="55" customFormat="1" ht="15.75" customHeight="1"/>
    <row r="412" s="55" customFormat="1" ht="15.75" customHeight="1"/>
    <row r="413" s="55" customFormat="1" ht="15.75" customHeight="1"/>
    <row r="414" s="55" customFormat="1" ht="15.75" customHeight="1"/>
    <row r="415" s="55" customFormat="1" ht="15.75" customHeight="1"/>
    <row r="416" s="55" customFormat="1" ht="15.75" customHeight="1"/>
    <row r="417" s="55" customFormat="1" ht="15.75" customHeight="1"/>
    <row r="418" s="55" customFormat="1" ht="15.75" customHeight="1"/>
    <row r="419" s="55" customFormat="1" ht="15.75" customHeight="1"/>
    <row r="420" s="55" customFormat="1" ht="15.75" customHeight="1"/>
    <row r="421" s="55" customFormat="1" ht="15.75" customHeight="1"/>
    <row r="422" s="55" customFormat="1" ht="15.75" customHeight="1"/>
    <row r="423" s="55" customFormat="1" ht="15.75" customHeight="1"/>
    <row r="424" s="55" customFormat="1" ht="15.75" customHeight="1"/>
    <row r="425" s="55" customFormat="1" ht="15.75" customHeight="1"/>
    <row r="426" s="55" customFormat="1" ht="15.75" customHeight="1"/>
    <row r="427" s="55" customFormat="1" ht="15.75" customHeight="1"/>
    <row r="428" s="55" customFormat="1" ht="15.75" customHeight="1"/>
    <row r="429" s="55" customFormat="1" ht="15.75" customHeight="1"/>
    <row r="430" s="55" customFormat="1" ht="15.75" customHeight="1"/>
    <row r="431" s="55" customFormat="1" ht="15.75" customHeight="1"/>
    <row r="432" s="55" customFormat="1" ht="15.75" customHeight="1"/>
    <row r="433" s="55" customFormat="1" ht="15.75" customHeight="1"/>
    <row r="434" s="55" customFormat="1" ht="15.75" customHeight="1"/>
    <row r="435" s="55" customFormat="1" ht="15.75" customHeight="1"/>
    <row r="436" s="55" customFormat="1" ht="15.75" customHeight="1"/>
    <row r="437" s="55" customFormat="1" ht="15.75" customHeight="1"/>
    <row r="438" s="55" customFormat="1" ht="15.75" customHeight="1"/>
    <row r="439" s="55" customFormat="1" ht="15.75" customHeight="1"/>
    <row r="440" s="55" customFormat="1" ht="15.75" customHeight="1"/>
    <row r="441" s="55" customFormat="1" ht="15.75" customHeight="1"/>
    <row r="442" s="55" customFormat="1" ht="15.75" customHeight="1"/>
    <row r="443" s="55" customFormat="1" ht="15.75" customHeight="1"/>
    <row r="444" s="55" customFormat="1" ht="15.75" customHeight="1"/>
    <row r="445" s="55" customFormat="1" ht="15.75" customHeight="1"/>
    <row r="446" s="55" customFormat="1" ht="15.75" customHeight="1"/>
    <row r="447" s="55" customFormat="1" ht="15.75" customHeight="1"/>
    <row r="448" s="55" customFormat="1" ht="15.75" customHeight="1"/>
    <row r="449" s="55" customFormat="1" ht="15.75" customHeight="1"/>
    <row r="450" s="55" customFormat="1" ht="15.75" customHeight="1"/>
    <row r="451" s="55" customFormat="1" ht="15.75" customHeight="1"/>
    <row r="452" s="55" customFormat="1" ht="15.75" customHeight="1"/>
    <row r="453" s="55" customFormat="1" ht="15.75" customHeight="1"/>
    <row r="454" s="55" customFormat="1" ht="15.75" customHeight="1"/>
    <row r="455" s="55" customFormat="1" ht="15.75" customHeight="1"/>
    <row r="456" s="55" customFormat="1" ht="15.75" customHeight="1"/>
    <row r="457" s="55" customFormat="1" ht="15.75" customHeight="1"/>
    <row r="458" s="55" customFormat="1" ht="15.75" customHeight="1"/>
    <row r="459" s="55" customFormat="1" ht="15.75" customHeight="1"/>
    <row r="460" s="55" customFormat="1" ht="15.75" customHeight="1"/>
    <row r="461" s="55" customFormat="1" ht="15.75" customHeight="1"/>
    <row r="462" s="55" customFormat="1" ht="15.75" customHeight="1"/>
    <row r="463" s="55" customFormat="1" ht="15.75" customHeight="1"/>
    <row r="464" s="55" customFormat="1" ht="15.75" customHeight="1"/>
    <row r="465" s="55" customFormat="1" ht="15.75" customHeight="1"/>
    <row r="466" s="55" customFormat="1" ht="15.75" customHeight="1"/>
    <row r="467" s="55" customFormat="1" ht="15.75" customHeight="1"/>
    <row r="468" s="55" customFormat="1" ht="15.75" customHeight="1"/>
    <row r="469" s="55" customFormat="1" ht="15.75" customHeight="1"/>
    <row r="470" s="55" customFormat="1" ht="15.75" customHeight="1"/>
    <row r="471" s="55" customFormat="1" ht="15.75" customHeight="1"/>
    <row r="472" s="55" customFormat="1" ht="15.75" customHeight="1"/>
    <row r="473" s="55" customFormat="1" ht="15.75" customHeight="1"/>
    <row r="474" s="55" customFormat="1" ht="15.75" customHeight="1"/>
    <row r="475" s="55" customFormat="1" ht="15.75" customHeight="1"/>
    <row r="476" s="55" customFormat="1" ht="15.75" customHeight="1"/>
    <row r="477" s="55" customFormat="1" ht="15.75" customHeight="1"/>
    <row r="478" s="55" customFormat="1" ht="15.75" customHeight="1"/>
    <row r="479" s="55" customFormat="1" ht="15.75" customHeight="1"/>
    <row r="480" s="55" customFormat="1" ht="15.75" customHeight="1"/>
    <row r="481" s="55" customFormat="1" ht="15.75" customHeight="1"/>
    <row r="482" s="55" customFormat="1" ht="15.75" customHeight="1"/>
    <row r="483" s="55" customFormat="1" ht="15.75" customHeight="1"/>
    <row r="484" s="55" customFormat="1" ht="15.75" customHeight="1"/>
    <row r="485" s="55" customFormat="1" ht="15.75" customHeight="1"/>
    <row r="486" s="55" customFormat="1" ht="15.75" customHeight="1"/>
    <row r="487" s="55" customFormat="1" ht="15.75" customHeight="1"/>
    <row r="488" s="55" customFormat="1" ht="15.75" customHeight="1"/>
    <row r="489" s="55" customFormat="1" ht="15.75" customHeight="1"/>
    <row r="490" s="55" customFormat="1" ht="15.75" customHeight="1"/>
    <row r="491" s="55" customFormat="1" ht="15.75" customHeight="1"/>
    <row r="492" s="55" customFormat="1" ht="15.75" customHeight="1"/>
    <row r="493" s="55" customFormat="1" ht="15.75" customHeight="1"/>
    <row r="494" s="55" customFormat="1" ht="15.75" customHeight="1"/>
    <row r="495" s="55" customFormat="1" ht="15.75" customHeight="1"/>
    <row r="496" s="55" customFormat="1" ht="15.75" customHeight="1"/>
    <row r="497" s="55" customFormat="1" ht="15.75" customHeight="1"/>
    <row r="498" s="55" customFormat="1" ht="15.75" customHeight="1"/>
    <row r="499" s="55" customFormat="1" ht="15.75" customHeight="1"/>
    <row r="500" s="55" customFormat="1" ht="15.75" customHeight="1"/>
    <row r="501" s="55" customFormat="1" ht="15.75" customHeight="1"/>
    <row r="502" s="55" customFormat="1" ht="15.75" customHeight="1"/>
    <row r="503" s="55" customFormat="1" ht="15.75" customHeight="1"/>
    <row r="504" s="55" customFormat="1" ht="15.75" customHeight="1"/>
    <row r="505" s="55" customFormat="1" ht="15.75" customHeight="1"/>
    <row r="506" s="55" customFormat="1" ht="15.75" customHeight="1"/>
    <row r="507" s="55" customFormat="1" ht="15.75" customHeight="1"/>
    <row r="508" s="55" customFormat="1" ht="15.75" customHeight="1"/>
    <row r="509" s="55" customFormat="1" ht="15.75" customHeight="1"/>
    <row r="510" s="55" customFormat="1" ht="15.75" customHeight="1"/>
    <row r="511" s="55" customFormat="1" ht="15.75" customHeight="1"/>
    <row r="512" s="55" customFormat="1" ht="15.75" customHeight="1"/>
    <row r="513" s="55" customFormat="1" ht="15.75" customHeight="1"/>
    <row r="514" s="55" customFormat="1" ht="15.75" customHeight="1"/>
    <row r="515" s="55" customFormat="1" ht="15.75" customHeight="1"/>
    <row r="516" s="55" customFormat="1" ht="15.75" customHeight="1"/>
    <row r="517" s="55" customFormat="1" ht="15.75" customHeight="1"/>
    <row r="518" s="55" customFormat="1" ht="15.75" customHeight="1"/>
    <row r="519" s="55" customFormat="1" ht="15.75" customHeight="1"/>
    <row r="520" s="55" customFormat="1" ht="15.75" customHeight="1"/>
    <row r="521" s="55" customFormat="1" ht="15.75" customHeight="1"/>
    <row r="522" s="55" customFormat="1" ht="15.75" customHeight="1"/>
    <row r="523" s="55" customFormat="1" ht="15.75" customHeight="1"/>
    <row r="524" s="55" customFormat="1" ht="15.75" customHeight="1"/>
    <row r="525" s="55" customFormat="1" ht="15.75" customHeight="1"/>
    <row r="526" s="55" customFormat="1" ht="15.75" customHeight="1"/>
    <row r="527" s="55" customFormat="1" ht="15.75" customHeight="1"/>
    <row r="528" s="55" customFormat="1" ht="15.75" customHeight="1"/>
    <row r="529" s="55" customFormat="1" ht="15.75" customHeight="1"/>
    <row r="530" s="55" customFormat="1" ht="15.75" customHeight="1"/>
    <row r="531" s="55" customFormat="1" ht="15.75" customHeight="1"/>
    <row r="532" s="55" customFormat="1" ht="15.75" customHeight="1"/>
    <row r="533" s="55" customFormat="1" ht="15.75" customHeight="1"/>
    <row r="534" s="55" customFormat="1" ht="15.75" customHeight="1"/>
    <row r="535" s="55" customFormat="1" ht="15.75" customHeight="1"/>
    <row r="536" s="55" customFormat="1" ht="15.75" customHeight="1"/>
    <row r="537" s="55" customFormat="1" ht="15.75" customHeight="1"/>
    <row r="538" s="55" customFormat="1" ht="15.75" customHeight="1"/>
    <row r="539" s="55" customFormat="1" ht="15.75" customHeight="1"/>
    <row r="540" s="55" customFormat="1" ht="15.75" customHeight="1"/>
    <row r="541" s="55" customFormat="1" ht="15.75" customHeight="1"/>
    <row r="542" s="55" customFormat="1" ht="15.75" customHeight="1"/>
    <row r="543" s="55" customFormat="1" ht="15.75" customHeight="1"/>
    <row r="544" s="55" customFormat="1" ht="15.75" customHeight="1"/>
    <row r="545" s="55" customFormat="1" ht="15.75" customHeight="1"/>
    <row r="546" s="55" customFormat="1" ht="15.75" customHeight="1"/>
    <row r="547" s="55" customFormat="1" ht="15.75" customHeight="1"/>
    <row r="548" s="55" customFormat="1" ht="15.75" customHeight="1"/>
    <row r="549" s="55" customFormat="1" ht="15.75" customHeight="1"/>
    <row r="550" s="55" customFormat="1" ht="15.75" customHeight="1"/>
    <row r="551" s="55" customFormat="1" ht="15.75" customHeight="1"/>
    <row r="552" s="55" customFormat="1" ht="15.75" customHeight="1"/>
    <row r="553" s="55" customFormat="1" ht="15.75" customHeight="1"/>
    <row r="554" s="55" customFormat="1" ht="15.75" customHeight="1"/>
    <row r="555" s="55" customFormat="1" ht="15.75" customHeight="1"/>
    <row r="556" s="55" customFormat="1" ht="15.75" customHeight="1"/>
    <row r="557" s="55" customFormat="1" ht="15.75" customHeight="1"/>
    <row r="558" s="55" customFormat="1" ht="15.75" customHeight="1"/>
    <row r="559" s="55" customFormat="1" ht="15.75" customHeight="1"/>
    <row r="560" s="55" customFormat="1" ht="15.75" customHeight="1"/>
    <row r="561" s="55" customFormat="1" ht="15.75" customHeight="1"/>
    <row r="562" s="55" customFormat="1" ht="15.75" customHeight="1"/>
    <row r="563" s="55" customFormat="1" ht="15.75" customHeight="1"/>
    <row r="564" s="55" customFormat="1" ht="15.75" customHeight="1"/>
    <row r="565" s="55" customFormat="1" ht="15.75" customHeight="1"/>
    <row r="566" s="55" customFormat="1" ht="15.75" customHeight="1"/>
    <row r="567" s="55" customFormat="1" ht="15.75" customHeight="1"/>
    <row r="568" s="55" customFormat="1" ht="15.75" customHeight="1"/>
    <row r="569" s="55" customFormat="1" ht="15.75" customHeight="1"/>
    <row r="570" s="55" customFormat="1" ht="15.75" customHeight="1"/>
    <row r="571" s="55" customFormat="1" ht="15.75" customHeight="1"/>
    <row r="572" s="55" customFormat="1" ht="15.75" customHeight="1"/>
    <row r="573" s="55" customFormat="1" ht="15.75" customHeight="1"/>
    <row r="574" s="55" customFormat="1" ht="15.75" customHeight="1"/>
    <row r="575" s="55" customFormat="1" ht="15.75" customHeight="1"/>
    <row r="576" s="55" customFormat="1" ht="15.75" customHeight="1"/>
    <row r="577" s="55" customFormat="1" ht="15.75" customHeight="1"/>
    <row r="578" s="55" customFormat="1" ht="15.75" customHeight="1"/>
    <row r="579" s="55" customFormat="1" ht="15.75" customHeight="1"/>
    <row r="580" s="55" customFormat="1" ht="15.75" customHeight="1"/>
    <row r="581" s="55" customFormat="1" ht="15.75" customHeight="1"/>
    <row r="582" s="55" customFormat="1" ht="15.75" customHeight="1"/>
    <row r="583" s="55" customFormat="1" ht="15.75" customHeight="1"/>
    <row r="584" s="55" customFormat="1" ht="15.75" customHeight="1"/>
    <row r="585" s="55" customFormat="1" ht="15.75" customHeight="1"/>
    <row r="586" s="55" customFormat="1" ht="15.75" customHeight="1"/>
    <row r="587" s="55" customFormat="1" ht="15.75" customHeight="1"/>
    <row r="588" s="55" customFormat="1" ht="15.75" customHeight="1"/>
    <row r="589" s="55" customFormat="1" ht="15.75" customHeight="1"/>
    <row r="590" s="55" customFormat="1" ht="15.75" customHeight="1"/>
    <row r="591" s="55" customFormat="1" ht="15.75" customHeight="1"/>
    <row r="592" s="55" customFormat="1" ht="15.75" customHeight="1"/>
    <row r="593" s="55" customFormat="1" ht="15.75" customHeight="1"/>
    <row r="594" s="55" customFormat="1" ht="15.75" customHeight="1"/>
    <row r="595" s="55" customFormat="1" ht="15.75" customHeight="1"/>
    <row r="596" s="55" customFormat="1" ht="15.75" customHeight="1"/>
    <row r="597" s="55" customFormat="1" ht="15.75" customHeight="1"/>
    <row r="598" s="55" customFormat="1" ht="15.75" customHeight="1"/>
    <row r="599" s="55" customFormat="1" ht="15.75" customHeight="1"/>
    <row r="600" s="55" customFormat="1" ht="15.75" customHeight="1"/>
    <row r="601" s="55" customFormat="1" ht="15.75" customHeight="1"/>
    <row r="602" s="55" customFormat="1" ht="15.75" customHeight="1"/>
    <row r="603" s="55" customFormat="1" ht="15.75" customHeight="1"/>
    <row r="604" s="55" customFormat="1" ht="15.75" customHeight="1"/>
    <row r="605" s="55" customFormat="1" ht="15.75" customHeight="1"/>
    <row r="606" s="55" customFormat="1" ht="15.75" customHeight="1"/>
    <row r="607" s="55" customFormat="1" ht="15.75" customHeight="1"/>
    <row r="608" s="55" customFormat="1" ht="15.75" customHeight="1"/>
    <row r="609" s="55" customFormat="1" ht="15.75" customHeight="1"/>
    <row r="610" s="55" customFormat="1" ht="15.75" customHeight="1"/>
    <row r="611" s="55" customFormat="1" ht="15.75" customHeight="1"/>
    <row r="612" s="55" customFormat="1" ht="15.75" customHeight="1"/>
    <row r="613" s="55" customFormat="1" ht="15.75" customHeight="1"/>
    <row r="614" s="55" customFormat="1" ht="15.75" customHeight="1"/>
    <row r="615" s="55" customFormat="1" ht="15.75" customHeight="1"/>
    <row r="616" s="55" customFormat="1" ht="15.75" customHeight="1"/>
    <row r="617" s="55" customFormat="1" ht="15.75" customHeight="1"/>
    <row r="618" s="55" customFormat="1" ht="15.75" customHeight="1"/>
    <row r="619" s="55" customFormat="1" ht="15.75" customHeight="1"/>
    <row r="620" s="55" customFormat="1" ht="15.75" customHeight="1"/>
    <row r="621" s="55" customFormat="1" ht="15.75" customHeight="1"/>
    <row r="622" s="55" customFormat="1" ht="15.75" customHeight="1"/>
    <row r="623" s="55" customFormat="1" ht="15.75" customHeight="1"/>
    <row r="624" s="55" customFormat="1" ht="15.75" customHeight="1"/>
    <row r="625" s="55" customFormat="1" ht="15.75" customHeight="1"/>
    <row r="626" s="55" customFormat="1" ht="15.75" customHeight="1"/>
    <row r="627" s="55" customFormat="1" ht="15.75" customHeight="1"/>
    <row r="628" s="55" customFormat="1" ht="15.75" customHeight="1"/>
    <row r="629" s="55" customFormat="1" ht="15.75" customHeight="1"/>
    <row r="630" s="55" customFormat="1" ht="15.75" customHeight="1"/>
    <row r="631" s="55" customFormat="1" ht="15.75" customHeight="1"/>
    <row r="632" s="55" customFormat="1" ht="15.75" customHeight="1"/>
    <row r="633" s="55" customFormat="1" ht="15.75" customHeight="1"/>
    <row r="634" s="55" customFormat="1" ht="15.75" customHeight="1"/>
    <row r="635" s="55" customFormat="1" ht="15.75" customHeight="1"/>
    <row r="636" s="55" customFormat="1" ht="15.75" customHeight="1"/>
    <row r="637" s="55" customFormat="1" ht="15.75" customHeight="1"/>
    <row r="638" s="55" customFormat="1" ht="15.75" customHeight="1"/>
    <row r="639" s="55" customFormat="1" ht="15.75" customHeight="1"/>
    <row r="640" s="55" customFormat="1" ht="15.75" customHeight="1"/>
    <row r="641" s="55" customFormat="1" ht="15.75" customHeight="1"/>
    <row r="642" s="55" customFormat="1" ht="15.75" customHeight="1"/>
    <row r="643" s="55" customFormat="1" ht="15.75" customHeight="1"/>
    <row r="644" s="55" customFormat="1" ht="15.75" customHeight="1"/>
    <row r="645" s="55" customFormat="1" ht="15.75" customHeight="1"/>
    <row r="646" s="55" customFormat="1" ht="15.75" customHeight="1"/>
    <row r="647" s="55" customFormat="1" ht="15.75" customHeight="1"/>
    <row r="648" s="55" customFormat="1" ht="15.75" customHeight="1"/>
    <row r="649" s="55" customFormat="1" ht="15.75" customHeight="1"/>
    <row r="650" s="55" customFormat="1" ht="15.75" customHeight="1"/>
    <row r="651" s="55" customFormat="1" ht="15.75" customHeight="1"/>
    <row r="652" s="55" customFormat="1" ht="15.75" customHeight="1"/>
    <row r="653" s="55" customFormat="1" ht="15.75" customHeight="1"/>
    <row r="654" s="55" customFormat="1" ht="15.75" customHeight="1"/>
    <row r="655" s="55" customFormat="1" ht="15.75" customHeight="1"/>
    <row r="656" s="55" customFormat="1" ht="15.75" customHeight="1"/>
    <row r="657" s="55" customFormat="1" ht="15.75" customHeight="1"/>
    <row r="658" s="55" customFormat="1" ht="15.75" customHeight="1"/>
    <row r="659" s="55" customFormat="1" ht="15.75" customHeight="1"/>
    <row r="660" s="55" customFormat="1" ht="15.75" customHeight="1"/>
    <row r="661" s="55" customFormat="1" ht="15.75" customHeight="1"/>
    <row r="662" s="55" customFormat="1" ht="15.75" customHeight="1"/>
    <row r="663" s="55" customFormat="1" ht="15.75" customHeight="1"/>
    <row r="664" s="55" customFormat="1" ht="15.75" customHeight="1"/>
    <row r="665" s="55" customFormat="1" ht="15.75" customHeight="1"/>
    <row r="666" s="55" customFormat="1" ht="15.75" customHeight="1"/>
    <row r="667" s="55" customFormat="1" ht="15.75" customHeight="1"/>
    <row r="668" s="55" customFormat="1" ht="15.75" customHeight="1"/>
    <row r="669" s="55" customFormat="1" ht="15.75" customHeight="1"/>
    <row r="670" s="55" customFormat="1" ht="15.75" customHeight="1"/>
    <row r="671" s="55" customFormat="1" ht="15.75" customHeight="1"/>
    <row r="672" s="55" customFormat="1" ht="15.75" customHeight="1"/>
    <row r="673" s="55" customFormat="1" ht="15.75" customHeight="1"/>
    <row r="674" s="55" customFormat="1" ht="15.75" customHeight="1"/>
    <row r="675" s="55" customFormat="1" ht="15.75" customHeight="1"/>
    <row r="676" s="55" customFormat="1" ht="15.75" customHeight="1"/>
    <row r="677" s="55" customFormat="1" ht="15.75" customHeight="1"/>
    <row r="678" s="55" customFormat="1" ht="15.75" customHeight="1"/>
    <row r="679" s="55" customFormat="1" ht="15.75" customHeight="1"/>
    <row r="680" s="55" customFormat="1" ht="15.75" customHeight="1"/>
    <row r="681" s="55" customFormat="1" ht="15.75" customHeight="1"/>
    <row r="682" s="55" customFormat="1" ht="15.75" customHeight="1"/>
    <row r="683" s="55" customFormat="1" ht="15.75" customHeight="1"/>
    <row r="684" s="55" customFormat="1" ht="15.75" customHeight="1"/>
    <row r="685" s="55" customFormat="1" ht="15.75" customHeight="1"/>
    <row r="686" s="55" customFormat="1" ht="15.75" customHeight="1"/>
    <row r="687" s="55" customFormat="1" ht="15.75" customHeight="1"/>
    <row r="688" s="55" customFormat="1" ht="15.75" customHeight="1"/>
    <row r="689" s="55" customFormat="1" ht="15.75" customHeight="1"/>
    <row r="690" s="55" customFormat="1" ht="15.75" customHeight="1"/>
    <row r="691" s="55" customFormat="1" ht="15.75" customHeight="1"/>
    <row r="692" s="55" customFormat="1" ht="15.75" customHeight="1"/>
    <row r="693" s="55" customFormat="1" ht="15.75" customHeight="1"/>
    <row r="694" s="55" customFormat="1" ht="15.75" customHeight="1"/>
    <row r="695" s="55" customFormat="1" ht="15.75" customHeight="1"/>
    <row r="696" s="55" customFormat="1" ht="15.75" customHeight="1"/>
    <row r="697" s="55" customFormat="1" ht="15.75" customHeight="1"/>
    <row r="698" s="55" customFormat="1" ht="15.75" customHeight="1"/>
    <row r="699" s="55" customFormat="1" ht="15.75" customHeight="1"/>
    <row r="700" s="55" customFormat="1" ht="15.75" customHeight="1"/>
    <row r="701" s="55" customFormat="1" ht="15.75" customHeight="1"/>
    <row r="702" s="55" customFormat="1" ht="15.75" customHeight="1"/>
    <row r="703" s="55" customFormat="1" ht="15.75" customHeight="1"/>
    <row r="704" s="55" customFormat="1" ht="15.75" customHeight="1"/>
    <row r="705" s="55" customFormat="1" ht="15.75" customHeight="1"/>
    <row r="706" s="55" customFormat="1" ht="15.75" customHeight="1"/>
    <row r="707" s="55" customFormat="1" ht="15.75" customHeight="1"/>
    <row r="708" s="55" customFormat="1" ht="15.75" customHeight="1"/>
    <row r="709" s="55" customFormat="1" ht="15.75" customHeight="1"/>
    <row r="710" s="55" customFormat="1" ht="15.75" customHeight="1"/>
    <row r="711" s="55" customFormat="1" ht="15.75" customHeight="1"/>
    <row r="712" s="55" customFormat="1" ht="15.75" customHeight="1"/>
    <row r="713" s="55" customFormat="1" ht="15.75" customHeight="1"/>
    <row r="714" s="55" customFormat="1" ht="15.75" customHeight="1"/>
    <row r="715" s="55" customFormat="1" ht="15.75" customHeight="1"/>
    <row r="716" s="55" customFormat="1" ht="15.75" customHeight="1"/>
    <row r="717" s="55" customFormat="1" ht="15.75" customHeight="1"/>
    <row r="718" s="55" customFormat="1" ht="15.75" customHeight="1"/>
    <row r="719" s="55" customFormat="1" ht="15.75" customHeight="1"/>
    <row r="720" s="55" customFormat="1" ht="15.75" customHeight="1"/>
    <row r="721" s="55" customFormat="1" ht="15.75" customHeight="1"/>
    <row r="722" s="55" customFormat="1" ht="15.75" customHeight="1"/>
    <row r="723" s="55" customFormat="1" ht="15.75" customHeight="1"/>
    <row r="724" s="55" customFormat="1" ht="15.75" customHeight="1"/>
    <row r="725" s="55" customFormat="1" ht="15.75" customHeight="1"/>
    <row r="726" s="55" customFormat="1" ht="15.75" customHeight="1"/>
    <row r="727" s="55" customFormat="1" ht="15.75" customHeight="1"/>
    <row r="728" s="55" customFormat="1" ht="15.75" customHeight="1"/>
    <row r="729" s="55" customFormat="1" ht="15.75" customHeight="1"/>
    <row r="730" s="55" customFormat="1" ht="15.75" customHeight="1"/>
    <row r="731" s="55" customFormat="1" ht="15.75" customHeight="1"/>
    <row r="732" s="55" customFormat="1" ht="15.75" customHeight="1"/>
    <row r="733" s="55" customFormat="1" ht="15.75" customHeight="1"/>
    <row r="734" s="55" customFormat="1" ht="15.75" customHeight="1"/>
    <row r="735" s="55" customFormat="1" ht="15.75" customHeight="1"/>
    <row r="736" s="55" customFormat="1" ht="15.75" customHeight="1"/>
    <row r="737" s="55" customFormat="1" ht="15.75" customHeight="1"/>
    <row r="738" s="55" customFormat="1" ht="15.75" customHeight="1"/>
    <row r="739" s="55" customFormat="1" ht="15.75" customHeight="1"/>
    <row r="740" s="55" customFormat="1" ht="15.75" customHeight="1"/>
    <row r="741" s="55" customFormat="1" ht="15.75" customHeight="1"/>
    <row r="742" s="55" customFormat="1" ht="15.75" customHeight="1"/>
    <row r="743" s="55" customFormat="1" ht="15.75" customHeight="1"/>
    <row r="744" s="55" customFormat="1" ht="15.75" customHeight="1"/>
    <row r="745" s="55" customFormat="1" ht="15.75" customHeight="1"/>
    <row r="746" s="55" customFormat="1" ht="15.75" customHeight="1"/>
    <row r="747" s="55" customFormat="1" ht="15.75" customHeight="1"/>
    <row r="748" s="55" customFormat="1" ht="15.75" customHeight="1"/>
    <row r="749" s="55" customFormat="1" ht="15.75" customHeight="1"/>
    <row r="750" s="55" customFormat="1" ht="15.75" customHeight="1"/>
    <row r="751" s="55" customFormat="1" ht="15.75" customHeight="1"/>
    <row r="752" s="55" customFormat="1" ht="15.75" customHeight="1"/>
    <row r="753" s="55" customFormat="1" ht="15.75" customHeight="1"/>
    <row r="754" s="55" customFormat="1" ht="15.75" customHeight="1"/>
    <row r="755" s="55" customFormat="1" ht="15.75" customHeight="1"/>
    <row r="756" s="55" customFormat="1" ht="15.75" customHeight="1"/>
    <row r="757" s="55" customFormat="1" ht="15.75" customHeight="1"/>
    <row r="758" s="55" customFormat="1" ht="15.75" customHeight="1"/>
    <row r="759" s="55" customFormat="1" ht="15.75" customHeight="1"/>
    <row r="760" s="55" customFormat="1" ht="15.75" customHeight="1"/>
    <row r="761" s="55" customFormat="1" ht="15.75" customHeight="1"/>
    <row r="762" s="55" customFormat="1" ht="15.75" customHeight="1"/>
    <row r="763" s="55" customFormat="1" ht="15.75" customHeight="1"/>
    <row r="764" s="55" customFormat="1" ht="15.75" customHeight="1"/>
    <row r="765" s="55" customFormat="1" ht="15.75" customHeight="1"/>
    <row r="766" s="55" customFormat="1" ht="15.75" customHeight="1"/>
    <row r="767" s="55" customFormat="1" ht="15.75" customHeight="1"/>
    <row r="768" s="55" customFormat="1" ht="15.75" customHeight="1"/>
    <row r="769" s="55" customFormat="1" ht="15.75" customHeight="1"/>
    <row r="770" s="55" customFormat="1" ht="15.75" customHeight="1"/>
    <row r="771" s="55" customFormat="1" ht="15.75" customHeight="1"/>
    <row r="772" s="55" customFormat="1" ht="15.75" customHeight="1"/>
    <row r="773" s="55" customFormat="1" ht="15.75" customHeight="1"/>
    <row r="774" s="55" customFormat="1" ht="15.75" customHeight="1"/>
    <row r="775" s="55" customFormat="1" ht="15.75" customHeight="1"/>
    <row r="776" s="55" customFormat="1" ht="15.75" customHeight="1"/>
    <row r="777" s="55" customFormat="1" ht="15.75" customHeight="1"/>
    <row r="778" s="55" customFormat="1" ht="15.75" customHeight="1"/>
    <row r="779" s="55" customFormat="1" ht="15.75" customHeight="1"/>
    <row r="780" s="55" customFormat="1" ht="15.75" customHeight="1"/>
    <row r="781" s="55" customFormat="1" ht="15.75" customHeight="1"/>
    <row r="782" s="55" customFormat="1" ht="15.75" customHeight="1"/>
    <row r="783" s="55" customFormat="1" ht="15.75" customHeight="1"/>
    <row r="784" s="55" customFormat="1" ht="15.75" customHeight="1"/>
    <row r="785" s="55" customFormat="1" ht="15.75" customHeight="1"/>
    <row r="786" s="55" customFormat="1" ht="15.75" customHeight="1"/>
    <row r="787" s="55" customFormat="1" ht="15.75" customHeight="1"/>
    <row r="788" s="55" customFormat="1" ht="15.75" customHeight="1"/>
    <row r="789" s="55" customFormat="1" ht="15.75" customHeight="1"/>
    <row r="790" s="55" customFormat="1" ht="15.75" customHeight="1"/>
    <row r="791" s="55" customFormat="1" ht="15.75" customHeight="1"/>
    <row r="792" s="55" customFormat="1" ht="15.75" customHeight="1"/>
    <row r="793" s="55" customFormat="1" ht="15.75" customHeight="1"/>
    <row r="794" s="55" customFormat="1" ht="15.75" customHeight="1"/>
    <row r="795" s="55" customFormat="1" ht="15.75" customHeight="1"/>
    <row r="796" s="55" customFormat="1" ht="15.75" customHeight="1"/>
    <row r="797" s="55" customFormat="1" ht="15.75" customHeight="1"/>
    <row r="798" s="55" customFormat="1" ht="15.75" customHeight="1"/>
    <row r="799" s="55" customFormat="1" ht="15.75" customHeight="1"/>
    <row r="800" s="55" customFormat="1" ht="15.75" customHeight="1"/>
    <row r="801" s="55" customFormat="1" ht="15.75" customHeight="1"/>
    <row r="802" s="55" customFormat="1" ht="15.75" customHeight="1"/>
    <row r="803" s="55" customFormat="1" ht="15.75" customHeight="1"/>
    <row r="804" s="55" customFormat="1" ht="15.75" customHeight="1"/>
    <row r="805" s="55" customFormat="1" ht="15.75" customHeight="1"/>
    <row r="806" s="55" customFormat="1" ht="15.75" customHeight="1"/>
    <row r="807" s="55" customFormat="1" ht="15.75" customHeight="1"/>
    <row r="808" s="55" customFormat="1" ht="15.75" customHeight="1"/>
    <row r="809" s="55" customFormat="1" ht="15.75" customHeight="1"/>
    <row r="810" s="55" customFormat="1" ht="15.75" customHeight="1"/>
    <row r="811" s="55" customFormat="1" ht="15.75" customHeight="1"/>
    <row r="812" s="55" customFormat="1" ht="15.75" customHeight="1"/>
    <row r="813" s="55" customFormat="1" ht="15.75" customHeight="1"/>
    <row r="814" s="55" customFormat="1" ht="15.75" customHeight="1"/>
    <row r="815" s="55" customFormat="1" ht="15.75" customHeight="1"/>
    <row r="816" s="55" customFormat="1" ht="15.75" customHeight="1"/>
    <row r="817" s="55" customFormat="1" ht="15.75" customHeight="1"/>
    <row r="818" s="55" customFormat="1" ht="15.75" customHeight="1"/>
    <row r="819" s="55" customFormat="1" ht="15.75" customHeight="1"/>
    <row r="820" s="55" customFormat="1" ht="15.75" customHeight="1"/>
    <row r="821" s="55" customFormat="1" ht="15.75" customHeight="1"/>
    <row r="822" s="55" customFormat="1" ht="15.75" customHeight="1"/>
    <row r="823" s="55" customFormat="1" ht="15.75" customHeight="1"/>
    <row r="824" s="55" customFormat="1" ht="15.75" customHeight="1"/>
    <row r="825" s="55" customFormat="1" ht="15.75" customHeight="1"/>
    <row r="826" s="55" customFormat="1" ht="15.75" customHeight="1"/>
    <row r="827" s="55" customFormat="1" ht="15.75" customHeight="1"/>
    <row r="828" s="55" customFormat="1" ht="15.75" customHeight="1"/>
    <row r="829" s="55" customFormat="1" ht="15.75" customHeight="1"/>
    <row r="830" s="55" customFormat="1" ht="15.75" customHeight="1"/>
    <row r="831" s="55" customFormat="1" ht="15.75" customHeight="1"/>
    <row r="832" s="55" customFormat="1" ht="15.75" customHeight="1"/>
    <row r="833" s="55" customFormat="1" ht="15.75" customHeight="1"/>
    <row r="834" s="55" customFormat="1" ht="15.75" customHeight="1"/>
    <row r="835" s="55" customFormat="1" ht="15.75" customHeight="1"/>
    <row r="836" s="55" customFormat="1" ht="15.75" customHeight="1"/>
    <row r="837" s="55" customFormat="1" ht="15.75" customHeight="1"/>
    <row r="838" s="55" customFormat="1" ht="15.75" customHeight="1"/>
    <row r="839" s="55" customFormat="1" ht="15.75" customHeight="1"/>
    <row r="840" s="55" customFormat="1" ht="15.75" customHeight="1"/>
    <row r="841" s="55" customFormat="1" ht="15.75" customHeight="1"/>
    <row r="842" s="55" customFormat="1" ht="15.75" customHeight="1"/>
    <row r="843" s="55" customFormat="1" ht="15.75" customHeight="1"/>
    <row r="844" s="55" customFormat="1" ht="15.75" customHeight="1"/>
    <row r="845" s="55" customFormat="1" ht="15.75" customHeight="1"/>
    <row r="846" s="55" customFormat="1" ht="15.75" customHeight="1"/>
    <row r="847" s="55" customFormat="1" ht="15.75" customHeight="1"/>
    <row r="848" s="55" customFormat="1" ht="15.75" customHeight="1"/>
    <row r="849" s="55" customFormat="1" ht="15.75" customHeight="1"/>
    <row r="850" s="55" customFormat="1" ht="15.75" customHeight="1"/>
    <row r="851" s="55" customFormat="1" ht="15.75" customHeight="1"/>
    <row r="852" s="55" customFormat="1" ht="15.75" customHeight="1"/>
    <row r="853" s="55" customFormat="1" ht="15.75" customHeight="1"/>
    <row r="854" s="55" customFormat="1" ht="15.75" customHeight="1"/>
    <row r="855" s="55" customFormat="1" ht="15.75" customHeight="1"/>
    <row r="856" s="55" customFormat="1" ht="15.75" customHeight="1"/>
    <row r="857" s="55" customFormat="1" ht="15.75" customHeight="1"/>
    <row r="858" s="55" customFormat="1" ht="15.75" customHeight="1"/>
    <row r="859" s="55" customFormat="1" ht="15.75" customHeight="1"/>
    <row r="860" s="55" customFormat="1" ht="15.75" customHeight="1"/>
    <row r="861" s="55" customFormat="1" ht="15.75" customHeight="1"/>
    <row r="862" s="55" customFormat="1" ht="15.75" customHeight="1"/>
    <row r="863" s="55" customFormat="1" ht="15.75" customHeight="1"/>
    <row r="864" s="55" customFormat="1" ht="15.75" customHeight="1"/>
    <row r="865" s="55" customFormat="1" ht="15.75" customHeight="1"/>
    <row r="866" s="55" customFormat="1" ht="15.75" customHeight="1"/>
    <row r="867" s="55" customFormat="1" ht="15.75" customHeight="1"/>
    <row r="868" s="55" customFormat="1" ht="15.75" customHeight="1"/>
    <row r="869" s="55" customFormat="1" ht="15.75" customHeight="1"/>
    <row r="870" s="55" customFormat="1" ht="15.75" customHeight="1"/>
    <row r="871" s="55" customFormat="1" ht="15.75" customHeight="1"/>
    <row r="872" s="55" customFormat="1" ht="15.75" customHeight="1"/>
    <row r="873" s="55" customFormat="1" ht="15.75" customHeight="1"/>
    <row r="874" s="55" customFormat="1" ht="15.75" customHeight="1"/>
    <row r="875" s="55" customFormat="1" ht="15.75" customHeight="1"/>
    <row r="876" s="55" customFormat="1" ht="15.75" customHeight="1"/>
    <row r="877" s="55" customFormat="1" ht="15.75" customHeight="1"/>
    <row r="878" s="55" customFormat="1" ht="15.75" customHeight="1"/>
    <row r="879" s="55" customFormat="1" ht="15.75" customHeight="1"/>
    <row r="880" s="55" customFormat="1" ht="15.75" customHeight="1"/>
    <row r="881" s="55" customFormat="1" ht="15.75" customHeight="1"/>
    <row r="882" s="55" customFormat="1" ht="15.75" customHeight="1"/>
    <row r="883" s="55" customFormat="1" ht="15.75" customHeight="1"/>
    <row r="884" s="55" customFormat="1" ht="15.75" customHeight="1"/>
    <row r="885" s="55" customFormat="1" ht="15.75" customHeight="1"/>
    <row r="886" s="55" customFormat="1" ht="15.75" customHeight="1"/>
    <row r="887" s="55" customFormat="1" ht="15.75" customHeight="1"/>
    <row r="888" s="55" customFormat="1" ht="15.75" customHeight="1"/>
    <row r="889" s="55" customFormat="1" ht="15.75" customHeight="1"/>
    <row r="890" s="55" customFormat="1" ht="15.75" customHeight="1"/>
    <row r="891" s="55" customFormat="1" ht="15.75" customHeight="1"/>
    <row r="892" s="55" customFormat="1" ht="15.75" customHeight="1"/>
    <row r="893" s="55" customFormat="1" ht="15.75" customHeight="1"/>
    <row r="894" s="55" customFormat="1" ht="15.75" customHeight="1"/>
    <row r="895" s="55" customFormat="1" ht="15.75" customHeight="1"/>
    <row r="896" s="55" customFormat="1" ht="15.75" customHeight="1"/>
    <row r="897" s="55" customFormat="1" ht="15.75" customHeight="1"/>
    <row r="898" s="55" customFormat="1" ht="15.75" customHeight="1"/>
    <row r="899" s="55" customFormat="1" ht="15.75" customHeight="1"/>
    <row r="900" s="55" customFormat="1" ht="15.75" customHeight="1"/>
    <row r="901" s="55" customFormat="1" ht="15.75" customHeight="1"/>
    <row r="902" s="55" customFormat="1" ht="15.75" customHeight="1"/>
    <row r="903" s="55" customFormat="1" ht="15.75" customHeight="1"/>
    <row r="904" s="55" customFormat="1" ht="15.75" customHeight="1"/>
    <row r="905" s="55" customFormat="1" ht="15.75" customHeight="1"/>
    <row r="906" s="55" customFormat="1" ht="15.75" customHeight="1"/>
    <row r="907" s="55" customFormat="1" ht="15.75" customHeight="1"/>
    <row r="908" s="55" customFormat="1" ht="15.75" customHeight="1"/>
    <row r="909" s="55" customFormat="1" ht="15.75" customHeight="1"/>
    <row r="910" s="55" customFormat="1" ht="15.75" customHeight="1"/>
    <row r="911" s="55" customFormat="1" ht="15.75" customHeight="1"/>
    <row r="912" s="55" customFormat="1" ht="15.75" customHeight="1"/>
    <row r="913" s="55" customFormat="1" ht="15.75" customHeight="1"/>
    <row r="914" s="55" customFormat="1" ht="15.75" customHeight="1"/>
    <row r="915" s="55" customFormat="1" ht="15.75" customHeight="1"/>
    <row r="916" s="55" customFormat="1" ht="15.75" customHeight="1"/>
    <row r="917" s="55" customFormat="1" ht="15.75" customHeight="1"/>
    <row r="918" s="55" customFormat="1" ht="15.75" customHeight="1"/>
    <row r="919" s="55" customFormat="1" ht="15.75" customHeight="1"/>
    <row r="920" s="55" customFormat="1" ht="15.75" customHeight="1"/>
    <row r="921" s="55" customFormat="1" ht="15.75" customHeight="1"/>
    <row r="922" s="55" customFormat="1" ht="15.75" customHeight="1"/>
    <row r="923" s="55" customFormat="1" ht="15.75" customHeight="1"/>
    <row r="924" s="55" customFormat="1" ht="15.75" customHeight="1"/>
    <row r="925" s="55" customFormat="1" ht="15.75" customHeight="1"/>
    <row r="926" s="55" customFormat="1" ht="15.75" customHeight="1"/>
    <row r="927" s="55" customFormat="1" ht="15.75" customHeight="1"/>
    <row r="928" s="55" customFormat="1" ht="15.75" customHeight="1"/>
    <row r="929" s="55" customFormat="1" ht="15.75" customHeight="1"/>
    <row r="930" s="55" customFormat="1" ht="15.75" customHeight="1"/>
    <row r="931" s="55" customFormat="1" ht="15.75" customHeight="1"/>
    <row r="932" s="55" customFormat="1" ht="15.75" customHeight="1"/>
    <row r="933" s="55" customFormat="1" ht="15.75" customHeight="1"/>
    <row r="934" s="55" customFormat="1" ht="15.75" customHeight="1"/>
    <row r="935" s="55" customFormat="1" ht="15.75" customHeight="1"/>
    <row r="936" s="55" customFormat="1" ht="15.75" customHeight="1"/>
    <row r="937" s="55" customFormat="1" ht="15.75" customHeight="1"/>
    <row r="938" s="55" customFormat="1" ht="15.75" customHeight="1"/>
    <row r="939" s="55" customFormat="1" ht="15.75" customHeight="1"/>
    <row r="940" s="55" customFormat="1" ht="15.75" customHeight="1"/>
    <row r="941" s="55" customFormat="1" ht="15.75" customHeight="1"/>
    <row r="942" s="55" customFormat="1" ht="15.75" customHeight="1"/>
    <row r="943" s="55" customFormat="1" ht="15.75" customHeight="1"/>
    <row r="944" s="55" customFormat="1" ht="15.75" customHeight="1"/>
    <row r="945" s="55" customFormat="1" ht="15.75" customHeight="1"/>
    <row r="946" s="55" customFormat="1" ht="15.75" customHeight="1"/>
    <row r="947" s="55" customFormat="1" ht="15.75" customHeight="1"/>
    <row r="948" s="55" customFormat="1" ht="15.75" customHeight="1"/>
    <row r="949" s="55" customFormat="1" ht="15.75" customHeight="1"/>
    <row r="950" s="55" customFormat="1" ht="15.75" customHeight="1"/>
    <row r="951" s="55" customFormat="1" ht="15.75" customHeight="1"/>
    <row r="952" s="55" customFormat="1" ht="15.75" customHeight="1"/>
    <row r="953" s="55" customFormat="1" ht="15.75" customHeight="1"/>
    <row r="954" s="55" customFormat="1" ht="15.75" customHeight="1"/>
    <row r="955" s="55" customFormat="1" ht="15.75" customHeight="1"/>
    <row r="956" s="55" customFormat="1" ht="15.75" customHeight="1"/>
    <row r="957" s="55" customFormat="1" ht="15.75" customHeight="1"/>
    <row r="958" s="55" customFormat="1" ht="15.75" customHeight="1"/>
    <row r="959" s="55" customFormat="1" ht="15.75" customHeight="1"/>
    <row r="960" s="55" customFormat="1" ht="15.75" customHeight="1"/>
    <row r="961" s="55" customFormat="1" ht="15.75" customHeight="1"/>
    <row r="962" s="55" customFormat="1" ht="15.75" customHeight="1"/>
    <row r="963" s="55" customFormat="1" ht="15.75" customHeight="1"/>
    <row r="964" s="55" customFormat="1" ht="15.75" customHeight="1"/>
    <row r="965" s="55" customFormat="1" ht="15.75" customHeight="1"/>
    <row r="966" s="55" customFormat="1" ht="15.75" customHeight="1"/>
    <row r="967" s="55" customFormat="1" ht="15.75" customHeight="1"/>
    <row r="968" s="55" customFormat="1" ht="15.75" customHeight="1"/>
    <row r="969" s="55" customFormat="1" ht="15.75" customHeight="1"/>
    <row r="970" s="55" customFormat="1" ht="15.75" customHeight="1"/>
    <row r="971" s="55" customFormat="1" ht="15.75" customHeight="1"/>
    <row r="972" s="55" customFormat="1" ht="15.75" customHeight="1"/>
    <row r="973" s="55" customFormat="1" ht="15.75" customHeight="1"/>
    <row r="974" s="55" customFormat="1" ht="15.75" customHeight="1"/>
    <row r="975" s="55" customFormat="1" ht="15.75" customHeight="1"/>
    <row r="976" s="55" customFormat="1" ht="15.75" customHeight="1"/>
    <row r="977" s="55" customFormat="1" ht="15.75" customHeight="1"/>
    <row r="978" s="55" customFormat="1" ht="15.75" customHeight="1"/>
    <row r="979" s="55" customFormat="1" ht="15.75" customHeight="1"/>
    <row r="980" s="55" customFormat="1" ht="15.75" customHeight="1"/>
    <row r="981" s="55" customFormat="1" ht="15.75" customHeight="1"/>
    <row r="982" s="55" customFormat="1" ht="15.75" customHeight="1"/>
    <row r="983" s="55" customFormat="1" ht="15.75" customHeight="1"/>
    <row r="984" s="55" customFormat="1" ht="15.75" customHeight="1"/>
    <row r="985" s="55" customFormat="1" ht="15.75" customHeight="1"/>
    <row r="986" s="55" customFormat="1" ht="15.75" customHeight="1"/>
    <row r="987" s="55" customFormat="1" ht="15.75" customHeight="1"/>
    <row r="988" s="55" customFormat="1" ht="15.75" customHeight="1"/>
    <row r="989" s="55" customFormat="1" ht="15.75" customHeight="1"/>
    <row r="990" s="55" customFormat="1" ht="15.75" customHeight="1"/>
    <row r="991" s="55" customFormat="1" ht="15.75" customHeight="1"/>
    <row r="992" s="55" customFormat="1" ht="15.75" customHeight="1"/>
    <row r="993" s="55" customFormat="1" ht="15.75" customHeight="1"/>
    <row r="994" s="55" customFormat="1" ht="15.75" customHeight="1"/>
    <row r="995" s="55" customFormat="1" ht="15.75" customHeight="1"/>
    <row r="996" s="55" customFormat="1" ht="15.75" customHeight="1"/>
    <row r="997" s="55" customFormat="1" ht="15.75" customHeight="1"/>
    <row r="998" s="55" customFormat="1" ht="15.75" customHeight="1"/>
    <row r="999" s="55" customFormat="1" ht="15.75" customHeight="1"/>
    <row r="1000" s="55" customFormat="1" ht="15.75" customHeight="1"/>
  </sheetData>
  <sheetProtection password="CED0" sheet="1" objects="1" scenarios="1"/>
  <mergeCells count="9">
    <mergeCell ref="C11:I11"/>
    <mergeCell ref="C12:I12"/>
    <mergeCell ref="C13:I13"/>
    <mergeCell ref="E17:I17"/>
    <mergeCell ref="G21:H21"/>
    <mergeCell ref="C24:E24"/>
    <mergeCell ref="G24:I24"/>
    <mergeCell ref="G25:I25"/>
    <mergeCell ref="D47:I47"/>
  </mergeCells>
  <pageMargins left="0.7" right="0.7" top="0.75" bottom="0.75" header="0" footer="0"/>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00"/>
  <sheetViews>
    <sheetView showGridLines="0" showRowColHeaders="0" zoomScale="90" zoomScaleNormal="90" zoomScaleSheetLayoutView="90" workbookViewId="0">
      <selection activeCell="H18" sqref="H18:K18"/>
    </sheetView>
  </sheetViews>
  <sheetFormatPr defaultColWidth="12.5454545454545" defaultRowHeight="15" customHeight="1"/>
  <cols>
    <col min="1" max="1" width="34" style="348" customWidth="1"/>
    <col min="2" max="2" width="3" style="348" customWidth="1"/>
    <col min="3" max="3" width="4.63636363636364" style="55" customWidth="1"/>
    <col min="4" max="4" width="7.45454545454545" style="55" customWidth="1"/>
    <col min="5" max="5" width="17" style="55" customWidth="1"/>
    <col min="6" max="7" width="12.2727272727273" style="55" customWidth="1"/>
    <col min="8" max="9" width="10" style="55" customWidth="1"/>
    <col min="10" max="10" width="13.0909090909091" style="55" customWidth="1"/>
    <col min="11" max="11" width="9.09090909090909" style="55" customWidth="1"/>
    <col min="12" max="15" width="9.09090909090909" style="55" hidden="1" customWidth="1"/>
    <col min="16" max="27" width="9.09090909090909" style="55" customWidth="1"/>
    <col min="28" max="16384" width="12.5454545454545" style="55"/>
  </cols>
  <sheetData>
    <row r="1" ht="14" spans="1:2">
      <c r="A1" s="55"/>
      <c r="B1" s="55"/>
    </row>
    <row r="2" ht="14" spans="1:6">
      <c r="A2" s="55"/>
      <c r="B2" s="55"/>
      <c r="C2" s="700"/>
      <c r="D2" s="700"/>
      <c r="E2" s="700"/>
      <c r="F2" s="701"/>
    </row>
    <row r="3" ht="14" spans="1:2">
      <c r="A3" s="55"/>
      <c r="B3" s="55"/>
    </row>
    <row r="4" ht="14" spans="1:2">
      <c r="A4" s="55"/>
      <c r="B4" s="55"/>
    </row>
    <row r="5" ht="14" spans="1:3">
      <c r="A5" s="55"/>
      <c r="B5" s="55"/>
      <c r="C5" s="65"/>
    </row>
    <row r="6" ht="18.75" customHeight="1" spans="1:10">
      <c r="A6" s="55"/>
      <c r="B6" s="55"/>
      <c r="C6" s="649" t="s">
        <v>23</v>
      </c>
      <c r="D6" s="702"/>
      <c r="E6" s="702"/>
      <c r="F6" s="702"/>
      <c r="G6" s="702"/>
      <c r="H6" s="702"/>
      <c r="I6" s="702"/>
      <c r="J6" s="702"/>
    </row>
    <row r="7" ht="26.25" customHeight="1" spans="1:10">
      <c r="A7" s="55"/>
      <c r="B7" s="55"/>
      <c r="C7" s="703" t="s">
        <v>6</v>
      </c>
      <c r="D7" s="704"/>
      <c r="E7" s="704"/>
      <c r="F7" s="704"/>
      <c r="G7" s="704"/>
      <c r="H7" s="704"/>
      <c r="I7" s="704"/>
      <c r="J7" s="704"/>
    </row>
    <row r="8" ht="14" spans="1:3">
      <c r="A8" s="55"/>
      <c r="B8" s="55"/>
      <c r="C8" s="65"/>
    </row>
    <row r="9" ht="57" customHeight="1" spans="1:10">
      <c r="A9" s="55"/>
      <c r="B9" s="55"/>
      <c r="C9" s="705" t="s">
        <v>10</v>
      </c>
      <c r="D9" s="706" t="s">
        <v>24</v>
      </c>
      <c r="E9" s="707"/>
      <c r="F9" s="708" t="s">
        <v>25</v>
      </c>
      <c r="G9" s="708" t="s">
        <v>26</v>
      </c>
      <c r="H9" s="708" t="s">
        <v>27</v>
      </c>
      <c r="I9" s="708" t="s">
        <v>28</v>
      </c>
      <c r="J9" s="708" t="s">
        <v>29</v>
      </c>
    </row>
    <row r="10" ht="35" customHeight="1" spans="1:10">
      <c r="A10" s="55"/>
      <c r="B10" s="55"/>
      <c r="C10" s="26">
        <v>1</v>
      </c>
      <c r="D10" s="156" t="s">
        <v>30</v>
      </c>
      <c r="E10" s="663"/>
      <c r="F10" s="709">
        <f>'Rekap Asesor 1 &amp; 2'!H12</f>
        <v>0</v>
      </c>
      <c r="G10" s="709">
        <f>'Rekap Asesor 1 &amp; 2'!I12</f>
        <v>0</v>
      </c>
      <c r="H10" s="709">
        <f t="shared" ref="H10:H13" si="0">SUM($F10:$G10)</f>
        <v>0</v>
      </c>
      <c r="I10" s="709">
        <f t="shared" ref="I10:I14" si="1">SUM($H10/2)</f>
        <v>0</v>
      </c>
      <c r="J10" s="677" t="str">
        <f>IF($K$12&lt;=47.25,"CUKUP",IF($K$12&lt;=94.5,"BAIK",IF($K$12&lt;=141.75,"BAIK SEKALI",IF($K$12&lt;=189,"PARIPURNA","FALSE"))))</f>
        <v>CUKUP</v>
      </c>
    </row>
    <row r="11" ht="35" customHeight="1" spans="1:10">
      <c r="A11" s="55"/>
      <c r="B11" s="55"/>
      <c r="C11" s="26">
        <v>2</v>
      </c>
      <c r="D11" s="156" t="s">
        <v>31</v>
      </c>
      <c r="E11" s="663"/>
      <c r="F11" s="709">
        <f>'Rekap Asesor 1 &amp; 2'!H13</f>
        <v>0</v>
      </c>
      <c r="G11" s="709">
        <f>'Rekap Asesor 1 &amp; 2'!I13</f>
        <v>0</v>
      </c>
      <c r="H11" s="709">
        <f t="shared" si="0"/>
        <v>0</v>
      </c>
      <c r="I11" s="709">
        <f t="shared" si="1"/>
        <v>0</v>
      </c>
      <c r="J11" s="677" t="str">
        <f>IF($K$13&lt;=42,"CUKUP",IF($K$13&lt;=84,"BAIK",IF($K$13&lt;=126,"BAIK SEKALI",IF($K$13&lt;=168,"PARIPURNA","FALSE"))))</f>
        <v>CUKUP</v>
      </c>
    </row>
    <row r="12" ht="35" customHeight="1" spans="1:10">
      <c r="A12" s="55"/>
      <c r="B12" s="55"/>
      <c r="C12" s="26">
        <v>3</v>
      </c>
      <c r="D12" s="156" t="s">
        <v>32</v>
      </c>
      <c r="E12" s="663"/>
      <c r="F12" s="709">
        <f>'Rekap Asesor 1 &amp; 2'!H14</f>
        <v>0</v>
      </c>
      <c r="G12" s="709">
        <f>'Rekap Asesor 1 &amp; 2'!I14</f>
        <v>0</v>
      </c>
      <c r="H12" s="709">
        <f t="shared" si="0"/>
        <v>0</v>
      </c>
      <c r="I12" s="709">
        <f t="shared" si="1"/>
        <v>0</v>
      </c>
      <c r="J12" s="677" t="str">
        <f>IF($K$14&lt;=4.2,"CUKUP",IF($K$115&lt;=8.4,"BAIK",IF($K$115&lt;=12.6,"BAIK SEKALI",IF($K$14&lt;=16.8,"PARIPURNA","FALSE"))))</f>
        <v>CUKUP</v>
      </c>
    </row>
    <row r="13" ht="46" customHeight="1" spans="1:15">
      <c r="A13" s="55"/>
      <c r="B13" s="55"/>
      <c r="C13" s="26">
        <v>4</v>
      </c>
      <c r="D13" s="156" t="s">
        <v>33</v>
      </c>
      <c r="E13" s="663"/>
      <c r="F13" s="709">
        <f>'Rekap Asesor 1 &amp; 2'!H15</f>
        <v>0</v>
      </c>
      <c r="G13" s="709">
        <f>'Rekap Asesor 1 &amp; 2'!I15</f>
        <v>0</v>
      </c>
      <c r="H13" s="709">
        <f t="shared" si="0"/>
        <v>0</v>
      </c>
      <c r="I13" s="709">
        <f t="shared" si="1"/>
        <v>0</v>
      </c>
      <c r="J13" s="677" t="str">
        <f>IF($K$15&lt;=22.4,"CUKUP",IF($K$15&lt;=44.8,"BAIK",IF($K$15&lt;=67.2,"BAIK SEKALI",IF($K$15&lt;=89.6,"PARIPURNA","FALSE"))))</f>
        <v>CUKUP</v>
      </c>
      <c r="L13" s="55">
        <v>1</v>
      </c>
      <c r="M13" s="55">
        <v>2</v>
      </c>
      <c r="N13" s="55">
        <v>3</v>
      </c>
      <c r="O13" s="55">
        <v>4</v>
      </c>
    </row>
    <row r="14" ht="26.25" customHeight="1" spans="1:15">
      <c r="A14" s="55"/>
      <c r="B14" s="55"/>
      <c r="C14" s="710" t="s">
        <v>34</v>
      </c>
      <c r="D14" s="711"/>
      <c r="E14" s="712"/>
      <c r="F14" s="713">
        <f>SUM($F10:$F13)</f>
        <v>0</v>
      </c>
      <c r="G14" s="713">
        <f>SUM($G10:$G13)</f>
        <v>0</v>
      </c>
      <c r="H14" s="713">
        <f>SUM($H10:$H13)</f>
        <v>0</v>
      </c>
      <c r="I14" s="713">
        <f t="shared" si="1"/>
        <v>0</v>
      </c>
      <c r="J14" s="44" t="str">
        <f>IF($I14&lt;=115.85,"CUKUP",IF($I14&lt;=231.7,"BAIK",IF($I14&lt;=347.55,"BAIK SEKALI",IF($I14&lt;=463.4,"PARIPURNA","FALSE"))))</f>
        <v>CUKUP</v>
      </c>
      <c r="L14" s="648">
        <f>I14</f>
        <v>0</v>
      </c>
      <c r="M14" s="648">
        <f>L14*2</f>
        <v>0</v>
      </c>
      <c r="N14" s="648">
        <f>L14*3</f>
        <v>0</v>
      </c>
      <c r="O14" s="648">
        <f>L14*4</f>
        <v>0</v>
      </c>
    </row>
    <row r="15" ht="14" spans="1:10">
      <c r="A15" s="55"/>
      <c r="B15" s="55"/>
      <c r="D15" s="714"/>
      <c r="E15" s="714"/>
      <c r="F15" s="714"/>
      <c r="G15" s="714"/>
      <c r="H15" s="714"/>
      <c r="I15" s="714"/>
      <c r="J15" s="714"/>
    </row>
    <row r="16" ht="14" spans="1:3">
      <c r="A16" s="55"/>
      <c r="B16" s="55"/>
      <c r="C16" s="714" t="s">
        <v>35</v>
      </c>
    </row>
    <row r="17" ht="14" spans="1:2">
      <c r="A17" s="55"/>
      <c r="B17" s="55"/>
    </row>
    <row r="18" ht="14" spans="1:2">
      <c r="A18" s="55"/>
      <c r="B18" s="55"/>
    </row>
    <row r="19" ht="14" spans="1:2">
      <c r="A19" s="55"/>
      <c r="B19" s="55"/>
    </row>
    <row r="20" ht="15.75" customHeight="1" spans="1:10">
      <c r="A20" s="55"/>
      <c r="B20" s="55"/>
      <c r="J20" s="94"/>
    </row>
    <row r="21" ht="15.75" customHeight="1" spans="1:2">
      <c r="A21" s="55"/>
      <c r="B21" s="55"/>
    </row>
    <row r="22" ht="15.75" customHeight="1" spans="1:2">
      <c r="A22" s="55"/>
      <c r="B22" s="55"/>
    </row>
    <row r="23" ht="15.75" customHeight="1" spans="1:2">
      <c r="A23" s="55"/>
      <c r="B23" s="55"/>
    </row>
    <row r="24" ht="15.75" customHeight="1" spans="1:2">
      <c r="A24" s="55"/>
      <c r="B24" s="55"/>
    </row>
    <row r="25" ht="15.75" customHeight="1" spans="1:2">
      <c r="A25" s="55"/>
      <c r="B25" s="55"/>
    </row>
    <row r="26" ht="15.75" customHeight="1" spans="1:2">
      <c r="A26" s="55"/>
      <c r="B26" s="55"/>
    </row>
    <row r="27" ht="15.75" customHeight="1" spans="1:2">
      <c r="A27" s="55"/>
      <c r="B27" s="55"/>
    </row>
    <row r="28" ht="15.75" customHeight="1" spans="1:2">
      <c r="A28" s="55"/>
      <c r="B28" s="55"/>
    </row>
    <row r="29" ht="15.75" customHeight="1" spans="1:2">
      <c r="A29" s="55"/>
      <c r="B29" s="55"/>
    </row>
    <row r="30" ht="15.75" customHeight="1" spans="1:2">
      <c r="A30" s="55"/>
      <c r="B30" s="55"/>
    </row>
    <row r="31" ht="15.75" customHeight="1" spans="1:2">
      <c r="A31" s="55"/>
      <c r="B31" s="55"/>
    </row>
    <row r="32" ht="15.75" customHeight="1" spans="1:7">
      <c r="A32" s="55"/>
      <c r="B32" s="55"/>
      <c r="G32" s="94"/>
    </row>
    <row r="33" ht="15.75" customHeight="1" spans="1:2">
      <c r="A33" s="55"/>
      <c r="B33" s="55"/>
    </row>
    <row r="34" ht="15.75" customHeight="1" spans="1:2">
      <c r="A34" s="55"/>
      <c r="B34" s="55"/>
    </row>
    <row r="35" ht="15.75" customHeight="1" spans="1:2">
      <c r="A35" s="55"/>
      <c r="B35" s="55"/>
    </row>
    <row r="36" ht="15.75" customHeight="1" spans="1:2">
      <c r="A36" s="55"/>
      <c r="B36" s="55"/>
    </row>
    <row r="37" ht="15.75" customHeight="1" spans="1:2">
      <c r="A37" s="55"/>
      <c r="B37" s="55"/>
    </row>
    <row r="38" ht="15.75" customHeight="1" spans="1:2">
      <c r="A38" s="55"/>
      <c r="B38" s="55"/>
    </row>
    <row r="39" ht="15.75" customHeight="1" spans="1:2">
      <c r="A39" s="55"/>
      <c r="B39" s="55"/>
    </row>
    <row r="40" ht="15.75" customHeight="1" spans="1:2">
      <c r="A40" s="55"/>
      <c r="B40" s="55"/>
    </row>
    <row r="41" ht="15.75" customHeight="1" spans="1:2">
      <c r="A41" s="55"/>
      <c r="B41" s="55"/>
    </row>
    <row r="42" ht="15.75" customHeight="1" spans="1:2">
      <c r="A42" s="55"/>
      <c r="B42" s="55"/>
    </row>
    <row r="43" ht="15.75" customHeight="1" spans="1:2">
      <c r="A43" s="55"/>
      <c r="B43" s="55"/>
    </row>
    <row r="44" ht="15.75" customHeight="1" spans="1:2">
      <c r="A44" s="55"/>
      <c r="B44" s="55"/>
    </row>
    <row r="45" ht="15.75" customHeight="1" spans="1:2">
      <c r="A45" s="55"/>
      <c r="B45" s="55"/>
    </row>
    <row r="46" ht="15.75" customHeight="1" spans="1:2">
      <c r="A46" s="55"/>
      <c r="B46" s="55"/>
    </row>
    <row r="47" ht="15.75" customHeight="1" spans="1:2">
      <c r="A47" s="55"/>
      <c r="B47" s="55"/>
    </row>
    <row r="48" ht="15.75" customHeight="1" spans="1:2">
      <c r="A48" s="55"/>
      <c r="B48" s="55"/>
    </row>
    <row r="49" ht="15.75" customHeight="1" spans="1:2">
      <c r="A49" s="55"/>
      <c r="B49" s="55"/>
    </row>
    <row r="50" ht="15.75" customHeight="1" spans="1:2">
      <c r="A50" s="55"/>
      <c r="B50" s="55"/>
    </row>
    <row r="51" ht="15.75" customHeight="1" spans="1:2">
      <c r="A51" s="55"/>
      <c r="B51" s="55"/>
    </row>
    <row r="52" ht="15.75" customHeight="1" spans="1:2">
      <c r="A52" s="55"/>
      <c r="B52" s="55"/>
    </row>
    <row r="53" ht="15.75" customHeight="1" spans="1:2">
      <c r="A53" s="55"/>
      <c r="B53" s="55"/>
    </row>
    <row r="54" ht="15.75" customHeight="1" spans="1:2">
      <c r="A54" s="55"/>
      <c r="B54" s="55"/>
    </row>
    <row r="55" ht="15.75" customHeight="1" spans="1:2">
      <c r="A55" s="55"/>
      <c r="B55" s="55"/>
    </row>
    <row r="56" ht="15.75" customHeight="1" spans="1:2">
      <c r="A56" s="55"/>
      <c r="B56" s="55"/>
    </row>
    <row r="57" ht="15.75" customHeight="1" spans="1:2">
      <c r="A57" s="55"/>
      <c r="B57" s="55"/>
    </row>
    <row r="58" ht="15.75" customHeight="1" spans="1:2">
      <c r="A58" s="55"/>
      <c r="B58" s="55"/>
    </row>
    <row r="59" ht="15.75" customHeight="1" spans="1:2">
      <c r="A59" s="55"/>
      <c r="B59" s="55"/>
    </row>
    <row r="60" ht="15.75" customHeight="1" spans="1:2">
      <c r="A60" s="55"/>
      <c r="B60" s="55"/>
    </row>
    <row r="61" ht="15.75" customHeight="1" spans="1:2">
      <c r="A61" s="55"/>
      <c r="B61" s="55"/>
    </row>
    <row r="62" ht="15.75" customHeight="1" spans="1:2">
      <c r="A62" s="55"/>
      <c r="B62" s="55"/>
    </row>
    <row r="63" ht="15.75" customHeight="1" spans="1:2">
      <c r="A63" s="55"/>
      <c r="B63" s="55"/>
    </row>
    <row r="64" ht="15.75" customHeight="1" spans="1:2">
      <c r="A64" s="55"/>
      <c r="B64" s="55"/>
    </row>
    <row r="65" ht="15.75" customHeight="1" spans="1:2">
      <c r="A65" s="55"/>
      <c r="B65" s="55"/>
    </row>
    <row r="66" ht="15.75" customHeight="1" spans="1:2">
      <c r="A66" s="55"/>
      <c r="B66" s="55"/>
    </row>
    <row r="67" ht="15.75" customHeight="1" spans="1:2">
      <c r="A67" s="55"/>
      <c r="B67" s="55"/>
    </row>
    <row r="68" ht="15.75" customHeight="1" spans="1:2">
      <c r="A68" s="55"/>
      <c r="B68" s="55"/>
    </row>
    <row r="69" ht="15.75" customHeight="1" spans="1:2">
      <c r="A69" s="55"/>
      <c r="B69" s="55"/>
    </row>
    <row r="70" ht="15.75" customHeight="1" spans="1:2">
      <c r="A70" s="55"/>
      <c r="B70" s="55"/>
    </row>
    <row r="71" ht="15.75" customHeight="1" spans="1:2">
      <c r="A71" s="55"/>
      <c r="B71" s="55"/>
    </row>
    <row r="72" ht="15.75" customHeight="1" spans="1:2">
      <c r="A72" s="55"/>
      <c r="B72" s="55"/>
    </row>
    <row r="73" ht="15.75" customHeight="1" spans="1:2">
      <c r="A73" s="55"/>
      <c r="B73" s="55"/>
    </row>
    <row r="74" ht="15.75" customHeight="1" spans="1:2">
      <c r="A74" s="55"/>
      <c r="B74" s="55"/>
    </row>
    <row r="75" ht="15.75" customHeight="1" spans="1:2">
      <c r="A75" s="55"/>
      <c r="B75" s="55"/>
    </row>
    <row r="76" ht="15.75" customHeight="1" spans="1:2">
      <c r="A76" s="55"/>
      <c r="B76" s="55"/>
    </row>
    <row r="77" ht="15.75" customHeight="1" spans="1:2">
      <c r="A77" s="55"/>
      <c r="B77" s="55"/>
    </row>
    <row r="78" ht="15.75" customHeight="1" spans="1:2">
      <c r="A78" s="55"/>
      <c r="B78" s="55"/>
    </row>
    <row r="79" ht="15.75" customHeight="1" spans="1:2">
      <c r="A79" s="55"/>
      <c r="B79" s="55"/>
    </row>
    <row r="80" ht="15.75" customHeight="1" spans="1:2">
      <c r="A80" s="55"/>
      <c r="B80" s="55"/>
    </row>
    <row r="81" ht="15.75" customHeight="1" spans="1:2">
      <c r="A81" s="55"/>
      <c r="B81" s="55"/>
    </row>
    <row r="82" ht="15.75" customHeight="1" spans="1:2">
      <c r="A82" s="55"/>
      <c r="B82" s="55"/>
    </row>
    <row r="83" ht="15.75" customHeight="1" spans="1:2">
      <c r="A83" s="55"/>
      <c r="B83" s="55"/>
    </row>
    <row r="84" ht="15.75" customHeight="1" spans="1:2">
      <c r="A84" s="55"/>
      <c r="B84" s="55"/>
    </row>
    <row r="85" ht="15.75" customHeight="1" spans="1:2">
      <c r="A85" s="55"/>
      <c r="B85" s="55"/>
    </row>
    <row r="86" ht="15.75" customHeight="1" spans="1:2">
      <c r="A86" s="55"/>
      <c r="B86" s="55"/>
    </row>
    <row r="87" ht="15.75" customHeight="1" spans="1:2">
      <c r="A87" s="55"/>
      <c r="B87" s="55"/>
    </row>
    <row r="88" ht="15.75" customHeight="1" spans="1:2">
      <c r="A88" s="55"/>
      <c r="B88" s="55"/>
    </row>
    <row r="89" ht="15.75" customHeight="1" spans="1:2">
      <c r="A89" s="55"/>
      <c r="B89" s="55"/>
    </row>
    <row r="90" ht="15.75" customHeight="1" spans="1:2">
      <c r="A90" s="55"/>
      <c r="B90" s="55"/>
    </row>
    <row r="91" ht="15.75" customHeight="1" spans="1:2">
      <c r="A91" s="55"/>
      <c r="B91" s="55"/>
    </row>
    <row r="92" ht="15.75" customHeight="1" spans="1:2">
      <c r="A92" s="55"/>
      <c r="B92" s="55"/>
    </row>
    <row r="93" ht="15.75" customHeight="1" spans="1:2">
      <c r="A93" s="55"/>
      <c r="B93" s="55"/>
    </row>
    <row r="94" ht="15.75" customHeight="1" spans="1:2">
      <c r="A94" s="55"/>
      <c r="B94" s="55"/>
    </row>
    <row r="95" ht="15.75" customHeight="1" spans="1:2">
      <c r="A95" s="55"/>
      <c r="B95" s="55"/>
    </row>
    <row r="96" ht="15.75" customHeight="1" spans="1:2">
      <c r="A96" s="55"/>
      <c r="B96" s="55"/>
    </row>
    <row r="97" ht="15.75" customHeight="1" spans="1:2">
      <c r="A97" s="55"/>
      <c r="B97" s="55"/>
    </row>
    <row r="98" ht="15.75" customHeight="1" spans="1:2">
      <c r="A98" s="55"/>
      <c r="B98" s="55"/>
    </row>
    <row r="99" ht="15.75" customHeight="1" spans="1:2">
      <c r="A99" s="55"/>
      <c r="B99" s="55"/>
    </row>
    <row r="100" ht="15.75" customHeight="1" spans="1:2">
      <c r="A100" s="55"/>
      <c r="B100" s="55"/>
    </row>
    <row r="101" ht="15.75" customHeight="1" spans="1:2">
      <c r="A101" s="55"/>
      <c r="B101" s="55"/>
    </row>
    <row r="102" ht="15.75" customHeight="1" spans="1:2">
      <c r="A102" s="55"/>
      <c r="B102" s="55"/>
    </row>
    <row r="103" ht="15.75" customHeight="1" spans="1:2">
      <c r="A103" s="55"/>
      <c r="B103" s="55"/>
    </row>
    <row r="104" ht="15.75" customHeight="1" spans="1:2">
      <c r="A104" s="55"/>
      <c r="B104" s="55"/>
    </row>
    <row r="105" ht="15.75" customHeight="1" spans="1:2">
      <c r="A105" s="55"/>
      <c r="B105" s="55"/>
    </row>
    <row r="106" ht="15.75" customHeight="1" spans="1:2">
      <c r="A106" s="55"/>
      <c r="B106" s="55"/>
    </row>
    <row r="107" ht="15.75" customHeight="1" spans="1:2">
      <c r="A107" s="55"/>
      <c r="B107" s="55"/>
    </row>
    <row r="108" ht="15.75" customHeight="1" spans="1:2">
      <c r="A108" s="55"/>
      <c r="B108" s="55"/>
    </row>
    <row r="109" ht="15.75" customHeight="1" spans="1:2">
      <c r="A109" s="55"/>
      <c r="B109" s="55"/>
    </row>
    <row r="110" ht="15.75" customHeight="1" spans="1:2">
      <c r="A110" s="55"/>
      <c r="B110" s="55"/>
    </row>
    <row r="111" ht="15.75" customHeight="1" spans="1:2">
      <c r="A111" s="55"/>
      <c r="B111" s="55"/>
    </row>
    <row r="112" ht="15.75" customHeight="1" spans="1:2">
      <c r="A112" s="55"/>
      <c r="B112" s="55"/>
    </row>
    <row r="113" ht="15.75" customHeight="1" spans="1:2">
      <c r="A113" s="55"/>
      <c r="B113" s="55"/>
    </row>
    <row r="114" ht="15.75" customHeight="1" spans="1:2">
      <c r="A114" s="55"/>
      <c r="B114" s="55"/>
    </row>
    <row r="115" ht="15.75" customHeight="1" spans="1:2">
      <c r="A115" s="55"/>
      <c r="B115" s="55"/>
    </row>
    <row r="116" ht="15.75" customHeight="1" spans="1:2">
      <c r="A116" s="55"/>
      <c r="B116" s="55"/>
    </row>
    <row r="117" ht="15.75" customHeight="1" spans="1:2">
      <c r="A117" s="55"/>
      <c r="B117" s="55"/>
    </row>
    <row r="118" ht="15.75" customHeight="1" spans="1:2">
      <c r="A118" s="55"/>
      <c r="B118" s="55"/>
    </row>
    <row r="119" ht="15.75" customHeight="1" spans="1:2">
      <c r="A119" s="55"/>
      <c r="B119" s="55"/>
    </row>
    <row r="120" ht="15.75" customHeight="1" spans="1:2">
      <c r="A120" s="55"/>
      <c r="B120" s="55"/>
    </row>
    <row r="121" ht="15.75" customHeight="1" spans="1:2">
      <c r="A121" s="55"/>
      <c r="B121" s="55"/>
    </row>
    <row r="122" ht="15.75" customHeight="1" spans="1:2">
      <c r="A122" s="55"/>
      <c r="B122" s="55"/>
    </row>
    <row r="123" ht="15.75" customHeight="1" spans="1:2">
      <c r="A123" s="55"/>
      <c r="B123" s="55"/>
    </row>
    <row r="124" ht="15.75" customHeight="1" spans="1:2">
      <c r="A124" s="55"/>
      <c r="B124" s="55"/>
    </row>
    <row r="125" ht="15.75" customHeight="1" spans="1:2">
      <c r="A125" s="55"/>
      <c r="B125" s="55"/>
    </row>
    <row r="126" ht="15.75" customHeight="1" spans="1:2">
      <c r="A126" s="55"/>
      <c r="B126" s="55"/>
    </row>
    <row r="127" ht="15.75" customHeight="1" spans="1:2">
      <c r="A127" s="55"/>
      <c r="B127" s="55"/>
    </row>
    <row r="128" ht="15.75" customHeight="1" spans="1:2">
      <c r="A128" s="55"/>
      <c r="B128" s="55"/>
    </row>
    <row r="129" ht="15.75" customHeight="1" spans="1:2">
      <c r="A129" s="55"/>
      <c r="B129" s="55"/>
    </row>
    <row r="130" ht="15.75" customHeight="1" spans="1:2">
      <c r="A130" s="55"/>
      <c r="B130" s="55"/>
    </row>
    <row r="131" ht="15.75" customHeight="1" spans="1:2">
      <c r="A131" s="55"/>
      <c r="B131" s="55"/>
    </row>
    <row r="132" ht="15.75" customHeight="1" spans="1:2">
      <c r="A132" s="55"/>
      <c r="B132" s="55"/>
    </row>
    <row r="133" ht="15.75" customHeight="1" spans="1:2">
      <c r="A133" s="55"/>
      <c r="B133" s="55"/>
    </row>
    <row r="134" ht="15.75" customHeight="1" spans="1:2">
      <c r="A134" s="55"/>
      <c r="B134" s="55"/>
    </row>
    <row r="135" ht="15.75" customHeight="1" spans="1:2">
      <c r="A135" s="55"/>
      <c r="B135" s="55"/>
    </row>
    <row r="136" ht="15.75" customHeight="1" spans="1:2">
      <c r="A136" s="55"/>
      <c r="B136" s="55"/>
    </row>
    <row r="137" ht="15.75" customHeight="1" spans="1:2">
      <c r="A137" s="55"/>
      <c r="B137" s="55"/>
    </row>
    <row r="138" ht="15.75" customHeight="1" spans="1:2">
      <c r="A138" s="55"/>
      <c r="B138" s="55"/>
    </row>
    <row r="139" ht="15.75" customHeight="1" spans="1:2">
      <c r="A139" s="55"/>
      <c r="B139" s="55"/>
    </row>
    <row r="140" ht="15.75" customHeight="1" spans="1:2">
      <c r="A140" s="55"/>
      <c r="B140" s="55"/>
    </row>
    <row r="141" ht="15.75" customHeight="1" spans="1:2">
      <c r="A141" s="55"/>
      <c r="B141" s="55"/>
    </row>
    <row r="142" ht="15.75" customHeight="1" spans="1:2">
      <c r="A142" s="55"/>
      <c r="B142" s="55"/>
    </row>
    <row r="143" ht="15.75" customHeight="1" spans="1:2">
      <c r="A143" s="55"/>
      <c r="B143" s="55"/>
    </row>
    <row r="144" ht="15.75" customHeight="1" spans="1:2">
      <c r="A144" s="55"/>
      <c r="B144" s="55"/>
    </row>
    <row r="145" ht="15.75" customHeight="1" spans="1:2">
      <c r="A145" s="55"/>
      <c r="B145" s="55"/>
    </row>
    <row r="146" ht="15.75" customHeight="1" spans="1:2">
      <c r="A146" s="55"/>
      <c r="B146" s="55"/>
    </row>
    <row r="147" ht="15.75" customHeight="1" spans="1:2">
      <c r="A147" s="55"/>
      <c r="B147" s="55"/>
    </row>
    <row r="148" ht="15.75" customHeight="1" spans="1:2">
      <c r="A148" s="55"/>
      <c r="B148" s="55"/>
    </row>
    <row r="149" ht="15.75" customHeight="1" spans="1:2">
      <c r="A149" s="55"/>
      <c r="B149" s="55"/>
    </row>
    <row r="150" ht="15.75" customHeight="1" spans="1:2">
      <c r="A150" s="55"/>
      <c r="B150" s="55"/>
    </row>
    <row r="151" ht="15.75" customHeight="1" spans="1:2">
      <c r="A151" s="55"/>
      <c r="B151" s="55"/>
    </row>
    <row r="152" ht="15.75" customHeight="1" spans="1:2">
      <c r="A152" s="55"/>
      <c r="B152" s="55"/>
    </row>
    <row r="153" ht="15.75" customHeight="1" spans="1:2">
      <c r="A153" s="55"/>
      <c r="B153" s="55"/>
    </row>
    <row r="154" ht="15.75" customHeight="1" spans="1:2">
      <c r="A154" s="55"/>
      <c r="B154" s="55"/>
    </row>
    <row r="155" ht="15.75" customHeight="1" spans="1:2">
      <c r="A155" s="55"/>
      <c r="B155" s="55"/>
    </row>
    <row r="156" ht="15.75" customHeight="1" spans="1:2">
      <c r="A156" s="55"/>
      <c r="B156" s="55"/>
    </row>
    <row r="157" ht="15.75" customHeight="1" spans="1:2">
      <c r="A157" s="55"/>
      <c r="B157" s="55"/>
    </row>
    <row r="158" ht="15.75" customHeight="1" spans="1:2">
      <c r="A158" s="55"/>
      <c r="B158" s="55"/>
    </row>
    <row r="159" ht="15.75" customHeight="1" spans="1:2">
      <c r="A159" s="55"/>
      <c r="B159" s="55"/>
    </row>
    <row r="160" ht="15.75" customHeight="1" spans="1:2">
      <c r="A160" s="55"/>
      <c r="B160" s="55"/>
    </row>
    <row r="161" ht="15.75" customHeight="1" spans="1:2">
      <c r="A161" s="55"/>
      <c r="B161" s="55"/>
    </row>
    <row r="162" ht="15.75" customHeight="1" spans="1:2">
      <c r="A162" s="55"/>
      <c r="B162" s="55"/>
    </row>
    <row r="163" ht="15.75" customHeight="1" spans="1:2">
      <c r="A163" s="55"/>
      <c r="B163" s="55"/>
    </row>
    <row r="164" ht="15.75" customHeight="1" spans="1:2">
      <c r="A164" s="55"/>
      <c r="B164" s="55"/>
    </row>
    <row r="165" ht="15.75" customHeight="1" spans="1:2">
      <c r="A165" s="55"/>
      <c r="B165" s="55"/>
    </row>
    <row r="166" ht="15.75" customHeight="1" spans="1:2">
      <c r="A166" s="55"/>
      <c r="B166" s="55"/>
    </row>
    <row r="167" ht="15.75" customHeight="1" spans="1:2">
      <c r="A167" s="55"/>
      <c r="B167" s="55"/>
    </row>
    <row r="168" ht="15.75" customHeight="1" spans="1:2">
      <c r="A168" s="55"/>
      <c r="B168" s="55"/>
    </row>
    <row r="169" ht="15.75" customHeight="1" spans="1:2">
      <c r="A169" s="55"/>
      <c r="B169" s="55"/>
    </row>
    <row r="170" ht="15.75" customHeight="1" spans="1:2">
      <c r="A170" s="55"/>
      <c r="B170" s="55"/>
    </row>
    <row r="171" ht="15.75" customHeight="1" spans="1:2">
      <c r="A171" s="55"/>
      <c r="B171" s="55"/>
    </row>
    <row r="172" ht="15.75" customHeight="1" spans="1:2">
      <c r="A172" s="55"/>
      <c r="B172" s="55"/>
    </row>
    <row r="173" ht="15.75" customHeight="1" spans="1:2">
      <c r="A173" s="55"/>
      <c r="B173" s="55"/>
    </row>
    <row r="174" ht="15.75" customHeight="1" spans="1:2">
      <c r="A174" s="55"/>
      <c r="B174" s="55"/>
    </row>
    <row r="175" ht="15.75" customHeight="1" spans="1:2">
      <c r="A175" s="55"/>
      <c r="B175" s="55"/>
    </row>
    <row r="176" ht="15.75" customHeight="1" spans="1:2">
      <c r="A176" s="55"/>
      <c r="B176" s="55"/>
    </row>
    <row r="177" ht="15.75" customHeight="1" spans="1:2">
      <c r="A177" s="55"/>
      <c r="B177" s="55"/>
    </row>
    <row r="178" ht="15.75" customHeight="1" spans="1:2">
      <c r="A178" s="55"/>
      <c r="B178" s="55"/>
    </row>
    <row r="179" ht="15.75" customHeight="1" spans="1:2">
      <c r="A179" s="55"/>
      <c r="B179" s="55"/>
    </row>
    <row r="180" ht="15.75" customHeight="1" spans="1:2">
      <c r="A180" s="55"/>
      <c r="B180" s="55"/>
    </row>
    <row r="181" ht="15.75" customHeight="1" spans="1:2">
      <c r="A181" s="55"/>
      <c r="B181" s="55"/>
    </row>
    <row r="182" ht="15.75" customHeight="1" spans="1:2">
      <c r="A182" s="55"/>
      <c r="B182" s="55"/>
    </row>
    <row r="183" ht="15.75" customHeight="1" spans="1:2">
      <c r="A183" s="55"/>
      <c r="B183" s="55"/>
    </row>
    <row r="184" ht="15.75" customHeight="1" spans="1:2">
      <c r="A184" s="55"/>
      <c r="B184" s="55"/>
    </row>
    <row r="185" ht="15.75" customHeight="1" spans="1:2">
      <c r="A185" s="55"/>
      <c r="B185" s="55"/>
    </row>
    <row r="186" ht="15.75" customHeight="1" spans="1:2">
      <c r="A186" s="55"/>
      <c r="B186" s="55"/>
    </row>
    <row r="187" ht="15.75" customHeight="1" spans="1:2">
      <c r="A187" s="55"/>
      <c r="B187" s="55"/>
    </row>
    <row r="188" ht="15.75" customHeight="1" spans="1:2">
      <c r="A188" s="55"/>
      <c r="B188" s="55"/>
    </row>
    <row r="189" ht="15.75" customHeight="1" spans="1:2">
      <c r="A189" s="55"/>
      <c r="B189" s="55"/>
    </row>
    <row r="190" ht="15.75" customHeight="1" spans="1:2">
      <c r="A190" s="55"/>
      <c r="B190" s="55"/>
    </row>
    <row r="191" ht="15.75" customHeight="1" spans="1:2">
      <c r="A191" s="55"/>
      <c r="B191" s="55"/>
    </row>
    <row r="192" ht="15.75" customHeight="1" spans="1:2">
      <c r="A192" s="55"/>
      <c r="B192" s="55"/>
    </row>
    <row r="193" ht="15.75" customHeight="1" spans="1:2">
      <c r="A193" s="55"/>
      <c r="B193" s="55"/>
    </row>
    <row r="194" ht="15.75" customHeight="1" spans="1:2">
      <c r="A194" s="55"/>
      <c r="B194" s="55"/>
    </row>
    <row r="195" ht="15.75" customHeight="1" spans="1:2">
      <c r="A195" s="55"/>
      <c r="B195" s="55"/>
    </row>
    <row r="196" ht="15.75" customHeight="1" spans="1:2">
      <c r="A196" s="55"/>
      <c r="B196" s="55"/>
    </row>
    <row r="197" ht="15.75" customHeight="1" spans="1:2">
      <c r="A197" s="55"/>
      <c r="B197" s="55"/>
    </row>
    <row r="198" ht="15.75" customHeight="1" spans="1:2">
      <c r="A198" s="55"/>
      <c r="B198" s="55"/>
    </row>
    <row r="199" ht="15.75" customHeight="1" spans="1:2">
      <c r="A199" s="55"/>
      <c r="B199" s="55"/>
    </row>
    <row r="200" ht="15.75" customHeight="1" spans="1:2">
      <c r="A200" s="55"/>
      <c r="B200" s="55"/>
    </row>
    <row r="201" ht="15.75" customHeight="1" spans="1:2">
      <c r="A201" s="55"/>
      <c r="B201" s="55"/>
    </row>
    <row r="202" ht="15.75" customHeight="1" spans="1:2">
      <c r="A202" s="55"/>
      <c r="B202" s="55"/>
    </row>
    <row r="203" ht="15.75" customHeight="1" spans="1:2">
      <c r="A203" s="55"/>
      <c r="B203" s="55"/>
    </row>
    <row r="204" ht="15.75" customHeight="1" spans="1:2">
      <c r="A204" s="55"/>
      <c r="B204" s="55"/>
    </row>
    <row r="205" ht="15.75" customHeight="1" spans="1:2">
      <c r="A205" s="55"/>
      <c r="B205" s="55"/>
    </row>
    <row r="206" ht="15.75" customHeight="1" spans="1:2">
      <c r="A206" s="55"/>
      <c r="B206" s="55"/>
    </row>
    <row r="207" ht="15.75" customHeight="1" spans="1:2">
      <c r="A207" s="55"/>
      <c r="B207" s="55"/>
    </row>
    <row r="208" ht="15.75" customHeight="1" spans="1:2">
      <c r="A208" s="55"/>
      <c r="B208" s="55"/>
    </row>
    <row r="209" ht="15.75" customHeight="1" spans="1:2">
      <c r="A209" s="55"/>
      <c r="B209" s="55"/>
    </row>
    <row r="210" ht="15.75" customHeight="1" spans="1:2">
      <c r="A210" s="55"/>
      <c r="B210" s="55"/>
    </row>
    <row r="211" ht="15.75" customHeight="1" spans="1:2">
      <c r="A211" s="55"/>
      <c r="B211" s="55"/>
    </row>
    <row r="212" ht="15.75" customHeight="1" spans="1:2">
      <c r="A212" s="55"/>
      <c r="B212" s="55"/>
    </row>
    <row r="213" ht="15.75" customHeight="1" spans="1:2">
      <c r="A213" s="55"/>
      <c r="B213" s="55"/>
    </row>
    <row r="214" ht="15.75" customHeight="1" spans="1:2">
      <c r="A214" s="55"/>
      <c r="B214" s="55"/>
    </row>
    <row r="215" ht="15.75" customHeight="1" spans="1:2">
      <c r="A215" s="55"/>
      <c r="B215" s="55"/>
    </row>
    <row r="216" ht="15.75" customHeight="1" spans="1:2">
      <c r="A216" s="55"/>
      <c r="B216" s="55"/>
    </row>
    <row r="217" ht="15.75" customHeight="1" spans="1:2">
      <c r="A217" s="55"/>
      <c r="B217" s="55"/>
    </row>
    <row r="218" ht="15.75" customHeight="1" spans="1:2">
      <c r="A218" s="55"/>
      <c r="B218" s="55"/>
    </row>
    <row r="219" ht="15.75" customHeight="1" spans="1:2">
      <c r="A219" s="55"/>
      <c r="B219" s="55"/>
    </row>
    <row r="220" ht="15.75" customHeight="1" spans="1:2">
      <c r="A220" s="55"/>
      <c r="B220" s="55"/>
    </row>
    <row r="221" ht="15.75" customHeight="1" spans="1:2">
      <c r="A221" s="55"/>
      <c r="B221" s="55"/>
    </row>
    <row r="222" ht="15.75" customHeight="1" spans="1:2">
      <c r="A222" s="55"/>
      <c r="B222" s="55"/>
    </row>
    <row r="223" ht="15.75" customHeight="1" spans="1:2">
      <c r="A223" s="55"/>
      <c r="B223" s="55"/>
    </row>
    <row r="224" ht="15.75" customHeight="1" spans="1:2">
      <c r="A224" s="55"/>
      <c r="B224" s="55"/>
    </row>
    <row r="225" ht="15.75" customHeight="1" spans="1:2">
      <c r="A225" s="55"/>
      <c r="B225" s="55"/>
    </row>
    <row r="226" ht="15.75" customHeight="1" spans="1:2">
      <c r="A226" s="55"/>
      <c r="B226" s="55"/>
    </row>
    <row r="227" ht="15.75" customHeight="1" spans="1:2">
      <c r="A227" s="55"/>
      <c r="B227" s="55"/>
    </row>
    <row r="228" ht="15.75" customHeight="1" spans="1:2">
      <c r="A228" s="55"/>
      <c r="B228" s="55"/>
    </row>
    <row r="229" ht="15.75" customHeight="1" spans="1:2">
      <c r="A229" s="55"/>
      <c r="B229" s="55"/>
    </row>
    <row r="230" ht="15.75" customHeight="1" spans="1:2">
      <c r="A230" s="55"/>
      <c r="B230" s="55"/>
    </row>
    <row r="231" ht="15.75" customHeight="1" spans="1:2">
      <c r="A231" s="55"/>
      <c r="B231" s="55"/>
    </row>
    <row r="232" ht="15.75" customHeight="1" spans="1:2">
      <c r="A232" s="55"/>
      <c r="B232" s="55"/>
    </row>
    <row r="233" ht="15.75" customHeight="1" spans="1:2">
      <c r="A233" s="55"/>
      <c r="B233" s="55"/>
    </row>
    <row r="234" ht="15.75" customHeight="1" spans="1:2">
      <c r="A234" s="55"/>
      <c r="B234" s="55"/>
    </row>
    <row r="235" ht="15.75" customHeight="1" spans="1:2">
      <c r="A235" s="55"/>
      <c r="B235" s="55"/>
    </row>
    <row r="236" ht="15.75" customHeight="1" spans="1:2">
      <c r="A236" s="55"/>
      <c r="B236" s="55"/>
    </row>
    <row r="237" ht="15.75" customHeight="1" spans="1:2">
      <c r="A237" s="55"/>
      <c r="B237" s="55"/>
    </row>
    <row r="238" ht="15.75" customHeight="1" spans="1:2">
      <c r="A238" s="55"/>
      <c r="B238" s="55"/>
    </row>
    <row r="239" ht="15.75" customHeight="1" spans="1:2">
      <c r="A239" s="55"/>
      <c r="B239" s="55"/>
    </row>
    <row r="240" ht="15.75" customHeight="1" spans="1:2">
      <c r="A240" s="55"/>
      <c r="B240" s="55"/>
    </row>
    <row r="241" ht="15.75" customHeight="1" spans="1:2">
      <c r="A241" s="55"/>
      <c r="B241" s="55"/>
    </row>
    <row r="242" ht="15.75" customHeight="1" spans="1:2">
      <c r="A242" s="55"/>
      <c r="B242" s="55"/>
    </row>
    <row r="243" ht="15.75" customHeight="1" spans="1:2">
      <c r="A243" s="55"/>
      <c r="B243" s="55"/>
    </row>
    <row r="244" ht="15.75" customHeight="1" spans="1:2">
      <c r="A244" s="55"/>
      <c r="B244" s="55"/>
    </row>
    <row r="245" ht="15.75" customHeight="1" spans="1:2">
      <c r="A245" s="55"/>
      <c r="B245" s="55"/>
    </row>
    <row r="246" ht="15.75" customHeight="1" spans="1:2">
      <c r="A246" s="55"/>
      <c r="B246" s="55"/>
    </row>
    <row r="247" ht="15.75" customHeight="1" spans="1:2">
      <c r="A247" s="55"/>
      <c r="B247" s="55"/>
    </row>
    <row r="248" ht="15.75" customHeight="1" spans="1:2">
      <c r="A248" s="55"/>
      <c r="B248" s="55"/>
    </row>
    <row r="249" ht="15.75" customHeight="1" spans="1:2">
      <c r="A249" s="55"/>
      <c r="B249" s="55"/>
    </row>
    <row r="250" ht="15.75" customHeight="1" spans="1:2">
      <c r="A250" s="55"/>
      <c r="B250" s="55"/>
    </row>
    <row r="251" ht="15.75" customHeight="1" spans="1:2">
      <c r="A251" s="55"/>
      <c r="B251" s="55"/>
    </row>
    <row r="252" ht="15.75" customHeight="1" spans="1:2">
      <c r="A252" s="55"/>
      <c r="B252" s="55"/>
    </row>
    <row r="253" ht="15.75" customHeight="1" spans="1:2">
      <c r="A253" s="55"/>
      <c r="B253" s="55"/>
    </row>
    <row r="254" ht="15.75" customHeight="1" spans="1:2">
      <c r="A254" s="55"/>
      <c r="B254" s="55"/>
    </row>
    <row r="255" ht="15.75" customHeight="1" spans="1:2">
      <c r="A255" s="55"/>
      <c r="B255" s="55"/>
    </row>
    <row r="256" ht="15.75" customHeight="1" spans="1:2">
      <c r="A256" s="55"/>
      <c r="B256" s="55"/>
    </row>
    <row r="257" ht="15.75" customHeight="1" spans="1:2">
      <c r="A257" s="55"/>
      <c r="B257" s="55"/>
    </row>
    <row r="258" ht="15.75" customHeight="1" spans="1:2">
      <c r="A258" s="55"/>
      <c r="B258" s="55"/>
    </row>
    <row r="259" ht="15.75" customHeight="1" spans="1:2">
      <c r="A259" s="55"/>
      <c r="B259" s="55"/>
    </row>
    <row r="260" ht="15.75" customHeight="1" spans="1:2">
      <c r="A260" s="55"/>
      <c r="B260" s="55"/>
    </row>
    <row r="261" ht="15.75" customHeight="1" spans="1:2">
      <c r="A261" s="55"/>
      <c r="B261" s="55"/>
    </row>
    <row r="262" ht="15.75" customHeight="1" spans="1:2">
      <c r="A262" s="55"/>
      <c r="B262" s="55"/>
    </row>
    <row r="263" ht="15.75" customHeight="1" spans="1:2">
      <c r="A263" s="55"/>
      <c r="B263" s="55"/>
    </row>
    <row r="264" ht="15.75" customHeight="1" spans="1:2">
      <c r="A264" s="55"/>
      <c r="B264" s="55"/>
    </row>
    <row r="265" ht="15.75" customHeight="1" spans="1:2">
      <c r="A265" s="55"/>
      <c r="B265" s="55"/>
    </row>
    <row r="266" ht="15.75" customHeight="1" spans="1:2">
      <c r="A266" s="55"/>
      <c r="B266" s="55"/>
    </row>
    <row r="267" ht="15.75" customHeight="1" spans="1:2">
      <c r="A267" s="55"/>
      <c r="B267" s="55"/>
    </row>
    <row r="268" ht="15.75" customHeight="1" spans="1:2">
      <c r="A268" s="55"/>
      <c r="B268" s="55"/>
    </row>
    <row r="269" ht="15.75" customHeight="1" spans="1:2">
      <c r="A269" s="55"/>
      <c r="B269" s="55"/>
    </row>
    <row r="270" ht="15.75" customHeight="1" spans="1:2">
      <c r="A270" s="55"/>
      <c r="B270" s="55"/>
    </row>
    <row r="271" ht="15.75" customHeight="1" spans="1:2">
      <c r="A271" s="55"/>
      <c r="B271" s="55"/>
    </row>
    <row r="272" ht="15.75" customHeight="1" spans="1:2">
      <c r="A272" s="55"/>
      <c r="B272" s="55"/>
    </row>
    <row r="273" ht="15.75" customHeight="1" spans="1:2">
      <c r="A273" s="55"/>
      <c r="B273" s="55"/>
    </row>
    <row r="274" ht="15.75" customHeight="1" spans="1:2">
      <c r="A274" s="55"/>
      <c r="B274" s="55"/>
    </row>
    <row r="275" ht="15.75" customHeight="1" spans="1:2">
      <c r="A275" s="55"/>
      <c r="B275" s="55"/>
    </row>
    <row r="276" ht="15.75" customHeight="1" spans="1:2">
      <c r="A276" s="55"/>
      <c r="B276" s="55"/>
    </row>
    <row r="277" ht="15.75" customHeight="1" spans="1:2">
      <c r="A277" s="55"/>
      <c r="B277" s="55"/>
    </row>
    <row r="278" ht="15.75" customHeight="1" spans="1:2">
      <c r="A278" s="55"/>
      <c r="B278" s="55"/>
    </row>
    <row r="279" ht="15.75" customHeight="1" spans="1:2">
      <c r="A279" s="55"/>
      <c r="B279" s="55"/>
    </row>
    <row r="280" ht="15.75" customHeight="1" spans="1:2">
      <c r="A280" s="55"/>
      <c r="B280" s="55"/>
    </row>
    <row r="281" ht="15.75" customHeight="1" spans="1:2">
      <c r="A281" s="55"/>
      <c r="B281" s="55"/>
    </row>
    <row r="282" ht="15.75" customHeight="1" spans="1:2">
      <c r="A282" s="55"/>
      <c r="B282" s="55"/>
    </row>
    <row r="283" ht="15.75" customHeight="1" spans="1:2">
      <c r="A283" s="55"/>
      <c r="B283" s="55"/>
    </row>
    <row r="284" ht="15.75" customHeight="1" spans="1:2">
      <c r="A284" s="55"/>
      <c r="B284" s="55"/>
    </row>
    <row r="285" ht="15.75" customHeight="1" spans="1:2">
      <c r="A285" s="55"/>
      <c r="B285" s="55"/>
    </row>
    <row r="286" ht="15.75" customHeight="1" spans="1:2">
      <c r="A286" s="55"/>
      <c r="B286" s="55"/>
    </row>
    <row r="287" ht="15.75" customHeight="1" spans="1:2">
      <c r="A287" s="55"/>
      <c r="B287" s="55"/>
    </row>
    <row r="288" ht="15.75" customHeight="1" spans="1:2">
      <c r="A288" s="55"/>
      <c r="B288" s="55"/>
    </row>
    <row r="289" ht="15.75" customHeight="1" spans="1:2">
      <c r="A289" s="55"/>
      <c r="B289" s="55"/>
    </row>
    <row r="290" ht="15.75" customHeight="1" spans="1:2">
      <c r="A290" s="55"/>
      <c r="B290" s="55"/>
    </row>
    <row r="291" ht="15.75" customHeight="1" spans="1:2">
      <c r="A291" s="55"/>
      <c r="B291" s="55"/>
    </row>
    <row r="292" ht="15.75" customHeight="1" spans="1:2">
      <c r="A292" s="55"/>
      <c r="B292" s="55"/>
    </row>
    <row r="293" ht="15.75" customHeight="1" spans="1:2">
      <c r="A293" s="55"/>
      <c r="B293" s="55"/>
    </row>
    <row r="294" ht="15.75" customHeight="1" spans="1:2">
      <c r="A294" s="55"/>
      <c r="B294" s="55"/>
    </row>
    <row r="295" ht="15.75" customHeight="1" spans="1:2">
      <c r="A295" s="55"/>
      <c r="B295" s="55"/>
    </row>
    <row r="296" ht="15.75" customHeight="1" spans="1:2">
      <c r="A296" s="55"/>
      <c r="B296" s="55"/>
    </row>
    <row r="297" ht="15.75" customHeight="1" spans="1:2">
      <c r="A297" s="55"/>
      <c r="B297" s="55"/>
    </row>
    <row r="298" ht="15.75" customHeight="1" spans="1:2">
      <c r="A298" s="55"/>
      <c r="B298" s="55"/>
    </row>
    <row r="299" ht="15.75" customHeight="1" spans="1:2">
      <c r="A299" s="55"/>
      <c r="B299" s="55"/>
    </row>
    <row r="300" ht="15.75" customHeight="1" spans="1:2">
      <c r="A300" s="55"/>
      <c r="B300" s="55"/>
    </row>
    <row r="301" ht="15.75" customHeight="1" spans="1:2">
      <c r="A301" s="55"/>
      <c r="B301" s="55"/>
    </row>
    <row r="302" ht="15.75" customHeight="1" spans="1:2">
      <c r="A302" s="55"/>
      <c r="B302" s="55"/>
    </row>
    <row r="303" ht="15.75" customHeight="1" spans="1:2">
      <c r="A303" s="55"/>
      <c r="B303" s="55"/>
    </row>
    <row r="304" ht="15.75" customHeight="1" spans="1:2">
      <c r="A304" s="55"/>
      <c r="B304" s="55"/>
    </row>
    <row r="305" ht="15.75" customHeight="1" spans="1:2">
      <c r="A305" s="55"/>
      <c r="B305" s="55"/>
    </row>
    <row r="306" ht="15.75" customHeight="1" spans="1:2">
      <c r="A306" s="55"/>
      <c r="B306" s="55"/>
    </row>
    <row r="307" ht="15.75" customHeight="1" spans="1:2">
      <c r="A307" s="55"/>
      <c r="B307" s="55"/>
    </row>
    <row r="308" ht="15.75" customHeight="1" spans="1:2">
      <c r="A308" s="55"/>
      <c r="B308" s="55"/>
    </row>
    <row r="309" ht="15.75" customHeight="1" spans="1:2">
      <c r="A309" s="55"/>
      <c r="B309" s="55"/>
    </row>
    <row r="310" ht="15.75" customHeight="1" spans="1:2">
      <c r="A310" s="55"/>
      <c r="B310" s="55"/>
    </row>
    <row r="311" ht="15.75" customHeight="1" spans="1:2">
      <c r="A311" s="55"/>
      <c r="B311" s="55"/>
    </row>
    <row r="312" ht="15.75" customHeight="1" spans="1:2">
      <c r="A312" s="55"/>
      <c r="B312" s="55"/>
    </row>
    <row r="313" ht="15.75" customHeight="1" spans="1:2">
      <c r="A313" s="55"/>
      <c r="B313" s="55"/>
    </row>
    <row r="314" ht="15.75" customHeight="1" spans="1:2">
      <c r="A314" s="55"/>
      <c r="B314" s="55"/>
    </row>
    <row r="315" ht="15.75" customHeight="1" spans="1:2">
      <c r="A315" s="55"/>
      <c r="B315" s="55"/>
    </row>
    <row r="316" ht="15.75" customHeight="1" spans="1:2">
      <c r="A316" s="55"/>
      <c r="B316" s="55"/>
    </row>
    <row r="317" ht="15.75" customHeight="1" spans="1:2">
      <c r="A317" s="55"/>
      <c r="B317" s="55"/>
    </row>
    <row r="318" ht="15.75" customHeight="1" spans="1:2">
      <c r="A318" s="55"/>
      <c r="B318" s="55"/>
    </row>
    <row r="319" ht="15.75" customHeight="1" spans="1:2">
      <c r="A319" s="55"/>
      <c r="B319" s="55"/>
    </row>
    <row r="320" ht="15.75" customHeight="1" spans="1:2">
      <c r="A320" s="55"/>
      <c r="B320" s="55"/>
    </row>
    <row r="321" ht="15.75" customHeight="1" spans="1:2">
      <c r="A321" s="55"/>
      <c r="B321" s="55"/>
    </row>
    <row r="322" ht="15.75" customHeight="1" spans="1:2">
      <c r="A322" s="55"/>
      <c r="B322" s="55"/>
    </row>
    <row r="323" ht="15.75" customHeight="1" spans="1:2">
      <c r="A323" s="55"/>
      <c r="B323" s="55"/>
    </row>
    <row r="324" ht="15.75" customHeight="1" spans="1:2">
      <c r="A324" s="55"/>
      <c r="B324" s="55"/>
    </row>
    <row r="325" ht="15.75" customHeight="1" spans="1:2">
      <c r="A325" s="55"/>
      <c r="B325" s="55"/>
    </row>
    <row r="326" ht="15.75" customHeight="1" spans="1:2">
      <c r="A326" s="55"/>
      <c r="B326" s="55"/>
    </row>
    <row r="327" ht="15.75" customHeight="1" spans="1:2">
      <c r="A327" s="55"/>
      <c r="B327" s="55"/>
    </row>
    <row r="328" ht="15.75" customHeight="1" spans="1:2">
      <c r="A328" s="55"/>
      <c r="B328" s="55"/>
    </row>
    <row r="329" ht="15.75" customHeight="1" spans="1:2">
      <c r="A329" s="55"/>
      <c r="B329" s="55"/>
    </row>
    <row r="330" ht="15.75" customHeight="1" spans="1:2">
      <c r="A330" s="55"/>
      <c r="B330" s="55"/>
    </row>
    <row r="331" ht="15.75" customHeight="1" spans="1:2">
      <c r="A331" s="55"/>
      <c r="B331" s="55"/>
    </row>
    <row r="332" ht="15.75" customHeight="1" spans="1:2">
      <c r="A332" s="55"/>
      <c r="B332" s="55"/>
    </row>
    <row r="333" ht="15.75" customHeight="1" spans="1:2">
      <c r="A333" s="55"/>
      <c r="B333" s="55"/>
    </row>
    <row r="334" ht="15.75" customHeight="1" spans="1:2">
      <c r="A334" s="55"/>
      <c r="B334" s="55"/>
    </row>
    <row r="335" ht="15.75" customHeight="1" spans="1:2">
      <c r="A335" s="55"/>
      <c r="B335" s="55"/>
    </row>
    <row r="336" ht="15.75" customHeight="1" spans="1:2">
      <c r="A336" s="55"/>
      <c r="B336" s="55"/>
    </row>
    <row r="337" ht="15.75" customHeight="1" spans="1:2">
      <c r="A337" s="55"/>
      <c r="B337" s="55"/>
    </row>
    <row r="338" ht="15.75" customHeight="1" spans="1:2">
      <c r="A338" s="55"/>
      <c r="B338" s="55"/>
    </row>
    <row r="339" ht="15.75" customHeight="1" spans="1:2">
      <c r="A339" s="55"/>
      <c r="B339" s="55"/>
    </row>
    <row r="340" ht="15.75" customHeight="1" spans="1:2">
      <c r="A340" s="55"/>
      <c r="B340" s="55"/>
    </row>
    <row r="341" ht="15.75" customHeight="1" spans="1:2">
      <c r="A341" s="55"/>
      <c r="B341" s="55"/>
    </row>
    <row r="342" ht="15.75" customHeight="1" spans="1:2">
      <c r="A342" s="55"/>
      <c r="B342" s="55"/>
    </row>
    <row r="343" ht="15.75" customHeight="1" spans="1:2">
      <c r="A343" s="55"/>
      <c r="B343" s="55"/>
    </row>
    <row r="344" ht="15.75" customHeight="1" spans="1:2">
      <c r="A344" s="55"/>
      <c r="B344" s="55"/>
    </row>
    <row r="345" ht="15.75" customHeight="1" spans="1:2">
      <c r="A345" s="55"/>
      <c r="B345" s="55"/>
    </row>
    <row r="346" ht="15.75" customHeight="1" spans="1:2">
      <c r="A346" s="55"/>
      <c r="B346" s="55"/>
    </row>
    <row r="347" ht="15.75" customHeight="1" spans="1:2">
      <c r="A347" s="55"/>
      <c r="B347" s="55"/>
    </row>
    <row r="348" ht="15.75" customHeight="1" spans="1:2">
      <c r="A348" s="55"/>
      <c r="B348" s="55"/>
    </row>
    <row r="349" ht="15.75" customHeight="1" spans="1:2">
      <c r="A349" s="55"/>
      <c r="B349" s="55"/>
    </row>
    <row r="350" ht="15.75" customHeight="1" spans="1:2">
      <c r="A350" s="55"/>
      <c r="B350" s="55"/>
    </row>
    <row r="351" ht="15.75" customHeight="1" spans="1:2">
      <c r="A351" s="55"/>
      <c r="B351" s="55"/>
    </row>
    <row r="352" ht="15.75" customHeight="1" spans="1:2">
      <c r="A352" s="55"/>
      <c r="B352" s="55"/>
    </row>
    <row r="353" ht="15.75" customHeight="1" spans="1:2">
      <c r="A353" s="55"/>
      <c r="B353" s="55"/>
    </row>
    <row r="354" ht="15.75" customHeight="1" spans="1:2">
      <c r="A354" s="55"/>
      <c r="B354" s="55"/>
    </row>
    <row r="355" ht="15.75" customHeight="1" spans="1:2">
      <c r="A355" s="55"/>
      <c r="B355" s="55"/>
    </row>
    <row r="356" ht="15.75" customHeight="1" spans="1:2">
      <c r="A356" s="55"/>
      <c r="B356" s="55"/>
    </row>
    <row r="357" ht="15.75" customHeight="1" spans="1:2">
      <c r="A357" s="55"/>
      <c r="B357" s="55"/>
    </row>
    <row r="358" ht="15.75" customHeight="1" spans="1:2">
      <c r="A358" s="55"/>
      <c r="B358" s="55"/>
    </row>
    <row r="359" ht="15.75" customHeight="1" spans="1:2">
      <c r="A359" s="55"/>
      <c r="B359" s="55"/>
    </row>
    <row r="360" ht="15.75" customHeight="1" spans="1:2">
      <c r="A360" s="55"/>
      <c r="B360" s="55"/>
    </row>
    <row r="361" ht="15.75" customHeight="1" spans="1:2">
      <c r="A361" s="55"/>
      <c r="B361" s="55"/>
    </row>
    <row r="362" ht="15.75" customHeight="1" spans="1:2">
      <c r="A362" s="55"/>
      <c r="B362" s="55"/>
    </row>
    <row r="363" ht="15.75" customHeight="1" spans="1:2">
      <c r="A363" s="55"/>
      <c r="B363" s="55"/>
    </row>
    <row r="364" ht="15.75" customHeight="1" spans="1:2">
      <c r="A364" s="55"/>
      <c r="B364" s="55"/>
    </row>
    <row r="365" ht="15.75" customHeight="1" spans="1:2">
      <c r="A365" s="55"/>
      <c r="B365" s="55"/>
    </row>
    <row r="366" ht="15.75" customHeight="1" spans="1:2">
      <c r="A366" s="55"/>
      <c r="B366" s="55"/>
    </row>
    <row r="367" ht="15.75" customHeight="1" spans="1:2">
      <c r="A367" s="55"/>
      <c r="B367" s="55"/>
    </row>
    <row r="368" ht="15.75" customHeight="1" spans="1:2">
      <c r="A368" s="55"/>
      <c r="B368" s="55"/>
    </row>
    <row r="369" ht="15.75" customHeight="1" spans="1:2">
      <c r="A369" s="55"/>
      <c r="B369" s="55"/>
    </row>
    <row r="370" ht="15.75" customHeight="1" spans="1:2">
      <c r="A370" s="55"/>
      <c r="B370" s="55"/>
    </row>
    <row r="371" ht="15.75" customHeight="1" spans="1:2">
      <c r="A371" s="55"/>
      <c r="B371" s="55"/>
    </row>
    <row r="372" ht="15.75" customHeight="1" spans="1:2">
      <c r="A372" s="55"/>
      <c r="B372" s="55"/>
    </row>
    <row r="373" ht="15.75" customHeight="1" spans="1:2">
      <c r="A373" s="55"/>
      <c r="B373" s="55"/>
    </row>
    <row r="374" ht="15.75" customHeight="1" spans="1:2">
      <c r="A374" s="55"/>
      <c r="B374" s="55"/>
    </row>
    <row r="375" ht="15.75" customHeight="1" spans="1:2">
      <c r="A375" s="55"/>
      <c r="B375" s="55"/>
    </row>
    <row r="376" ht="15.75" customHeight="1" spans="1:2">
      <c r="A376" s="55"/>
      <c r="B376" s="55"/>
    </row>
    <row r="377" ht="15.75" customHeight="1" spans="1:2">
      <c r="A377" s="55"/>
      <c r="B377" s="55"/>
    </row>
    <row r="378" ht="15.75" customHeight="1" spans="1:2">
      <c r="A378" s="55"/>
      <c r="B378" s="55"/>
    </row>
    <row r="379" ht="15.75" customHeight="1" spans="1:2">
      <c r="A379" s="55"/>
      <c r="B379" s="55"/>
    </row>
    <row r="380" ht="15.75" customHeight="1" spans="1:2">
      <c r="A380" s="55"/>
      <c r="B380" s="55"/>
    </row>
    <row r="381" ht="15.75" customHeight="1" spans="1:2">
      <c r="A381" s="55"/>
      <c r="B381" s="55"/>
    </row>
    <row r="382" ht="15.75" customHeight="1" spans="1:2">
      <c r="A382" s="55"/>
      <c r="B382" s="55"/>
    </row>
    <row r="383" ht="15.75" customHeight="1" spans="1:2">
      <c r="A383" s="55"/>
      <c r="B383" s="55"/>
    </row>
    <row r="384" ht="15.75" customHeight="1" spans="1:2">
      <c r="A384" s="55"/>
      <c r="B384" s="55"/>
    </row>
    <row r="385" ht="15.75" customHeight="1" spans="1:2">
      <c r="A385" s="55"/>
      <c r="B385" s="55"/>
    </row>
    <row r="386" ht="15.75" customHeight="1" spans="1:2">
      <c r="A386" s="55"/>
      <c r="B386" s="55"/>
    </row>
    <row r="387" ht="15.75" customHeight="1" spans="1:2">
      <c r="A387" s="55"/>
      <c r="B387" s="55"/>
    </row>
    <row r="388" ht="15.75" customHeight="1" spans="1:2">
      <c r="A388" s="55"/>
      <c r="B388" s="55"/>
    </row>
    <row r="389" ht="15.75" customHeight="1" spans="1:2">
      <c r="A389" s="55"/>
      <c r="B389" s="55"/>
    </row>
    <row r="390" ht="15.75" customHeight="1" spans="1:2">
      <c r="A390" s="55"/>
      <c r="B390" s="55"/>
    </row>
    <row r="391" ht="15.75" customHeight="1" spans="1:2">
      <c r="A391" s="55"/>
      <c r="B391" s="55"/>
    </row>
    <row r="392" ht="15.75" customHeight="1" spans="1:2">
      <c r="A392" s="55"/>
      <c r="B392" s="55"/>
    </row>
    <row r="393" ht="15.75" customHeight="1" spans="1:2">
      <c r="A393" s="55"/>
      <c r="B393" s="55"/>
    </row>
    <row r="394" ht="15.75" customHeight="1" spans="1:2">
      <c r="A394" s="55"/>
      <c r="B394" s="55"/>
    </row>
    <row r="395" ht="15.75" customHeight="1" spans="1:2">
      <c r="A395" s="55"/>
      <c r="B395" s="55"/>
    </row>
    <row r="396" ht="15.75" customHeight="1" spans="1:2">
      <c r="A396" s="55"/>
      <c r="B396" s="55"/>
    </row>
    <row r="397" ht="15.75" customHeight="1" spans="1:2">
      <c r="A397" s="55"/>
      <c r="B397" s="55"/>
    </row>
    <row r="398" ht="15.75" customHeight="1" spans="1:2">
      <c r="A398" s="55"/>
      <c r="B398" s="55"/>
    </row>
    <row r="399" ht="15.75" customHeight="1" spans="1:2">
      <c r="A399" s="55"/>
      <c r="B399" s="55"/>
    </row>
    <row r="400" ht="15.75" customHeight="1" spans="1:2">
      <c r="A400" s="55"/>
      <c r="B400" s="55"/>
    </row>
    <row r="401" ht="15.75" customHeight="1" spans="1:2">
      <c r="A401" s="55"/>
      <c r="B401" s="55"/>
    </row>
    <row r="402" ht="15.75" customHeight="1" spans="1:2">
      <c r="A402" s="55"/>
      <c r="B402" s="55"/>
    </row>
    <row r="403" ht="15.75" customHeight="1" spans="1:2">
      <c r="A403" s="55"/>
      <c r="B403" s="55"/>
    </row>
    <row r="404" ht="15.75" customHeight="1" spans="1:2">
      <c r="A404" s="55"/>
      <c r="B404" s="55"/>
    </row>
    <row r="405" ht="15.75" customHeight="1" spans="1:2">
      <c r="A405" s="55"/>
      <c r="B405" s="55"/>
    </row>
    <row r="406" ht="15.75" customHeight="1" spans="1:2">
      <c r="A406" s="55"/>
      <c r="B406" s="55"/>
    </row>
    <row r="407" ht="15.75" customHeight="1" spans="1:2">
      <c r="A407" s="55"/>
      <c r="B407" s="55"/>
    </row>
    <row r="408" ht="15.75" customHeight="1" spans="1:2">
      <c r="A408" s="55"/>
      <c r="B408" s="55"/>
    </row>
    <row r="409" ht="15.75" customHeight="1" spans="1:2">
      <c r="A409" s="55"/>
      <c r="B409" s="55"/>
    </row>
    <row r="410" ht="15.75" customHeight="1" spans="1:2">
      <c r="A410" s="55"/>
      <c r="B410" s="55"/>
    </row>
    <row r="411" ht="15.75" customHeight="1" spans="1:2">
      <c r="A411" s="55"/>
      <c r="B411" s="55"/>
    </row>
    <row r="412" ht="15.75" customHeight="1" spans="1:2">
      <c r="A412" s="55"/>
      <c r="B412" s="55"/>
    </row>
    <row r="413" ht="15.75" customHeight="1" spans="1:2">
      <c r="A413" s="55"/>
      <c r="B413" s="55"/>
    </row>
    <row r="414" ht="15.75" customHeight="1" spans="1:2">
      <c r="A414" s="55"/>
      <c r="B414" s="55"/>
    </row>
    <row r="415" ht="15.75" customHeight="1" spans="1:2">
      <c r="A415" s="55"/>
      <c r="B415" s="55"/>
    </row>
    <row r="416" ht="15.75" customHeight="1" spans="1:2">
      <c r="A416" s="55"/>
      <c r="B416" s="55"/>
    </row>
    <row r="417" ht="15.75" customHeight="1" spans="1:2">
      <c r="A417" s="55"/>
      <c r="B417" s="55"/>
    </row>
    <row r="418" ht="15.75" customHeight="1" spans="1:2">
      <c r="A418" s="55"/>
      <c r="B418" s="55"/>
    </row>
    <row r="419" ht="15.75" customHeight="1" spans="1:2">
      <c r="A419" s="55"/>
      <c r="B419" s="55"/>
    </row>
    <row r="420" ht="15.75" customHeight="1" spans="1:2">
      <c r="A420" s="55"/>
      <c r="B420" s="55"/>
    </row>
    <row r="421" ht="15.75" customHeight="1" spans="1:2">
      <c r="A421" s="55"/>
      <c r="B421" s="55"/>
    </row>
    <row r="422" ht="15.75" customHeight="1" spans="1:2">
      <c r="A422" s="55"/>
      <c r="B422" s="55"/>
    </row>
    <row r="423" ht="15.75" customHeight="1" spans="1:2">
      <c r="A423" s="55"/>
      <c r="B423" s="55"/>
    </row>
    <row r="424" ht="15.75" customHeight="1" spans="1:2">
      <c r="A424" s="55"/>
      <c r="B424" s="55"/>
    </row>
    <row r="425" ht="15.75" customHeight="1" spans="1:2">
      <c r="A425" s="55"/>
      <c r="B425" s="55"/>
    </row>
    <row r="426" ht="15.75" customHeight="1" spans="1:2">
      <c r="A426" s="55"/>
      <c r="B426" s="55"/>
    </row>
    <row r="427" ht="15.75" customHeight="1" spans="1:2">
      <c r="A427" s="55"/>
      <c r="B427" s="55"/>
    </row>
    <row r="428" ht="15.75" customHeight="1" spans="1:2">
      <c r="A428" s="55"/>
      <c r="B428" s="55"/>
    </row>
    <row r="429" ht="15.75" customHeight="1" spans="1:2">
      <c r="A429" s="55"/>
      <c r="B429" s="55"/>
    </row>
    <row r="430" ht="15.75" customHeight="1" spans="1:2">
      <c r="A430" s="55"/>
      <c r="B430" s="55"/>
    </row>
    <row r="431" ht="15.75" customHeight="1" spans="1:2">
      <c r="A431" s="55"/>
      <c r="B431" s="55"/>
    </row>
    <row r="432" ht="15.75" customHeight="1" spans="1:2">
      <c r="A432" s="55"/>
      <c r="B432" s="55"/>
    </row>
    <row r="433" ht="15.75" customHeight="1" spans="1:2">
      <c r="A433" s="55"/>
      <c r="B433" s="55"/>
    </row>
    <row r="434" ht="15.75" customHeight="1" spans="1:2">
      <c r="A434" s="55"/>
      <c r="B434" s="55"/>
    </row>
    <row r="435" ht="15.75" customHeight="1" spans="1:2">
      <c r="A435" s="55"/>
      <c r="B435" s="55"/>
    </row>
    <row r="436" ht="15.75" customHeight="1" spans="1:2">
      <c r="A436" s="55"/>
      <c r="B436" s="55"/>
    </row>
    <row r="437" ht="15.75" customHeight="1" spans="1:2">
      <c r="A437" s="55"/>
      <c r="B437" s="55"/>
    </row>
    <row r="438" ht="15.75" customHeight="1" spans="1:2">
      <c r="A438" s="55"/>
      <c r="B438" s="55"/>
    </row>
    <row r="439" ht="15.75" customHeight="1" spans="1:2">
      <c r="A439" s="55"/>
      <c r="B439" s="55"/>
    </row>
    <row r="440" ht="15.75" customHeight="1" spans="1:2">
      <c r="A440" s="55"/>
      <c r="B440" s="55"/>
    </row>
    <row r="441" ht="15.75" customHeight="1" spans="1:2">
      <c r="A441" s="55"/>
      <c r="B441" s="55"/>
    </row>
    <row r="442" ht="15.75" customHeight="1" spans="1:2">
      <c r="A442" s="55"/>
      <c r="B442" s="55"/>
    </row>
    <row r="443" ht="15.75" customHeight="1" spans="1:2">
      <c r="A443" s="55"/>
      <c r="B443" s="55"/>
    </row>
    <row r="444" ht="15.75" customHeight="1" spans="1:2">
      <c r="A444" s="55"/>
      <c r="B444" s="55"/>
    </row>
    <row r="445" ht="15.75" customHeight="1" spans="1:2">
      <c r="A445" s="55"/>
      <c r="B445" s="55"/>
    </row>
    <row r="446" ht="15.75" customHeight="1" spans="1:2">
      <c r="A446" s="55"/>
      <c r="B446" s="55"/>
    </row>
    <row r="447" ht="15.75" customHeight="1" spans="1:2">
      <c r="A447" s="55"/>
      <c r="B447" s="55"/>
    </row>
    <row r="448" ht="15.75" customHeight="1" spans="1:2">
      <c r="A448" s="55"/>
      <c r="B448" s="55"/>
    </row>
    <row r="449" ht="15.75" customHeight="1" spans="1:2">
      <c r="A449" s="55"/>
      <c r="B449" s="55"/>
    </row>
    <row r="450" ht="15.75" customHeight="1" spans="1:2">
      <c r="A450" s="55"/>
      <c r="B450" s="55"/>
    </row>
    <row r="451" ht="15.75" customHeight="1" spans="1:2">
      <c r="A451" s="55"/>
      <c r="B451" s="55"/>
    </row>
    <row r="452" ht="15.75" customHeight="1" spans="1:2">
      <c r="A452" s="55"/>
      <c r="B452" s="55"/>
    </row>
    <row r="453" ht="15.75" customHeight="1" spans="1:2">
      <c r="A453" s="55"/>
      <c r="B453" s="55"/>
    </row>
    <row r="454" ht="15.75" customHeight="1" spans="1:2">
      <c r="A454" s="55"/>
      <c r="B454" s="55"/>
    </row>
    <row r="455" ht="15.75" customHeight="1" spans="1:2">
      <c r="A455" s="55"/>
      <c r="B455" s="55"/>
    </row>
    <row r="456" ht="15.75" customHeight="1" spans="1:2">
      <c r="A456" s="55"/>
      <c r="B456" s="55"/>
    </row>
    <row r="457" ht="15.75" customHeight="1" spans="1:2">
      <c r="A457" s="55"/>
      <c r="B457" s="55"/>
    </row>
    <row r="458" ht="15.75" customHeight="1" spans="1:2">
      <c r="A458" s="55"/>
      <c r="B458" s="55"/>
    </row>
    <row r="459" ht="15.75" customHeight="1" spans="1:2">
      <c r="A459" s="55"/>
      <c r="B459" s="55"/>
    </row>
    <row r="460" ht="15.75" customHeight="1" spans="1:2">
      <c r="A460" s="55"/>
      <c r="B460" s="55"/>
    </row>
    <row r="461" ht="15.75" customHeight="1" spans="1:2">
      <c r="A461" s="55"/>
      <c r="B461" s="55"/>
    </row>
    <row r="462" ht="15.75" customHeight="1" spans="1:2">
      <c r="A462" s="55"/>
      <c r="B462" s="55"/>
    </row>
    <row r="463" ht="15.75" customHeight="1" spans="1:2">
      <c r="A463" s="55"/>
      <c r="B463" s="55"/>
    </row>
    <row r="464" ht="15.75" customHeight="1" spans="1:2">
      <c r="A464" s="55"/>
      <c r="B464" s="55"/>
    </row>
    <row r="465" ht="15.75" customHeight="1" spans="1:2">
      <c r="A465" s="55"/>
      <c r="B465" s="55"/>
    </row>
    <row r="466" ht="15.75" customHeight="1" spans="1:2">
      <c r="A466" s="55"/>
      <c r="B466" s="55"/>
    </row>
    <row r="467" ht="15.75" customHeight="1" spans="1:2">
      <c r="A467" s="55"/>
      <c r="B467" s="55"/>
    </row>
    <row r="468" ht="15.75" customHeight="1" spans="1:2">
      <c r="A468" s="55"/>
      <c r="B468" s="55"/>
    </row>
    <row r="469" ht="15.75" customHeight="1" spans="1:2">
      <c r="A469" s="55"/>
      <c r="B469" s="55"/>
    </row>
    <row r="470" ht="15.75" customHeight="1" spans="1:2">
      <c r="A470" s="55"/>
      <c r="B470" s="55"/>
    </row>
    <row r="471" ht="15.75" customHeight="1" spans="1:2">
      <c r="A471" s="55"/>
      <c r="B471" s="55"/>
    </row>
    <row r="472" ht="15.75" customHeight="1" spans="1:2">
      <c r="A472" s="55"/>
      <c r="B472" s="55"/>
    </row>
    <row r="473" ht="15.75" customHeight="1" spans="1:2">
      <c r="A473" s="55"/>
      <c r="B473" s="55"/>
    </row>
    <row r="474" ht="15.75" customHeight="1" spans="1:2">
      <c r="A474" s="55"/>
      <c r="B474" s="55"/>
    </row>
    <row r="475" ht="15.75" customHeight="1" spans="1:2">
      <c r="A475" s="55"/>
      <c r="B475" s="55"/>
    </row>
    <row r="476" ht="15.75" customHeight="1" spans="1:2">
      <c r="A476" s="55"/>
      <c r="B476" s="55"/>
    </row>
    <row r="477" ht="15.75" customHeight="1" spans="1:2">
      <c r="A477" s="55"/>
      <c r="B477" s="55"/>
    </row>
    <row r="478" ht="15.75" customHeight="1" spans="1:2">
      <c r="A478" s="55"/>
      <c r="B478" s="55"/>
    </row>
    <row r="479" ht="15.75" customHeight="1" spans="1:2">
      <c r="A479" s="55"/>
      <c r="B479" s="55"/>
    </row>
    <row r="480" ht="15.75" customHeight="1" spans="1:2">
      <c r="A480" s="55"/>
      <c r="B480" s="55"/>
    </row>
    <row r="481" ht="15.75" customHeight="1" spans="1:2">
      <c r="A481" s="55"/>
      <c r="B481" s="55"/>
    </row>
    <row r="482" ht="15.75" customHeight="1" spans="1:2">
      <c r="A482" s="55"/>
      <c r="B482" s="55"/>
    </row>
    <row r="483" ht="15.75" customHeight="1" spans="1:2">
      <c r="A483" s="55"/>
      <c r="B483" s="55"/>
    </row>
    <row r="484" ht="15.75" customHeight="1" spans="1:2">
      <c r="A484" s="55"/>
      <c r="B484" s="55"/>
    </row>
    <row r="485" ht="15.75" customHeight="1" spans="1:2">
      <c r="A485" s="55"/>
      <c r="B485" s="55"/>
    </row>
    <row r="486" ht="15.75" customHeight="1" spans="1:2">
      <c r="A486" s="55"/>
      <c r="B486" s="55"/>
    </row>
    <row r="487" ht="15.75" customHeight="1" spans="1:2">
      <c r="A487" s="55"/>
      <c r="B487" s="55"/>
    </row>
    <row r="488" ht="15.75" customHeight="1" spans="1:2">
      <c r="A488" s="55"/>
      <c r="B488" s="55"/>
    </row>
    <row r="489" ht="15.75" customHeight="1" spans="1:2">
      <c r="A489" s="55"/>
      <c r="B489" s="55"/>
    </row>
    <row r="490" ht="15.75" customHeight="1" spans="1:2">
      <c r="A490" s="55"/>
      <c r="B490" s="55"/>
    </row>
    <row r="491" ht="15.75" customHeight="1" spans="1:2">
      <c r="A491" s="55"/>
      <c r="B491" s="55"/>
    </row>
    <row r="492" ht="15.75" customHeight="1" spans="1:2">
      <c r="A492" s="55"/>
      <c r="B492" s="55"/>
    </row>
    <row r="493" ht="15.75" customHeight="1" spans="1:2">
      <c r="A493" s="55"/>
      <c r="B493" s="55"/>
    </row>
    <row r="494" ht="15.75" customHeight="1" spans="1:2">
      <c r="A494" s="55"/>
      <c r="B494" s="55"/>
    </row>
    <row r="495" ht="15.75" customHeight="1" spans="1:2">
      <c r="A495" s="55"/>
      <c r="B495" s="55"/>
    </row>
    <row r="496" ht="15.75" customHeight="1" spans="1:2">
      <c r="A496" s="55"/>
      <c r="B496" s="55"/>
    </row>
    <row r="497" ht="15.75" customHeight="1" spans="1:2">
      <c r="A497" s="55"/>
      <c r="B497" s="55"/>
    </row>
    <row r="498" ht="15.75" customHeight="1" spans="1:2">
      <c r="A498" s="55"/>
      <c r="B498" s="55"/>
    </row>
    <row r="499" ht="15.75" customHeight="1" spans="1:2">
      <c r="A499" s="55"/>
      <c r="B499" s="55"/>
    </row>
    <row r="500" ht="15.75" customHeight="1" spans="1:2">
      <c r="A500" s="55"/>
      <c r="B500" s="55"/>
    </row>
    <row r="501" ht="15.75" customHeight="1" spans="1:2">
      <c r="A501" s="55"/>
      <c r="B501" s="55"/>
    </row>
    <row r="502" ht="15.75" customHeight="1" spans="1:2">
      <c r="A502" s="55"/>
      <c r="B502" s="55"/>
    </row>
    <row r="503" ht="15.75" customHeight="1" spans="1:2">
      <c r="A503" s="55"/>
      <c r="B503" s="55"/>
    </row>
    <row r="504" ht="15.75" customHeight="1" spans="1:2">
      <c r="A504" s="55"/>
      <c r="B504" s="55"/>
    </row>
    <row r="505" ht="15.75" customHeight="1" spans="1:2">
      <c r="A505" s="55"/>
      <c r="B505" s="55"/>
    </row>
    <row r="506" ht="15.75" customHeight="1" spans="1:2">
      <c r="A506" s="55"/>
      <c r="B506" s="55"/>
    </row>
    <row r="507" ht="15.75" customHeight="1" spans="1:2">
      <c r="A507" s="55"/>
      <c r="B507" s="55"/>
    </row>
    <row r="508" ht="15.75" customHeight="1" spans="1:2">
      <c r="A508" s="55"/>
      <c r="B508" s="55"/>
    </row>
    <row r="509" ht="15.75" customHeight="1" spans="1:2">
      <c r="A509" s="55"/>
      <c r="B509" s="55"/>
    </row>
    <row r="510" ht="15.75" customHeight="1" spans="1:2">
      <c r="A510" s="55"/>
      <c r="B510" s="55"/>
    </row>
    <row r="511" ht="15.75" customHeight="1" spans="1:2">
      <c r="A511" s="55"/>
      <c r="B511" s="55"/>
    </row>
    <row r="512" ht="15.75" customHeight="1" spans="1:2">
      <c r="A512" s="55"/>
      <c r="B512" s="55"/>
    </row>
    <row r="513" ht="15.75" customHeight="1" spans="1:2">
      <c r="A513" s="55"/>
      <c r="B513" s="55"/>
    </row>
    <row r="514" ht="15.75" customHeight="1" spans="1:2">
      <c r="A514" s="55"/>
      <c r="B514" s="55"/>
    </row>
    <row r="515" ht="15.75" customHeight="1" spans="1:2">
      <c r="A515" s="55"/>
      <c r="B515" s="55"/>
    </row>
    <row r="516" ht="15.75" customHeight="1" spans="1:2">
      <c r="A516" s="55"/>
      <c r="B516" s="55"/>
    </row>
    <row r="517" ht="15.75" customHeight="1" spans="1:2">
      <c r="A517" s="55"/>
      <c r="B517" s="55"/>
    </row>
    <row r="518" ht="15.75" customHeight="1" spans="1:2">
      <c r="A518" s="55"/>
      <c r="B518" s="55"/>
    </row>
    <row r="519" ht="15.75" customHeight="1" spans="1:2">
      <c r="A519" s="55"/>
      <c r="B519" s="55"/>
    </row>
    <row r="520" ht="15.75" customHeight="1" spans="1:2">
      <c r="A520" s="55"/>
      <c r="B520" s="55"/>
    </row>
    <row r="521" ht="15.75" customHeight="1" spans="1:2">
      <c r="A521" s="55"/>
      <c r="B521" s="55"/>
    </row>
    <row r="522" ht="15.75" customHeight="1" spans="1:2">
      <c r="A522" s="55"/>
      <c r="B522" s="55"/>
    </row>
    <row r="523" ht="15.75" customHeight="1" spans="1:2">
      <c r="A523" s="55"/>
      <c r="B523" s="55"/>
    </row>
    <row r="524" ht="15.75" customHeight="1" spans="1:2">
      <c r="A524" s="55"/>
      <c r="B524" s="55"/>
    </row>
    <row r="525" ht="15.75" customHeight="1" spans="1:2">
      <c r="A525" s="55"/>
      <c r="B525" s="55"/>
    </row>
    <row r="526" ht="15.75" customHeight="1" spans="1:2">
      <c r="A526" s="55"/>
      <c r="B526" s="55"/>
    </row>
    <row r="527" ht="15.75" customHeight="1" spans="1:2">
      <c r="A527" s="55"/>
      <c r="B527" s="55"/>
    </row>
    <row r="528" ht="15.75" customHeight="1" spans="1:2">
      <c r="A528" s="55"/>
      <c r="B528" s="55"/>
    </row>
    <row r="529" ht="15.75" customHeight="1" spans="1:2">
      <c r="A529" s="55"/>
      <c r="B529" s="55"/>
    </row>
    <row r="530" ht="15.75" customHeight="1" spans="1:2">
      <c r="A530" s="55"/>
      <c r="B530" s="55"/>
    </row>
    <row r="531" ht="15.75" customHeight="1" spans="1:2">
      <c r="A531" s="55"/>
      <c r="B531" s="55"/>
    </row>
    <row r="532" ht="15.75" customHeight="1" spans="1:2">
      <c r="A532" s="55"/>
      <c r="B532" s="55"/>
    </row>
    <row r="533" ht="15.75" customHeight="1" spans="1:2">
      <c r="A533" s="55"/>
      <c r="B533" s="55"/>
    </row>
    <row r="534" ht="15.75" customHeight="1" spans="1:2">
      <c r="A534" s="55"/>
      <c r="B534" s="55"/>
    </row>
    <row r="535" ht="15.75" customHeight="1" spans="1:2">
      <c r="A535" s="55"/>
      <c r="B535" s="55"/>
    </row>
    <row r="536" ht="15.75" customHeight="1" spans="1:2">
      <c r="A536" s="55"/>
      <c r="B536" s="55"/>
    </row>
    <row r="537" ht="15.75" customHeight="1" spans="1:2">
      <c r="A537" s="55"/>
      <c r="B537" s="55"/>
    </row>
    <row r="538" ht="15.75" customHeight="1" spans="1:2">
      <c r="A538" s="55"/>
      <c r="B538" s="55"/>
    </row>
    <row r="539" ht="15.75" customHeight="1" spans="1:2">
      <c r="A539" s="55"/>
      <c r="B539" s="55"/>
    </row>
    <row r="540" ht="15.75" customHeight="1" spans="1:2">
      <c r="A540" s="55"/>
      <c r="B540" s="55"/>
    </row>
    <row r="541" ht="15.75" customHeight="1" spans="1:2">
      <c r="A541" s="55"/>
      <c r="B541" s="55"/>
    </row>
    <row r="542" ht="15.75" customHeight="1" spans="1:2">
      <c r="A542" s="55"/>
      <c r="B542" s="55"/>
    </row>
    <row r="543" ht="15.75" customHeight="1" spans="1:2">
      <c r="A543" s="55"/>
      <c r="B543" s="55"/>
    </row>
    <row r="544" ht="15.75" customHeight="1" spans="1:2">
      <c r="A544" s="55"/>
      <c r="B544" s="55"/>
    </row>
    <row r="545" ht="15.75" customHeight="1" spans="1:2">
      <c r="A545" s="55"/>
      <c r="B545" s="55"/>
    </row>
    <row r="546" ht="15.75" customHeight="1" spans="1:2">
      <c r="A546" s="55"/>
      <c r="B546" s="55"/>
    </row>
    <row r="547" ht="15.75" customHeight="1" spans="1:2">
      <c r="A547" s="55"/>
      <c r="B547" s="55"/>
    </row>
    <row r="548" ht="15.75" customHeight="1" spans="1:2">
      <c r="A548" s="55"/>
      <c r="B548" s="55"/>
    </row>
    <row r="549" ht="15.75" customHeight="1" spans="1:2">
      <c r="A549" s="55"/>
      <c r="B549" s="55"/>
    </row>
    <row r="550" ht="15.75" customHeight="1" spans="1:2">
      <c r="A550" s="55"/>
      <c r="B550" s="55"/>
    </row>
    <row r="551" ht="15.75" customHeight="1" spans="1:2">
      <c r="A551" s="55"/>
      <c r="B551" s="55"/>
    </row>
    <row r="552" ht="15.75" customHeight="1" spans="1:2">
      <c r="A552" s="55"/>
      <c r="B552" s="55"/>
    </row>
    <row r="553" ht="15.75" customHeight="1" spans="1:2">
      <c r="A553" s="55"/>
      <c r="B553" s="55"/>
    </row>
    <row r="554" ht="15.75" customHeight="1" spans="1:2">
      <c r="A554" s="55"/>
      <c r="B554" s="55"/>
    </row>
    <row r="555" ht="15.75" customHeight="1" spans="1:2">
      <c r="A555" s="55"/>
      <c r="B555" s="55"/>
    </row>
    <row r="556" ht="15.75" customHeight="1" spans="1:2">
      <c r="A556" s="55"/>
      <c r="B556" s="55"/>
    </row>
    <row r="557" ht="15.75" customHeight="1" spans="1:2">
      <c r="A557" s="55"/>
      <c r="B557" s="55"/>
    </row>
    <row r="558" ht="15.75" customHeight="1" spans="1:2">
      <c r="A558" s="55"/>
      <c r="B558" s="55"/>
    </row>
    <row r="559" ht="15.75" customHeight="1" spans="1:2">
      <c r="A559" s="55"/>
      <c r="B559" s="55"/>
    </row>
    <row r="560" ht="15.75" customHeight="1" spans="1:2">
      <c r="A560" s="55"/>
      <c r="B560" s="55"/>
    </row>
    <row r="561" ht="15.75" customHeight="1" spans="1:2">
      <c r="A561" s="55"/>
      <c r="B561" s="55"/>
    </row>
    <row r="562" ht="15.75" customHeight="1" spans="1:2">
      <c r="A562" s="55"/>
      <c r="B562" s="55"/>
    </row>
    <row r="563" ht="15.75" customHeight="1" spans="1:2">
      <c r="A563" s="55"/>
      <c r="B563" s="55"/>
    </row>
    <row r="564" ht="15.75" customHeight="1" spans="1:2">
      <c r="A564" s="55"/>
      <c r="B564" s="55"/>
    </row>
    <row r="565" ht="15.75" customHeight="1" spans="1:2">
      <c r="A565" s="55"/>
      <c r="B565" s="55"/>
    </row>
    <row r="566" ht="15.75" customHeight="1" spans="1:2">
      <c r="A566" s="55"/>
      <c r="B566" s="55"/>
    </row>
    <row r="567" ht="15.75" customHeight="1" spans="1:2">
      <c r="A567" s="55"/>
      <c r="B567" s="55"/>
    </row>
    <row r="568" ht="15.75" customHeight="1" spans="1:2">
      <c r="A568" s="55"/>
      <c r="B568" s="55"/>
    </row>
    <row r="569" ht="15.75" customHeight="1" spans="1:2">
      <c r="A569" s="55"/>
      <c r="B569" s="55"/>
    </row>
    <row r="570" ht="15.75" customHeight="1" spans="1:2">
      <c r="A570" s="55"/>
      <c r="B570" s="55"/>
    </row>
    <row r="571" ht="15.75" customHeight="1" spans="1:2">
      <c r="A571" s="55"/>
      <c r="B571" s="55"/>
    </row>
    <row r="572" ht="15.75" customHeight="1" spans="1:2">
      <c r="A572" s="55"/>
      <c r="B572" s="55"/>
    </row>
    <row r="573" ht="15.75" customHeight="1" spans="1:2">
      <c r="A573" s="55"/>
      <c r="B573" s="55"/>
    </row>
    <row r="574" ht="15.75" customHeight="1" spans="1:2">
      <c r="A574" s="55"/>
      <c r="B574" s="55"/>
    </row>
    <row r="575" ht="15.75" customHeight="1" spans="1:2">
      <c r="A575" s="55"/>
      <c r="B575" s="55"/>
    </row>
    <row r="576" ht="15.75" customHeight="1" spans="1:2">
      <c r="A576" s="55"/>
      <c r="B576" s="55"/>
    </row>
    <row r="577" ht="15.75" customHeight="1" spans="1:2">
      <c r="A577" s="55"/>
      <c r="B577" s="55"/>
    </row>
    <row r="578" ht="15.75" customHeight="1" spans="1:2">
      <c r="A578" s="55"/>
      <c r="B578" s="55"/>
    </row>
    <row r="579" ht="15.75" customHeight="1" spans="1:2">
      <c r="A579" s="55"/>
      <c r="B579" s="55"/>
    </row>
    <row r="580" ht="15.75" customHeight="1" spans="1:2">
      <c r="A580" s="55"/>
      <c r="B580" s="55"/>
    </row>
    <row r="581" ht="15.75" customHeight="1" spans="1:2">
      <c r="A581" s="55"/>
      <c r="B581" s="55"/>
    </row>
    <row r="582" ht="15.75" customHeight="1" spans="1:2">
      <c r="A582" s="55"/>
      <c r="B582" s="55"/>
    </row>
    <row r="583" ht="15.75" customHeight="1" spans="1:2">
      <c r="A583" s="55"/>
      <c r="B583" s="55"/>
    </row>
    <row r="584" ht="15.75" customHeight="1" spans="1:2">
      <c r="A584" s="55"/>
      <c r="B584" s="55"/>
    </row>
    <row r="585" ht="15.75" customHeight="1" spans="1:2">
      <c r="A585" s="55"/>
      <c r="B585" s="55"/>
    </row>
    <row r="586" ht="15.75" customHeight="1" spans="1:2">
      <c r="A586" s="55"/>
      <c r="B586" s="55"/>
    </row>
    <row r="587" ht="15.75" customHeight="1" spans="1:2">
      <c r="A587" s="55"/>
      <c r="B587" s="55"/>
    </row>
    <row r="588" ht="15.75" customHeight="1" spans="1:2">
      <c r="A588" s="55"/>
      <c r="B588" s="55"/>
    </row>
    <row r="589" ht="15.75" customHeight="1" spans="1:2">
      <c r="A589" s="55"/>
      <c r="B589" s="55"/>
    </row>
    <row r="590" ht="15.75" customHeight="1" spans="1:2">
      <c r="A590" s="55"/>
      <c r="B590" s="55"/>
    </row>
    <row r="591" ht="15.75" customHeight="1" spans="1:2">
      <c r="A591" s="55"/>
      <c r="B591" s="55"/>
    </row>
    <row r="592" ht="15.75" customHeight="1" spans="1:2">
      <c r="A592" s="55"/>
      <c r="B592" s="55"/>
    </row>
    <row r="593" ht="15.75" customHeight="1" spans="1:2">
      <c r="A593" s="55"/>
      <c r="B593" s="55"/>
    </row>
    <row r="594" ht="15.75" customHeight="1" spans="1:2">
      <c r="A594" s="55"/>
      <c r="B594" s="55"/>
    </row>
    <row r="595" ht="15.75" customHeight="1" spans="1:2">
      <c r="A595" s="55"/>
      <c r="B595" s="55"/>
    </row>
    <row r="596" ht="15.75" customHeight="1" spans="1:2">
      <c r="A596" s="55"/>
      <c r="B596" s="55"/>
    </row>
    <row r="597" ht="15.75" customHeight="1" spans="1:2">
      <c r="A597" s="55"/>
      <c r="B597" s="55"/>
    </row>
    <row r="598" ht="15.75" customHeight="1" spans="1:2">
      <c r="A598" s="55"/>
      <c r="B598" s="55"/>
    </row>
    <row r="599" ht="15.75" customHeight="1" spans="1:2">
      <c r="A599" s="55"/>
      <c r="B599" s="55"/>
    </row>
    <row r="600" ht="15.75" customHeight="1" spans="1:2">
      <c r="A600" s="55"/>
      <c r="B600" s="55"/>
    </row>
    <row r="601" ht="15.75" customHeight="1" spans="1:2">
      <c r="A601" s="55"/>
      <c r="B601" s="55"/>
    </row>
    <row r="602" ht="15.75" customHeight="1" spans="1:2">
      <c r="A602" s="55"/>
      <c r="B602" s="55"/>
    </row>
    <row r="603" ht="15.75" customHeight="1" spans="1:2">
      <c r="A603" s="55"/>
      <c r="B603" s="55"/>
    </row>
    <row r="604" ht="15.75" customHeight="1" spans="1:2">
      <c r="A604" s="55"/>
      <c r="B604" s="55"/>
    </row>
    <row r="605" ht="15.75" customHeight="1" spans="1:2">
      <c r="A605" s="55"/>
      <c r="B605" s="55"/>
    </row>
    <row r="606" ht="15.75" customHeight="1" spans="1:2">
      <c r="A606" s="55"/>
      <c r="B606" s="55"/>
    </row>
    <row r="607" ht="15.75" customHeight="1" spans="1:2">
      <c r="A607" s="55"/>
      <c r="B607" s="55"/>
    </row>
    <row r="608" ht="15.75" customHeight="1" spans="1:2">
      <c r="A608" s="55"/>
      <c r="B608" s="55"/>
    </row>
    <row r="609" ht="15.75" customHeight="1" spans="1:2">
      <c r="A609" s="55"/>
      <c r="B609" s="55"/>
    </row>
    <row r="610" ht="15.75" customHeight="1" spans="1:2">
      <c r="A610" s="55"/>
      <c r="B610" s="55"/>
    </row>
    <row r="611" ht="15.75" customHeight="1" spans="1:2">
      <c r="A611" s="55"/>
      <c r="B611" s="55"/>
    </row>
    <row r="612" ht="15.75" customHeight="1" spans="1:2">
      <c r="A612" s="55"/>
      <c r="B612" s="55"/>
    </row>
    <row r="613" ht="15.75" customHeight="1" spans="1:2">
      <c r="A613" s="55"/>
      <c r="B613" s="55"/>
    </row>
    <row r="614" ht="15.75" customHeight="1" spans="1:2">
      <c r="A614" s="55"/>
      <c r="B614" s="55"/>
    </row>
    <row r="615" ht="15.75" customHeight="1" spans="1:2">
      <c r="A615" s="55"/>
      <c r="B615" s="55"/>
    </row>
    <row r="616" ht="15.75" customHeight="1" spans="1:2">
      <c r="A616" s="55"/>
      <c r="B616" s="55"/>
    </row>
    <row r="617" ht="15.75" customHeight="1" spans="1:2">
      <c r="A617" s="55"/>
      <c r="B617" s="55"/>
    </row>
    <row r="618" ht="15.75" customHeight="1" spans="1:2">
      <c r="A618" s="55"/>
      <c r="B618" s="55"/>
    </row>
    <row r="619" ht="15.75" customHeight="1" spans="1:2">
      <c r="A619" s="55"/>
      <c r="B619" s="55"/>
    </row>
    <row r="620" ht="15.75" customHeight="1" spans="1:2">
      <c r="A620" s="55"/>
      <c r="B620" s="55"/>
    </row>
    <row r="621" ht="15.75" customHeight="1" spans="1:2">
      <c r="A621" s="55"/>
      <c r="B621" s="55"/>
    </row>
    <row r="622" ht="15.75" customHeight="1" spans="1:2">
      <c r="A622" s="55"/>
      <c r="B622" s="55"/>
    </row>
    <row r="623" ht="15.75" customHeight="1" spans="1:2">
      <c r="A623" s="55"/>
      <c r="B623" s="55"/>
    </row>
    <row r="624" ht="15.75" customHeight="1" spans="1:2">
      <c r="A624" s="55"/>
      <c r="B624" s="55"/>
    </row>
    <row r="625" ht="15.75" customHeight="1" spans="1:2">
      <c r="A625" s="55"/>
      <c r="B625" s="55"/>
    </row>
    <row r="626" ht="15.75" customHeight="1" spans="1:2">
      <c r="A626" s="55"/>
      <c r="B626" s="55"/>
    </row>
    <row r="627" ht="15.75" customHeight="1" spans="1:2">
      <c r="A627" s="55"/>
      <c r="B627" s="55"/>
    </row>
    <row r="628" ht="15.75" customHeight="1" spans="1:2">
      <c r="A628" s="55"/>
      <c r="B628" s="55"/>
    </row>
    <row r="629" ht="15.75" customHeight="1" spans="1:2">
      <c r="A629" s="55"/>
      <c r="B629" s="55"/>
    </row>
    <row r="630" ht="15.75" customHeight="1" spans="1:2">
      <c r="A630" s="55"/>
      <c r="B630" s="55"/>
    </row>
    <row r="631" ht="15.75" customHeight="1" spans="1:2">
      <c r="A631" s="55"/>
      <c r="B631" s="55"/>
    </row>
    <row r="632" ht="15.75" customHeight="1" spans="1:2">
      <c r="A632" s="55"/>
      <c r="B632" s="55"/>
    </row>
    <row r="633" ht="15.75" customHeight="1" spans="1:2">
      <c r="A633" s="55"/>
      <c r="B633" s="55"/>
    </row>
    <row r="634" ht="15.75" customHeight="1" spans="1:2">
      <c r="A634" s="55"/>
      <c r="B634" s="55"/>
    </row>
    <row r="635" ht="15.75" customHeight="1" spans="1:2">
      <c r="A635" s="55"/>
      <c r="B635" s="55"/>
    </row>
    <row r="636" ht="15.75" customHeight="1" spans="1:2">
      <c r="A636" s="55"/>
      <c r="B636" s="55"/>
    </row>
    <row r="637" ht="15.75" customHeight="1" spans="1:2">
      <c r="A637" s="55"/>
      <c r="B637" s="55"/>
    </row>
    <row r="638" ht="15.75" customHeight="1" spans="1:2">
      <c r="A638" s="55"/>
      <c r="B638" s="55"/>
    </row>
    <row r="639" ht="15.75" customHeight="1" spans="1:2">
      <c r="A639" s="55"/>
      <c r="B639" s="55"/>
    </row>
    <row r="640" ht="15.75" customHeight="1" spans="1:2">
      <c r="A640" s="55"/>
      <c r="B640" s="55"/>
    </row>
    <row r="641" ht="15.75" customHeight="1" spans="1:2">
      <c r="A641" s="55"/>
      <c r="B641" s="55"/>
    </row>
    <row r="642" ht="15.75" customHeight="1" spans="1:2">
      <c r="A642" s="55"/>
      <c r="B642" s="55"/>
    </row>
    <row r="643" ht="15.75" customHeight="1" spans="1:2">
      <c r="A643" s="55"/>
      <c r="B643" s="55"/>
    </row>
    <row r="644" ht="15.75" customHeight="1" spans="1:2">
      <c r="A644" s="55"/>
      <c r="B644" s="55"/>
    </row>
    <row r="645" ht="15.75" customHeight="1" spans="1:2">
      <c r="A645" s="55"/>
      <c r="B645" s="55"/>
    </row>
    <row r="646" ht="15.75" customHeight="1" spans="1:2">
      <c r="A646" s="55"/>
      <c r="B646" s="55"/>
    </row>
    <row r="647" ht="15.75" customHeight="1" spans="1:2">
      <c r="A647" s="55"/>
      <c r="B647" s="55"/>
    </row>
    <row r="648" ht="15.75" customHeight="1" spans="1:2">
      <c r="A648" s="55"/>
      <c r="B648" s="55"/>
    </row>
    <row r="649" ht="15.75" customHeight="1" spans="1:2">
      <c r="A649" s="55"/>
      <c r="B649" s="55"/>
    </row>
    <row r="650" ht="15.75" customHeight="1" spans="1:2">
      <c r="A650" s="55"/>
      <c r="B650" s="55"/>
    </row>
    <row r="651" ht="15.75" customHeight="1" spans="1:2">
      <c r="A651" s="55"/>
      <c r="B651" s="55"/>
    </row>
    <row r="652" ht="15.75" customHeight="1" spans="1:2">
      <c r="A652" s="55"/>
      <c r="B652" s="55"/>
    </row>
    <row r="653" ht="15.75" customHeight="1" spans="1:2">
      <c r="A653" s="55"/>
      <c r="B653" s="55"/>
    </row>
    <row r="654" ht="15.75" customHeight="1" spans="1:2">
      <c r="A654" s="55"/>
      <c r="B654" s="55"/>
    </row>
    <row r="655" ht="15.75" customHeight="1" spans="1:2">
      <c r="A655" s="55"/>
      <c r="B655" s="55"/>
    </row>
    <row r="656" ht="15.75" customHeight="1" spans="1:2">
      <c r="A656" s="55"/>
      <c r="B656" s="55"/>
    </row>
    <row r="657" ht="15.75" customHeight="1" spans="1:2">
      <c r="A657" s="55"/>
      <c r="B657" s="55"/>
    </row>
    <row r="658" ht="15.75" customHeight="1" spans="1:2">
      <c r="A658" s="55"/>
      <c r="B658" s="55"/>
    </row>
    <row r="659" ht="15.75" customHeight="1" spans="1:2">
      <c r="A659" s="55"/>
      <c r="B659" s="55"/>
    </row>
    <row r="660" ht="15.75" customHeight="1" spans="1:2">
      <c r="A660" s="55"/>
      <c r="B660" s="55"/>
    </row>
    <row r="661" ht="15.75" customHeight="1" spans="1:2">
      <c r="A661" s="55"/>
      <c r="B661" s="55"/>
    </row>
    <row r="662" ht="15.75" customHeight="1" spans="1:2">
      <c r="A662" s="55"/>
      <c r="B662" s="55"/>
    </row>
    <row r="663" ht="15.75" customHeight="1" spans="1:2">
      <c r="A663" s="55"/>
      <c r="B663" s="55"/>
    </row>
    <row r="664" ht="15.75" customHeight="1" spans="1:2">
      <c r="A664" s="55"/>
      <c r="B664" s="55"/>
    </row>
    <row r="665" ht="15.75" customHeight="1" spans="1:2">
      <c r="A665" s="55"/>
      <c r="B665" s="55"/>
    </row>
    <row r="666" ht="15.75" customHeight="1" spans="1:2">
      <c r="A666" s="55"/>
      <c r="B666" s="55"/>
    </row>
    <row r="667" ht="15.75" customHeight="1" spans="1:2">
      <c r="A667" s="55"/>
      <c r="B667" s="55"/>
    </row>
    <row r="668" ht="15.75" customHeight="1" spans="1:2">
      <c r="A668" s="55"/>
      <c r="B668" s="55"/>
    </row>
    <row r="669" ht="15.75" customHeight="1" spans="1:2">
      <c r="A669" s="55"/>
      <c r="B669" s="55"/>
    </row>
    <row r="670" ht="15.75" customHeight="1" spans="1:2">
      <c r="A670" s="55"/>
      <c r="B670" s="55"/>
    </row>
    <row r="671" ht="15.75" customHeight="1" spans="1:2">
      <c r="A671" s="55"/>
      <c r="B671" s="55"/>
    </row>
    <row r="672" ht="15.75" customHeight="1" spans="1:2">
      <c r="A672" s="55"/>
      <c r="B672" s="55"/>
    </row>
    <row r="673" ht="15.75" customHeight="1" spans="1:2">
      <c r="A673" s="55"/>
      <c r="B673" s="55"/>
    </row>
    <row r="674" ht="15.75" customHeight="1" spans="1:2">
      <c r="A674" s="55"/>
      <c r="B674" s="55"/>
    </row>
    <row r="675" ht="15.75" customHeight="1" spans="1:2">
      <c r="A675" s="55"/>
      <c r="B675" s="55"/>
    </row>
    <row r="676" ht="15.75" customHeight="1" spans="1:2">
      <c r="A676" s="55"/>
      <c r="B676" s="55"/>
    </row>
    <row r="677" ht="15.75" customHeight="1" spans="1:2">
      <c r="A677" s="55"/>
      <c r="B677" s="55"/>
    </row>
    <row r="678" ht="15.75" customHeight="1" spans="1:2">
      <c r="A678" s="55"/>
      <c r="B678" s="55"/>
    </row>
    <row r="679" ht="15.75" customHeight="1" spans="1:2">
      <c r="A679" s="55"/>
      <c r="B679" s="55"/>
    </row>
    <row r="680" ht="15.75" customHeight="1" spans="1:2">
      <c r="A680" s="55"/>
      <c r="B680" s="55"/>
    </row>
    <row r="681" ht="15.75" customHeight="1" spans="1:2">
      <c r="A681" s="55"/>
      <c r="B681" s="55"/>
    </row>
    <row r="682" ht="15.75" customHeight="1" spans="1:2">
      <c r="A682" s="55"/>
      <c r="B682" s="55"/>
    </row>
    <row r="683" ht="15.75" customHeight="1" spans="1:2">
      <c r="A683" s="55"/>
      <c r="B683" s="55"/>
    </row>
    <row r="684" ht="15.75" customHeight="1" spans="1:2">
      <c r="A684" s="55"/>
      <c r="B684" s="55"/>
    </row>
    <row r="685" ht="15.75" customHeight="1" spans="1:2">
      <c r="A685" s="55"/>
      <c r="B685" s="55"/>
    </row>
    <row r="686" ht="15.75" customHeight="1" spans="1:2">
      <c r="A686" s="55"/>
      <c r="B686" s="55"/>
    </row>
    <row r="687" ht="15.75" customHeight="1" spans="1:2">
      <c r="A687" s="55"/>
      <c r="B687" s="55"/>
    </row>
    <row r="688" ht="15.75" customHeight="1" spans="1:2">
      <c r="A688" s="55"/>
      <c r="B688" s="55"/>
    </row>
    <row r="689" ht="15.75" customHeight="1" spans="1:2">
      <c r="A689" s="55"/>
      <c r="B689" s="55"/>
    </row>
    <row r="690" ht="15.75" customHeight="1" spans="1:2">
      <c r="A690" s="55"/>
      <c r="B690" s="55"/>
    </row>
    <row r="691" ht="15.75" customHeight="1" spans="1:2">
      <c r="A691" s="55"/>
      <c r="B691" s="55"/>
    </row>
    <row r="692" ht="15.75" customHeight="1" spans="1:2">
      <c r="A692" s="55"/>
      <c r="B692" s="55"/>
    </row>
    <row r="693" ht="15.75" customHeight="1" spans="1:2">
      <c r="A693" s="55"/>
      <c r="B693" s="55"/>
    </row>
    <row r="694" ht="15.75" customHeight="1" spans="1:2">
      <c r="A694" s="55"/>
      <c r="B694" s="55"/>
    </row>
    <row r="695" ht="15.75" customHeight="1" spans="1:2">
      <c r="A695" s="55"/>
      <c r="B695" s="55"/>
    </row>
    <row r="696" ht="15.75" customHeight="1" spans="1:2">
      <c r="A696" s="55"/>
      <c r="B696" s="55"/>
    </row>
    <row r="697" ht="15.75" customHeight="1" spans="1:2">
      <c r="A697" s="55"/>
      <c r="B697" s="55"/>
    </row>
    <row r="698" ht="15.75" customHeight="1" spans="1:2">
      <c r="A698" s="55"/>
      <c r="B698" s="55"/>
    </row>
    <row r="699" ht="15.75" customHeight="1" spans="1:2">
      <c r="A699" s="55"/>
      <c r="B699" s="55"/>
    </row>
    <row r="700" ht="15.75" customHeight="1" spans="1:2">
      <c r="A700" s="55"/>
      <c r="B700" s="55"/>
    </row>
    <row r="701" ht="15.75" customHeight="1" spans="1:2">
      <c r="A701" s="55"/>
      <c r="B701" s="55"/>
    </row>
    <row r="702" ht="15.75" customHeight="1" spans="1:2">
      <c r="A702" s="55"/>
      <c r="B702" s="55"/>
    </row>
    <row r="703" ht="15.75" customHeight="1" spans="1:2">
      <c r="A703" s="55"/>
      <c r="B703" s="55"/>
    </row>
    <row r="704" ht="15.75" customHeight="1" spans="1:2">
      <c r="A704" s="55"/>
      <c r="B704" s="55"/>
    </row>
    <row r="705" ht="15.75" customHeight="1" spans="1:2">
      <c r="A705" s="55"/>
      <c r="B705" s="55"/>
    </row>
    <row r="706" ht="15.75" customHeight="1" spans="1:2">
      <c r="A706" s="55"/>
      <c r="B706" s="55"/>
    </row>
    <row r="707" ht="15.75" customHeight="1" spans="1:2">
      <c r="A707" s="55"/>
      <c r="B707" s="55"/>
    </row>
    <row r="708" ht="15.75" customHeight="1" spans="1:2">
      <c r="A708" s="55"/>
      <c r="B708" s="55"/>
    </row>
    <row r="709" ht="15.75" customHeight="1" spans="1:2">
      <c r="A709" s="55"/>
      <c r="B709" s="55"/>
    </row>
    <row r="710" ht="15.75" customHeight="1" spans="1:2">
      <c r="A710" s="55"/>
      <c r="B710" s="55"/>
    </row>
    <row r="711" ht="15.75" customHeight="1" spans="1:2">
      <c r="A711" s="55"/>
      <c r="B711" s="55"/>
    </row>
    <row r="712" ht="15.75" customHeight="1" spans="1:2">
      <c r="A712" s="55"/>
      <c r="B712" s="55"/>
    </row>
    <row r="713" ht="15.75" customHeight="1" spans="1:2">
      <c r="A713" s="55"/>
      <c r="B713" s="55"/>
    </row>
    <row r="714" ht="15.75" customHeight="1" spans="1:2">
      <c r="A714" s="55"/>
      <c r="B714" s="55"/>
    </row>
    <row r="715" ht="15.75" customHeight="1" spans="1:2">
      <c r="A715" s="55"/>
      <c r="B715" s="55"/>
    </row>
    <row r="716" ht="15.75" customHeight="1" spans="1:2">
      <c r="A716" s="55"/>
      <c r="B716" s="55"/>
    </row>
    <row r="717" ht="15.75" customHeight="1" spans="1:2">
      <c r="A717" s="55"/>
      <c r="B717" s="55"/>
    </row>
    <row r="718" ht="15.75" customHeight="1" spans="1:2">
      <c r="A718" s="55"/>
      <c r="B718" s="55"/>
    </row>
    <row r="719" ht="15.75" customHeight="1" spans="1:2">
      <c r="A719" s="55"/>
      <c r="B719" s="55"/>
    </row>
    <row r="720" ht="15.75" customHeight="1" spans="1:2">
      <c r="A720" s="55"/>
      <c r="B720" s="55"/>
    </row>
    <row r="721" ht="15.75" customHeight="1" spans="1:2">
      <c r="A721" s="55"/>
      <c r="B721" s="55"/>
    </row>
    <row r="722" ht="15.75" customHeight="1" spans="1:2">
      <c r="A722" s="55"/>
      <c r="B722" s="55"/>
    </row>
    <row r="723" ht="15.75" customHeight="1" spans="1:2">
      <c r="A723" s="55"/>
      <c r="B723" s="55"/>
    </row>
    <row r="724" ht="15.75" customHeight="1" spans="1:2">
      <c r="A724" s="55"/>
      <c r="B724" s="55"/>
    </row>
    <row r="725" ht="15.75" customHeight="1" spans="1:2">
      <c r="A725" s="55"/>
      <c r="B725" s="55"/>
    </row>
    <row r="726" ht="15.75" customHeight="1" spans="1:2">
      <c r="A726" s="55"/>
      <c r="B726" s="55"/>
    </row>
    <row r="727" ht="15.75" customHeight="1" spans="1:2">
      <c r="A727" s="55"/>
      <c r="B727" s="55"/>
    </row>
    <row r="728" ht="15.75" customHeight="1" spans="1:2">
      <c r="A728" s="55"/>
      <c r="B728" s="55"/>
    </row>
    <row r="729" ht="15.75" customHeight="1" spans="1:2">
      <c r="A729" s="55"/>
      <c r="B729" s="55"/>
    </row>
    <row r="730" ht="15.75" customHeight="1" spans="1:2">
      <c r="A730" s="55"/>
      <c r="B730" s="55"/>
    </row>
    <row r="731" ht="15.75" customHeight="1" spans="1:2">
      <c r="A731" s="55"/>
      <c r="B731" s="55"/>
    </row>
    <row r="732" ht="15.75" customHeight="1" spans="1:2">
      <c r="A732" s="55"/>
      <c r="B732" s="55"/>
    </row>
    <row r="733" ht="15.75" customHeight="1" spans="1:2">
      <c r="A733" s="55"/>
      <c r="B733" s="55"/>
    </row>
    <row r="734" ht="15.75" customHeight="1" spans="1:2">
      <c r="A734" s="55"/>
      <c r="B734" s="55"/>
    </row>
    <row r="735" ht="15.75" customHeight="1" spans="1:2">
      <c r="A735" s="55"/>
      <c r="B735" s="55"/>
    </row>
    <row r="736" ht="15.75" customHeight="1" spans="1:2">
      <c r="A736" s="55"/>
      <c r="B736" s="55"/>
    </row>
    <row r="737" ht="15.75" customHeight="1" spans="1:2">
      <c r="A737" s="55"/>
      <c r="B737" s="55"/>
    </row>
    <row r="738" ht="15.75" customHeight="1" spans="1:2">
      <c r="A738" s="55"/>
      <c r="B738" s="55"/>
    </row>
    <row r="739" ht="15.75" customHeight="1" spans="1:2">
      <c r="A739" s="55"/>
      <c r="B739" s="55"/>
    </row>
    <row r="740" ht="15.75" customHeight="1" spans="1:2">
      <c r="A740" s="55"/>
      <c r="B740" s="55"/>
    </row>
    <row r="741" ht="15.75" customHeight="1" spans="1:2">
      <c r="A741" s="55"/>
      <c r="B741" s="55"/>
    </row>
    <row r="742" ht="15.75" customHeight="1" spans="1:2">
      <c r="A742" s="55"/>
      <c r="B742" s="55"/>
    </row>
    <row r="743" ht="15.75" customHeight="1" spans="1:2">
      <c r="A743" s="55"/>
      <c r="B743" s="55"/>
    </row>
    <row r="744" ht="15.75" customHeight="1" spans="1:2">
      <c r="A744" s="55"/>
      <c r="B744" s="55"/>
    </row>
    <row r="745" ht="15.75" customHeight="1" spans="1:2">
      <c r="A745" s="55"/>
      <c r="B745" s="55"/>
    </row>
    <row r="746" ht="15.75" customHeight="1" spans="1:2">
      <c r="A746" s="55"/>
      <c r="B746" s="55"/>
    </row>
    <row r="747" ht="15.75" customHeight="1" spans="1:2">
      <c r="A747" s="55"/>
      <c r="B747" s="55"/>
    </row>
    <row r="748" ht="15.75" customHeight="1" spans="1:2">
      <c r="A748" s="55"/>
      <c r="B748" s="55"/>
    </row>
    <row r="749" ht="15.75" customHeight="1" spans="1:2">
      <c r="A749" s="55"/>
      <c r="B749" s="55"/>
    </row>
    <row r="750" ht="15.75" customHeight="1" spans="1:2">
      <c r="A750" s="55"/>
      <c r="B750" s="55"/>
    </row>
    <row r="751" ht="15.75" customHeight="1" spans="1:2">
      <c r="A751" s="55"/>
      <c r="B751" s="55"/>
    </row>
    <row r="752" ht="15.75" customHeight="1" spans="1:2">
      <c r="A752" s="55"/>
      <c r="B752" s="55"/>
    </row>
    <row r="753" ht="15.75" customHeight="1" spans="1:2">
      <c r="A753" s="55"/>
      <c r="B753" s="55"/>
    </row>
    <row r="754" ht="15.75" customHeight="1" spans="1:2">
      <c r="A754" s="55"/>
      <c r="B754" s="55"/>
    </row>
    <row r="755" ht="15.75" customHeight="1" spans="1:2">
      <c r="A755" s="55"/>
      <c r="B755" s="55"/>
    </row>
    <row r="756" ht="15.75" customHeight="1" spans="1:2">
      <c r="A756" s="55"/>
      <c r="B756" s="55"/>
    </row>
    <row r="757" ht="15.75" customHeight="1" spans="1:2">
      <c r="A757" s="55"/>
      <c r="B757" s="55"/>
    </row>
    <row r="758" ht="15.75" customHeight="1" spans="1:2">
      <c r="A758" s="55"/>
      <c r="B758" s="55"/>
    </row>
    <row r="759" ht="15.75" customHeight="1" spans="1:2">
      <c r="A759" s="55"/>
      <c r="B759" s="55"/>
    </row>
    <row r="760" ht="15.75" customHeight="1" spans="1:2">
      <c r="A760" s="55"/>
      <c r="B760" s="55"/>
    </row>
    <row r="761" ht="15.75" customHeight="1" spans="1:2">
      <c r="A761" s="55"/>
      <c r="B761" s="55"/>
    </row>
    <row r="762" ht="15.75" customHeight="1" spans="1:2">
      <c r="A762" s="55"/>
      <c r="B762" s="55"/>
    </row>
    <row r="763" ht="15.75" customHeight="1" spans="1:2">
      <c r="A763" s="55"/>
      <c r="B763" s="55"/>
    </row>
    <row r="764" ht="15.75" customHeight="1" spans="1:2">
      <c r="A764" s="55"/>
      <c r="B764" s="55"/>
    </row>
    <row r="765" ht="15.75" customHeight="1" spans="1:2">
      <c r="A765" s="55"/>
      <c r="B765" s="55"/>
    </row>
    <row r="766" ht="15.75" customHeight="1" spans="1:2">
      <c r="A766" s="55"/>
      <c r="B766" s="55"/>
    </row>
    <row r="767" ht="15.75" customHeight="1" spans="1:2">
      <c r="A767" s="55"/>
      <c r="B767" s="55"/>
    </row>
    <row r="768" ht="15.75" customHeight="1" spans="1:2">
      <c r="A768" s="55"/>
      <c r="B768" s="55"/>
    </row>
    <row r="769" ht="15.75" customHeight="1" spans="1:2">
      <c r="A769" s="55"/>
      <c r="B769" s="55"/>
    </row>
    <row r="770" ht="15.75" customHeight="1" spans="1:2">
      <c r="A770" s="55"/>
      <c r="B770" s="55"/>
    </row>
    <row r="771" ht="15.75" customHeight="1" spans="1:2">
      <c r="A771" s="55"/>
      <c r="B771" s="55"/>
    </row>
    <row r="772" ht="15.75" customHeight="1" spans="1:2">
      <c r="A772" s="55"/>
      <c r="B772" s="55"/>
    </row>
    <row r="773" ht="15.75" customHeight="1" spans="1:2">
      <c r="A773" s="55"/>
      <c r="B773" s="55"/>
    </row>
    <row r="774" ht="15.75" customHeight="1" spans="1:2">
      <c r="A774" s="55"/>
      <c r="B774" s="55"/>
    </row>
    <row r="775" ht="15.75" customHeight="1" spans="1:2">
      <c r="A775" s="55"/>
      <c r="B775" s="55"/>
    </row>
    <row r="776" ht="15.75" customHeight="1" spans="1:2">
      <c r="A776" s="55"/>
      <c r="B776" s="55"/>
    </row>
    <row r="777" ht="15.75" customHeight="1" spans="1:2">
      <c r="A777" s="55"/>
      <c r="B777" s="55"/>
    </row>
    <row r="778" ht="15.75" customHeight="1" spans="1:2">
      <c r="A778" s="55"/>
      <c r="B778" s="55"/>
    </row>
    <row r="779" ht="15.75" customHeight="1" spans="1:2">
      <c r="A779" s="55"/>
      <c r="B779" s="55"/>
    </row>
    <row r="780" ht="15.75" customHeight="1" spans="1:2">
      <c r="A780" s="55"/>
      <c r="B780" s="55"/>
    </row>
    <row r="781" ht="15.75" customHeight="1" spans="1:2">
      <c r="A781" s="55"/>
      <c r="B781" s="55"/>
    </row>
    <row r="782" ht="15.75" customHeight="1" spans="1:2">
      <c r="A782" s="55"/>
      <c r="B782" s="55"/>
    </row>
    <row r="783" ht="15.75" customHeight="1" spans="1:2">
      <c r="A783" s="55"/>
      <c r="B783" s="55"/>
    </row>
    <row r="784" ht="15.75" customHeight="1" spans="1:2">
      <c r="A784" s="55"/>
      <c r="B784" s="55"/>
    </row>
    <row r="785" ht="15.75" customHeight="1" spans="1:2">
      <c r="A785" s="55"/>
      <c r="B785" s="55"/>
    </row>
    <row r="786" ht="15.75" customHeight="1" spans="1:2">
      <c r="A786" s="55"/>
      <c r="B786" s="55"/>
    </row>
    <row r="787" ht="15.75" customHeight="1" spans="1:2">
      <c r="A787" s="55"/>
      <c r="B787" s="55"/>
    </row>
    <row r="788" ht="15.75" customHeight="1" spans="1:2">
      <c r="A788" s="55"/>
      <c r="B788" s="55"/>
    </row>
    <row r="789" ht="15.75" customHeight="1" spans="1:2">
      <c r="A789" s="55"/>
      <c r="B789" s="55"/>
    </row>
    <row r="790" ht="15.75" customHeight="1" spans="1:2">
      <c r="A790" s="55"/>
      <c r="B790" s="55"/>
    </row>
    <row r="791" ht="15.75" customHeight="1" spans="1:2">
      <c r="A791" s="55"/>
      <c r="B791" s="55"/>
    </row>
    <row r="792" ht="15.75" customHeight="1" spans="1:2">
      <c r="A792" s="55"/>
      <c r="B792" s="55"/>
    </row>
    <row r="793" ht="15.75" customHeight="1" spans="1:2">
      <c r="A793" s="55"/>
      <c r="B793" s="55"/>
    </row>
    <row r="794" ht="15.75" customHeight="1" spans="1:2">
      <c r="A794" s="55"/>
      <c r="B794" s="55"/>
    </row>
    <row r="795" ht="15.75" customHeight="1" spans="1:2">
      <c r="A795" s="55"/>
      <c r="B795" s="55"/>
    </row>
    <row r="796" ht="15.75" customHeight="1" spans="1:2">
      <c r="A796" s="55"/>
      <c r="B796" s="55"/>
    </row>
    <row r="797" ht="15.75" customHeight="1" spans="1:2">
      <c r="A797" s="55"/>
      <c r="B797" s="55"/>
    </row>
    <row r="798" ht="15.75" customHeight="1" spans="1:2">
      <c r="A798" s="55"/>
      <c r="B798" s="55"/>
    </row>
    <row r="799" ht="15.75" customHeight="1" spans="1:2">
      <c r="A799" s="55"/>
      <c r="B799" s="55"/>
    </row>
    <row r="800" ht="15.75" customHeight="1" spans="1:2">
      <c r="A800" s="55"/>
      <c r="B800" s="55"/>
    </row>
    <row r="801" ht="15.75" customHeight="1" spans="1:2">
      <c r="A801" s="55"/>
      <c r="B801" s="55"/>
    </row>
    <row r="802" ht="15.75" customHeight="1" spans="1:2">
      <c r="A802" s="55"/>
      <c r="B802" s="55"/>
    </row>
    <row r="803" ht="15.75" customHeight="1" spans="1:2">
      <c r="A803" s="55"/>
      <c r="B803" s="55"/>
    </row>
    <row r="804" ht="15.75" customHeight="1" spans="1:2">
      <c r="A804" s="55"/>
      <c r="B804" s="55"/>
    </row>
    <row r="805" ht="15.75" customHeight="1" spans="1:2">
      <c r="A805" s="55"/>
      <c r="B805" s="55"/>
    </row>
    <row r="806" ht="15.75" customHeight="1" spans="1:2">
      <c r="A806" s="55"/>
      <c r="B806" s="55"/>
    </row>
    <row r="807" ht="15.75" customHeight="1" spans="1:2">
      <c r="A807" s="55"/>
      <c r="B807" s="55"/>
    </row>
    <row r="808" ht="15.75" customHeight="1" spans="1:2">
      <c r="A808" s="55"/>
      <c r="B808" s="55"/>
    </row>
    <row r="809" ht="15.75" customHeight="1" spans="1:2">
      <c r="A809" s="55"/>
      <c r="B809" s="55"/>
    </row>
    <row r="810" ht="15.75" customHeight="1" spans="1:2">
      <c r="A810" s="55"/>
      <c r="B810" s="55"/>
    </row>
    <row r="811" ht="15.75" customHeight="1" spans="1:2">
      <c r="A811" s="55"/>
      <c r="B811" s="55"/>
    </row>
    <row r="812" ht="15.75" customHeight="1" spans="1:2">
      <c r="A812" s="55"/>
      <c r="B812" s="55"/>
    </row>
    <row r="813" ht="15.75" customHeight="1" spans="1:2">
      <c r="A813" s="55"/>
      <c r="B813" s="55"/>
    </row>
    <row r="814" ht="15.75" customHeight="1" spans="1:2">
      <c r="A814" s="55"/>
      <c r="B814" s="55"/>
    </row>
    <row r="815" ht="15.75" customHeight="1" spans="1:2">
      <c r="A815" s="55"/>
      <c r="B815" s="55"/>
    </row>
    <row r="816" ht="15.75" customHeight="1" spans="1:2">
      <c r="A816" s="55"/>
      <c r="B816" s="55"/>
    </row>
    <row r="817" ht="15.75" customHeight="1" spans="1:2">
      <c r="A817" s="55"/>
      <c r="B817" s="55"/>
    </row>
    <row r="818" ht="15.75" customHeight="1" spans="1:2">
      <c r="A818" s="55"/>
      <c r="B818" s="55"/>
    </row>
    <row r="819" ht="15.75" customHeight="1" spans="1:2">
      <c r="A819" s="55"/>
      <c r="B819" s="55"/>
    </row>
    <row r="820" ht="15.75" customHeight="1" spans="1:2">
      <c r="A820" s="55"/>
      <c r="B820" s="55"/>
    </row>
    <row r="821" ht="15.75" customHeight="1" spans="1:2">
      <c r="A821" s="55"/>
      <c r="B821" s="55"/>
    </row>
    <row r="822" ht="15.75" customHeight="1" spans="1:2">
      <c r="A822" s="55"/>
      <c r="B822" s="55"/>
    </row>
    <row r="823" ht="15.75" customHeight="1" spans="1:2">
      <c r="A823" s="55"/>
      <c r="B823" s="55"/>
    </row>
    <row r="824" ht="15.75" customHeight="1" spans="1:2">
      <c r="A824" s="55"/>
      <c r="B824" s="55"/>
    </row>
    <row r="825" ht="15.75" customHeight="1" spans="1:2">
      <c r="A825" s="55"/>
      <c r="B825" s="55"/>
    </row>
    <row r="826" ht="15.75" customHeight="1" spans="1:2">
      <c r="A826" s="55"/>
      <c r="B826" s="55"/>
    </row>
    <row r="827" ht="15.75" customHeight="1" spans="1:2">
      <c r="A827" s="55"/>
      <c r="B827" s="55"/>
    </row>
    <row r="828" ht="15.75" customHeight="1" spans="1:2">
      <c r="A828" s="55"/>
      <c r="B828" s="55"/>
    </row>
    <row r="829" ht="15.75" customHeight="1" spans="1:2">
      <c r="A829" s="55"/>
      <c r="B829" s="55"/>
    </row>
    <row r="830" ht="15.75" customHeight="1" spans="1:2">
      <c r="A830" s="55"/>
      <c r="B830" s="55"/>
    </row>
    <row r="831" ht="15.75" customHeight="1" spans="1:2">
      <c r="A831" s="55"/>
      <c r="B831" s="55"/>
    </row>
    <row r="832" ht="15.75" customHeight="1" spans="1:2">
      <c r="A832" s="55"/>
      <c r="B832" s="55"/>
    </row>
    <row r="833" ht="15.75" customHeight="1" spans="1:2">
      <c r="A833" s="55"/>
      <c r="B833" s="55"/>
    </row>
    <row r="834" ht="15.75" customHeight="1" spans="1:2">
      <c r="A834" s="55"/>
      <c r="B834" s="55"/>
    </row>
    <row r="835" ht="15.75" customHeight="1" spans="1:2">
      <c r="A835" s="55"/>
      <c r="B835" s="55"/>
    </row>
    <row r="836" ht="15.75" customHeight="1" spans="1:2">
      <c r="A836" s="55"/>
      <c r="B836" s="55"/>
    </row>
    <row r="837" ht="15.75" customHeight="1" spans="1:2">
      <c r="A837" s="55"/>
      <c r="B837" s="55"/>
    </row>
    <row r="838" ht="15.75" customHeight="1" spans="1:2">
      <c r="A838" s="55"/>
      <c r="B838" s="55"/>
    </row>
    <row r="839" ht="15.75" customHeight="1" spans="1:2">
      <c r="A839" s="55"/>
      <c r="B839" s="55"/>
    </row>
    <row r="840" ht="15.75" customHeight="1" spans="1:2">
      <c r="A840" s="55"/>
      <c r="B840" s="55"/>
    </row>
    <row r="841" ht="15.75" customHeight="1" spans="1:2">
      <c r="A841" s="55"/>
      <c r="B841" s="55"/>
    </row>
    <row r="842" ht="15.75" customHeight="1" spans="1:2">
      <c r="A842" s="55"/>
      <c r="B842" s="55"/>
    </row>
    <row r="843" ht="15.75" customHeight="1" spans="1:2">
      <c r="A843" s="55"/>
      <c r="B843" s="55"/>
    </row>
    <row r="844" ht="15.75" customHeight="1" spans="1:2">
      <c r="A844" s="55"/>
      <c r="B844" s="55"/>
    </row>
    <row r="845" ht="15.75" customHeight="1" spans="1:2">
      <c r="A845" s="55"/>
      <c r="B845" s="55"/>
    </row>
    <row r="846" ht="15.75" customHeight="1" spans="1:2">
      <c r="A846" s="55"/>
      <c r="B846" s="55"/>
    </row>
    <row r="847" ht="15.75" customHeight="1" spans="1:2">
      <c r="A847" s="55"/>
      <c r="B847" s="55"/>
    </row>
    <row r="848" ht="15.75" customHeight="1" spans="1:2">
      <c r="A848" s="55"/>
      <c r="B848" s="55"/>
    </row>
    <row r="849" ht="15.75" customHeight="1" spans="1:2">
      <c r="A849" s="55"/>
      <c r="B849" s="55"/>
    </row>
    <row r="850" ht="15.75" customHeight="1" spans="1:2">
      <c r="A850" s="55"/>
      <c r="B850" s="55"/>
    </row>
    <row r="851" ht="15.75" customHeight="1" spans="1:2">
      <c r="A851" s="55"/>
      <c r="B851" s="55"/>
    </row>
    <row r="852" ht="15.75" customHeight="1" spans="1:2">
      <c r="A852" s="55"/>
      <c r="B852" s="55"/>
    </row>
    <row r="853" ht="15.75" customHeight="1" spans="1:2">
      <c r="A853" s="55"/>
      <c r="B853" s="55"/>
    </row>
    <row r="854" ht="15.75" customHeight="1" spans="1:2">
      <c r="A854" s="55"/>
      <c r="B854" s="55"/>
    </row>
    <row r="855" ht="15.75" customHeight="1" spans="1:2">
      <c r="A855" s="55"/>
      <c r="B855" s="55"/>
    </row>
    <row r="856" ht="15.75" customHeight="1" spans="1:2">
      <c r="A856" s="55"/>
      <c r="B856" s="55"/>
    </row>
    <row r="857" ht="15.75" customHeight="1" spans="1:2">
      <c r="A857" s="55"/>
      <c r="B857" s="55"/>
    </row>
    <row r="858" ht="15.75" customHeight="1" spans="1:2">
      <c r="A858" s="55"/>
      <c r="B858" s="55"/>
    </row>
    <row r="859" ht="15.75" customHeight="1" spans="1:2">
      <c r="A859" s="55"/>
      <c r="B859" s="55"/>
    </row>
    <row r="860" ht="15.75" customHeight="1" spans="1:2">
      <c r="A860" s="55"/>
      <c r="B860" s="55"/>
    </row>
    <row r="861" ht="15.75" customHeight="1" spans="1:2">
      <c r="A861" s="55"/>
      <c r="B861" s="55"/>
    </row>
    <row r="862" ht="15.75" customHeight="1" spans="1:2">
      <c r="A862" s="55"/>
      <c r="B862" s="55"/>
    </row>
    <row r="863" ht="15.75" customHeight="1" spans="1:2">
      <c r="A863" s="55"/>
      <c r="B863" s="55"/>
    </row>
    <row r="864" ht="15.75" customHeight="1" spans="1:2">
      <c r="A864" s="55"/>
      <c r="B864" s="55"/>
    </row>
    <row r="865" ht="15.75" customHeight="1" spans="1:2">
      <c r="A865" s="55"/>
      <c r="B865" s="55"/>
    </row>
    <row r="866" ht="15.75" customHeight="1" spans="1:2">
      <c r="A866" s="55"/>
      <c r="B866" s="55"/>
    </row>
    <row r="867" ht="15.75" customHeight="1" spans="1:2">
      <c r="A867" s="55"/>
      <c r="B867" s="55"/>
    </row>
    <row r="868" ht="15.75" customHeight="1" spans="1:2">
      <c r="A868" s="55"/>
      <c r="B868" s="55"/>
    </row>
    <row r="869" ht="15.75" customHeight="1" spans="1:2">
      <c r="A869" s="55"/>
      <c r="B869" s="55"/>
    </row>
    <row r="870" ht="15.75" customHeight="1" spans="1:2">
      <c r="A870" s="55"/>
      <c r="B870" s="55"/>
    </row>
    <row r="871" ht="15.75" customHeight="1" spans="1:2">
      <c r="A871" s="55"/>
      <c r="B871" s="55"/>
    </row>
    <row r="872" ht="15.75" customHeight="1" spans="1:2">
      <c r="A872" s="55"/>
      <c r="B872" s="55"/>
    </row>
    <row r="873" ht="15.75" customHeight="1" spans="1:2">
      <c r="A873" s="55"/>
      <c r="B873" s="55"/>
    </row>
    <row r="874" ht="15.75" customHeight="1" spans="1:2">
      <c r="A874" s="55"/>
      <c r="B874" s="55"/>
    </row>
    <row r="875" ht="15.75" customHeight="1" spans="1:2">
      <c r="A875" s="55"/>
      <c r="B875" s="55"/>
    </row>
    <row r="876" ht="15.75" customHeight="1" spans="1:2">
      <c r="A876" s="55"/>
      <c r="B876" s="55"/>
    </row>
    <row r="877" ht="15.75" customHeight="1" spans="1:2">
      <c r="A877" s="55"/>
      <c r="B877" s="55"/>
    </row>
    <row r="878" ht="15.75" customHeight="1" spans="1:2">
      <c r="A878" s="55"/>
      <c r="B878" s="55"/>
    </row>
    <row r="879" ht="15.75" customHeight="1" spans="1:2">
      <c r="A879" s="55"/>
      <c r="B879" s="55"/>
    </row>
    <row r="880" ht="15.75" customHeight="1" spans="1:2">
      <c r="A880" s="55"/>
      <c r="B880" s="55"/>
    </row>
    <row r="881" ht="15.75" customHeight="1" spans="1:2">
      <c r="A881" s="55"/>
      <c r="B881" s="55"/>
    </row>
    <row r="882" ht="15.75" customHeight="1" spans="1:2">
      <c r="A882" s="55"/>
      <c r="B882" s="55"/>
    </row>
    <row r="883" ht="15.75" customHeight="1" spans="1:2">
      <c r="A883" s="55"/>
      <c r="B883" s="55"/>
    </row>
    <row r="884" ht="15.75" customHeight="1" spans="1:2">
      <c r="A884" s="55"/>
      <c r="B884" s="55"/>
    </row>
    <row r="885" ht="15.75" customHeight="1" spans="1:2">
      <c r="A885" s="55"/>
      <c r="B885" s="55"/>
    </row>
    <row r="886" ht="15.75" customHeight="1" spans="1:2">
      <c r="A886" s="55"/>
      <c r="B886" s="55"/>
    </row>
    <row r="887" ht="15.75" customHeight="1" spans="1:2">
      <c r="A887" s="55"/>
      <c r="B887" s="55"/>
    </row>
    <row r="888" ht="15.75" customHeight="1" spans="1:2">
      <c r="A888" s="55"/>
      <c r="B888" s="55"/>
    </row>
    <row r="889" ht="15.75" customHeight="1" spans="1:2">
      <c r="A889" s="55"/>
      <c r="B889" s="55"/>
    </row>
    <row r="890" ht="15.75" customHeight="1" spans="1:2">
      <c r="A890" s="55"/>
      <c r="B890" s="55"/>
    </row>
    <row r="891" ht="15.75" customHeight="1" spans="1:2">
      <c r="A891" s="55"/>
      <c r="B891" s="55"/>
    </row>
    <row r="892" ht="15.75" customHeight="1" spans="1:2">
      <c r="A892" s="55"/>
      <c r="B892" s="55"/>
    </row>
    <row r="893" ht="15.75" customHeight="1" spans="1:2">
      <c r="A893" s="55"/>
      <c r="B893" s="55"/>
    </row>
    <row r="894" ht="15.75" customHeight="1" spans="1:2">
      <c r="A894" s="55"/>
      <c r="B894" s="55"/>
    </row>
    <row r="895" ht="15.75" customHeight="1" spans="1:2">
      <c r="A895" s="55"/>
      <c r="B895" s="55"/>
    </row>
    <row r="896" ht="15.75" customHeight="1" spans="1:2">
      <c r="A896" s="55"/>
      <c r="B896" s="55"/>
    </row>
    <row r="897" ht="15.75" customHeight="1" spans="1:2">
      <c r="A897" s="55"/>
      <c r="B897" s="55"/>
    </row>
    <row r="898" ht="15.75" customHeight="1" spans="1:2">
      <c r="A898" s="55"/>
      <c r="B898" s="55"/>
    </row>
    <row r="899" ht="15.75" customHeight="1" spans="1:2">
      <c r="A899" s="55"/>
      <c r="B899" s="55"/>
    </row>
    <row r="900" ht="15.75" customHeight="1" spans="1:2">
      <c r="A900" s="55"/>
      <c r="B900" s="55"/>
    </row>
    <row r="901" ht="15.75" customHeight="1" spans="1:2">
      <c r="A901" s="55"/>
      <c r="B901" s="55"/>
    </row>
    <row r="902" ht="15.75" customHeight="1" spans="1:2">
      <c r="A902" s="55"/>
      <c r="B902" s="55"/>
    </row>
    <row r="903" ht="15.75" customHeight="1" spans="1:2">
      <c r="A903" s="55"/>
      <c r="B903" s="55"/>
    </row>
    <row r="904" ht="15.75" customHeight="1" spans="1:2">
      <c r="A904" s="55"/>
      <c r="B904" s="55"/>
    </row>
    <row r="905" ht="15.75" customHeight="1" spans="1:2">
      <c r="A905" s="55"/>
      <c r="B905" s="55"/>
    </row>
    <row r="906" ht="15.75" customHeight="1" spans="1:2">
      <c r="A906" s="55"/>
      <c r="B906" s="55"/>
    </row>
    <row r="907" ht="15.75" customHeight="1" spans="1:2">
      <c r="A907" s="55"/>
      <c r="B907" s="55"/>
    </row>
    <row r="908" ht="15.75" customHeight="1" spans="1:2">
      <c r="A908" s="55"/>
      <c r="B908" s="55"/>
    </row>
    <row r="909" ht="15.75" customHeight="1" spans="1:2">
      <c r="A909" s="55"/>
      <c r="B909" s="55"/>
    </row>
    <row r="910" ht="15.75" customHeight="1" spans="1:2">
      <c r="A910" s="55"/>
      <c r="B910" s="55"/>
    </row>
    <row r="911" ht="15.75" customHeight="1" spans="1:2">
      <c r="A911" s="55"/>
      <c r="B911" s="55"/>
    </row>
    <row r="912" ht="15.75" customHeight="1" spans="1:2">
      <c r="A912" s="55"/>
      <c r="B912" s="55"/>
    </row>
    <row r="913" ht="15.75" customHeight="1" spans="1:2">
      <c r="A913" s="55"/>
      <c r="B913" s="55"/>
    </row>
    <row r="914" ht="15.75" customHeight="1" spans="1:2">
      <c r="A914" s="55"/>
      <c r="B914" s="55"/>
    </row>
    <row r="915" ht="15.75" customHeight="1" spans="1:2">
      <c r="A915" s="55"/>
      <c r="B915" s="55"/>
    </row>
    <row r="916" ht="15.75" customHeight="1" spans="1:2">
      <c r="A916" s="55"/>
      <c r="B916" s="55"/>
    </row>
    <row r="917" ht="15.75" customHeight="1" spans="1:2">
      <c r="A917" s="55"/>
      <c r="B917" s="55"/>
    </row>
    <row r="918" ht="15.75" customHeight="1" spans="1:2">
      <c r="A918" s="55"/>
      <c r="B918" s="55"/>
    </row>
    <row r="919" ht="15.75" customHeight="1" spans="1:2">
      <c r="A919" s="55"/>
      <c r="B919" s="55"/>
    </row>
    <row r="920" ht="15.75" customHeight="1" spans="1:2">
      <c r="A920" s="55"/>
      <c r="B920" s="55"/>
    </row>
    <row r="921" ht="15.75" customHeight="1" spans="1:2">
      <c r="A921" s="55"/>
      <c r="B921" s="55"/>
    </row>
    <row r="922" ht="15.75" customHeight="1" spans="1:2">
      <c r="A922" s="55"/>
      <c r="B922" s="55"/>
    </row>
    <row r="923" ht="15.75" customHeight="1" spans="1:2">
      <c r="A923" s="55"/>
      <c r="B923" s="55"/>
    </row>
    <row r="924" ht="15.75" customHeight="1" spans="1:2">
      <c r="A924" s="55"/>
      <c r="B924" s="55"/>
    </row>
    <row r="925" ht="15.75" customHeight="1" spans="1:2">
      <c r="A925" s="55"/>
      <c r="B925" s="55"/>
    </row>
    <row r="926" ht="15.75" customHeight="1" spans="1:2">
      <c r="A926" s="55"/>
      <c r="B926" s="55"/>
    </row>
    <row r="927" ht="15.75" customHeight="1" spans="1:2">
      <c r="A927" s="55"/>
      <c r="B927" s="55"/>
    </row>
    <row r="928" ht="15.75" customHeight="1" spans="1:2">
      <c r="A928" s="55"/>
      <c r="B928" s="55"/>
    </row>
    <row r="929" ht="15.75" customHeight="1" spans="1:2">
      <c r="A929" s="55"/>
      <c r="B929" s="55"/>
    </row>
    <row r="930" ht="15.75" customHeight="1" spans="1:2">
      <c r="A930" s="55"/>
      <c r="B930" s="55"/>
    </row>
    <row r="931" ht="15.75" customHeight="1" spans="1:2">
      <c r="A931" s="55"/>
      <c r="B931" s="55"/>
    </row>
    <row r="932" ht="15.75" customHeight="1" spans="1:2">
      <c r="A932" s="55"/>
      <c r="B932" s="55"/>
    </row>
    <row r="933" ht="15.75" customHeight="1" spans="1:2">
      <c r="A933" s="55"/>
      <c r="B933" s="55"/>
    </row>
    <row r="934" ht="15.75" customHeight="1" spans="1:2">
      <c r="A934" s="55"/>
      <c r="B934" s="55"/>
    </row>
    <row r="935" ht="15.75" customHeight="1" spans="1:2">
      <c r="A935" s="55"/>
      <c r="B935" s="55"/>
    </row>
    <row r="936" ht="15.75" customHeight="1" spans="1:2">
      <c r="A936" s="55"/>
      <c r="B936" s="55"/>
    </row>
    <row r="937" ht="15.75" customHeight="1" spans="1:2">
      <c r="A937" s="55"/>
      <c r="B937" s="55"/>
    </row>
    <row r="938" ht="15.75" customHeight="1" spans="1:2">
      <c r="A938" s="55"/>
      <c r="B938" s="55"/>
    </row>
    <row r="939" ht="15.75" customHeight="1" spans="1:2">
      <c r="A939" s="55"/>
      <c r="B939" s="55"/>
    </row>
    <row r="940" ht="15.75" customHeight="1" spans="1:2">
      <c r="A940" s="55"/>
      <c r="B940" s="55"/>
    </row>
    <row r="941" ht="15.75" customHeight="1" spans="1:2">
      <c r="A941" s="55"/>
      <c r="B941" s="55"/>
    </row>
    <row r="942" ht="15.75" customHeight="1" spans="1:2">
      <c r="A942" s="55"/>
      <c r="B942" s="55"/>
    </row>
    <row r="943" ht="15.75" customHeight="1" spans="1:2">
      <c r="A943" s="55"/>
      <c r="B943" s="55"/>
    </row>
    <row r="944" ht="15.75" customHeight="1" spans="1:2">
      <c r="A944" s="55"/>
      <c r="B944" s="55"/>
    </row>
    <row r="945" ht="15.75" customHeight="1" spans="1:2">
      <c r="A945" s="55"/>
      <c r="B945" s="55"/>
    </row>
    <row r="946" ht="15.75" customHeight="1" spans="1:2">
      <c r="A946" s="55"/>
      <c r="B946" s="55"/>
    </row>
    <row r="947" ht="15.75" customHeight="1" spans="1:2">
      <c r="A947" s="55"/>
      <c r="B947" s="55"/>
    </row>
    <row r="948" ht="15.75" customHeight="1" spans="1:2">
      <c r="A948" s="55"/>
      <c r="B948" s="55"/>
    </row>
    <row r="949" ht="15.75" customHeight="1" spans="1:2">
      <c r="A949" s="55"/>
      <c r="B949" s="55"/>
    </row>
    <row r="950" ht="15.75" customHeight="1" spans="1:2">
      <c r="A950" s="55"/>
      <c r="B950" s="55"/>
    </row>
    <row r="951" ht="15.75" customHeight="1" spans="1:2">
      <c r="A951" s="55"/>
      <c r="B951" s="55"/>
    </row>
    <row r="952" ht="15.75" customHeight="1" spans="1:2">
      <c r="A952" s="55"/>
      <c r="B952" s="55"/>
    </row>
    <row r="953" ht="15.75" customHeight="1" spans="1:2">
      <c r="A953" s="55"/>
      <c r="B953" s="55"/>
    </row>
    <row r="954" ht="15.75" customHeight="1" spans="1:2">
      <c r="A954" s="55"/>
      <c r="B954" s="55"/>
    </row>
    <row r="955" ht="15.75" customHeight="1" spans="1:2">
      <c r="A955" s="55"/>
      <c r="B955" s="55"/>
    </row>
    <row r="956" ht="15.75" customHeight="1" spans="1:2">
      <c r="A956" s="55"/>
      <c r="B956" s="55"/>
    </row>
    <row r="957" ht="15.75" customHeight="1" spans="1:2">
      <c r="A957" s="55"/>
      <c r="B957" s="55"/>
    </row>
    <row r="958" ht="15.75" customHeight="1" spans="1:2">
      <c r="A958" s="55"/>
      <c r="B958" s="55"/>
    </row>
    <row r="959" ht="15.75" customHeight="1" spans="1:2">
      <c r="A959" s="55"/>
      <c r="B959" s="55"/>
    </row>
    <row r="960" ht="15.75" customHeight="1" spans="1:2">
      <c r="A960" s="55"/>
      <c r="B960" s="55"/>
    </row>
    <row r="961" ht="15.75" customHeight="1" spans="1:2">
      <c r="A961" s="55"/>
      <c r="B961" s="55"/>
    </row>
    <row r="962" ht="15.75" customHeight="1" spans="1:2">
      <c r="A962" s="55"/>
      <c r="B962" s="55"/>
    </row>
    <row r="963" ht="15.75" customHeight="1" spans="1:2">
      <c r="A963" s="55"/>
      <c r="B963" s="55"/>
    </row>
    <row r="964" ht="15.75" customHeight="1" spans="1:2">
      <c r="A964" s="55"/>
      <c r="B964" s="55"/>
    </row>
    <row r="965" ht="15.75" customHeight="1" spans="1:2">
      <c r="A965" s="55"/>
      <c r="B965" s="55"/>
    </row>
    <row r="966" ht="15.75" customHeight="1" spans="1:2">
      <c r="A966" s="55"/>
      <c r="B966" s="55"/>
    </row>
    <row r="967" ht="15.75" customHeight="1" spans="1:2">
      <c r="A967" s="55"/>
      <c r="B967" s="55"/>
    </row>
    <row r="968" ht="15.75" customHeight="1" spans="1:2">
      <c r="A968" s="55"/>
      <c r="B968" s="55"/>
    </row>
    <row r="969" ht="15.75" customHeight="1" spans="1:2">
      <c r="A969" s="55"/>
      <c r="B969" s="55"/>
    </row>
    <row r="970" ht="15.75" customHeight="1" spans="1:2">
      <c r="A970" s="55"/>
      <c r="B970" s="55"/>
    </row>
    <row r="971" ht="15.75" customHeight="1" spans="1:2">
      <c r="A971" s="55"/>
      <c r="B971" s="55"/>
    </row>
    <row r="972" ht="15.75" customHeight="1" spans="1:2">
      <c r="A972" s="55"/>
      <c r="B972" s="55"/>
    </row>
    <row r="973" ht="15.75" customHeight="1" spans="1:2">
      <c r="A973" s="55"/>
      <c r="B973" s="55"/>
    </row>
    <row r="974" ht="15.75" customHeight="1" spans="1:2">
      <c r="A974" s="55"/>
      <c r="B974" s="55"/>
    </row>
    <row r="975" ht="15.75" customHeight="1" spans="1:2">
      <c r="A975" s="55"/>
      <c r="B975" s="55"/>
    </row>
    <row r="976" ht="15.75" customHeight="1" spans="1:2">
      <c r="A976" s="55"/>
      <c r="B976" s="55"/>
    </row>
    <row r="977" ht="15.75" customHeight="1" spans="1:2">
      <c r="A977" s="55"/>
      <c r="B977" s="55"/>
    </row>
    <row r="978" ht="15.75" customHeight="1" spans="1:2">
      <c r="A978" s="55"/>
      <c r="B978" s="55"/>
    </row>
    <row r="979" ht="15.75" customHeight="1" spans="1:2">
      <c r="A979" s="55"/>
      <c r="B979" s="55"/>
    </row>
    <row r="980" ht="15.75" customHeight="1" spans="1:2">
      <c r="A980" s="55"/>
      <c r="B980" s="55"/>
    </row>
    <row r="981" ht="15.75" customHeight="1" spans="1:2">
      <c r="A981" s="55"/>
      <c r="B981" s="55"/>
    </row>
    <row r="982" ht="15.75" customHeight="1" spans="1:2">
      <c r="A982" s="55"/>
      <c r="B982" s="55"/>
    </row>
    <row r="983" ht="15.75" customHeight="1" spans="1:2">
      <c r="A983" s="55"/>
      <c r="B983" s="55"/>
    </row>
    <row r="984" ht="15.75" customHeight="1" spans="1:2">
      <c r="A984" s="55"/>
      <c r="B984" s="55"/>
    </row>
    <row r="985" ht="15.75" customHeight="1" spans="1:2">
      <c r="A985" s="55"/>
      <c r="B985" s="55"/>
    </row>
    <row r="986" ht="15.75" customHeight="1" spans="1:2">
      <c r="A986" s="55"/>
      <c r="B986" s="55"/>
    </row>
    <row r="987" ht="15.75" customHeight="1" spans="1:2">
      <c r="A987" s="55"/>
      <c r="B987" s="55"/>
    </row>
    <row r="988" ht="15.75" customHeight="1" spans="1:2">
      <c r="A988" s="55"/>
      <c r="B988" s="55"/>
    </row>
    <row r="989" ht="15.75" customHeight="1" spans="1:2">
      <c r="A989" s="55"/>
      <c r="B989" s="55"/>
    </row>
    <row r="990" ht="15.75" customHeight="1" spans="1:2">
      <c r="A990" s="55"/>
      <c r="B990" s="55"/>
    </row>
    <row r="991" ht="15.75" customHeight="1" spans="1:2">
      <c r="A991" s="55"/>
      <c r="B991" s="55"/>
    </row>
    <row r="992" ht="15.75" customHeight="1" spans="1:2">
      <c r="A992" s="55"/>
      <c r="B992" s="55"/>
    </row>
    <row r="993" ht="15.75" customHeight="1" spans="1:2">
      <c r="A993" s="55"/>
      <c r="B993" s="55"/>
    </row>
    <row r="994" ht="15.75" customHeight="1" spans="1:2">
      <c r="A994" s="55"/>
      <c r="B994" s="55"/>
    </row>
    <row r="995" ht="15.75" customHeight="1" spans="1:2">
      <c r="A995" s="55"/>
      <c r="B995" s="55"/>
    </row>
    <row r="996" ht="15.75" customHeight="1" spans="1:2">
      <c r="A996" s="55"/>
      <c r="B996" s="55"/>
    </row>
    <row r="997" ht="15.75" customHeight="1" spans="1:2">
      <c r="A997" s="55"/>
      <c r="B997" s="55"/>
    </row>
    <row r="998" ht="15.75" customHeight="1" spans="1:2">
      <c r="A998" s="55"/>
      <c r="B998" s="55"/>
    </row>
    <row r="999" ht="15.75" customHeight="1" spans="1:2">
      <c r="A999" s="55"/>
      <c r="B999" s="55"/>
    </row>
    <row r="1000" ht="15.75" customHeight="1" spans="1:2">
      <c r="A1000" s="55"/>
      <c r="B1000" s="55"/>
    </row>
  </sheetData>
  <sheetProtection password="CED0" sheet="1" objects="1" scenarios="1"/>
  <mergeCells count="11">
    <mergeCell ref="C5:J5"/>
    <mergeCell ref="C6:J6"/>
    <mergeCell ref="C7:J7"/>
    <mergeCell ref="C8:G8"/>
    <mergeCell ref="D9:E9"/>
    <mergeCell ref="D10:E10"/>
    <mergeCell ref="D11:E11"/>
    <mergeCell ref="D12:E12"/>
    <mergeCell ref="D13:E13"/>
    <mergeCell ref="C14:E14"/>
    <mergeCell ref="G32:J32"/>
  </mergeCell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2:L1000"/>
  <sheetViews>
    <sheetView showGridLines="0" showRowColHeaders="0" zoomScale="90" zoomScaleNormal="90" workbookViewId="0">
      <selection activeCell="H18" sqref="D18:K18"/>
    </sheetView>
  </sheetViews>
  <sheetFormatPr defaultColWidth="12.5454545454545" defaultRowHeight="15" customHeight="1"/>
  <cols>
    <col min="1" max="1" width="34" style="348" customWidth="1"/>
    <col min="2" max="2" width="3" style="348" customWidth="1"/>
    <col min="3" max="3" width="3.09090909090909" style="348" customWidth="1"/>
    <col min="4" max="7" width="9" style="348" customWidth="1"/>
    <col min="8" max="8" width="15.0909090909091" style="348" customWidth="1"/>
    <col min="9" max="9" width="9" style="348" customWidth="1"/>
    <col min="10" max="10" width="8.36363636363636" style="348" customWidth="1"/>
    <col min="11" max="11" width="12.7272727272727" style="348" customWidth="1"/>
    <col min="12" max="12" width="3.81818181818182" style="348" customWidth="1"/>
    <col min="13" max="16384" width="12.5454545454545" style="348"/>
  </cols>
  <sheetData>
    <row r="2" ht="14" spans="3:12">
      <c r="C2" s="681"/>
      <c r="D2" s="682"/>
      <c r="E2" s="682"/>
      <c r="F2" s="682"/>
      <c r="G2" s="682"/>
      <c r="H2" s="682"/>
      <c r="I2" s="682"/>
      <c r="J2" s="682"/>
      <c r="K2" s="682"/>
      <c r="L2" s="692"/>
    </row>
    <row r="3" ht="14" spans="3:12">
      <c r="C3" s="683"/>
      <c r="L3" s="693"/>
    </row>
    <row r="4" ht="14" spans="3:12">
      <c r="C4" s="683"/>
      <c r="L4" s="693"/>
    </row>
    <row r="5" ht="14" spans="3:12">
      <c r="C5" s="683"/>
      <c r="L5" s="693"/>
    </row>
    <row r="6" ht="14" spans="3:12">
      <c r="C6" s="683"/>
      <c r="L6" s="693"/>
    </row>
    <row r="7" ht="14" spans="3:12">
      <c r="C7" s="683"/>
      <c r="L7" s="693"/>
    </row>
    <row r="8" ht="18" spans="3:12">
      <c r="C8" s="683"/>
      <c r="D8" s="649" t="s">
        <v>36</v>
      </c>
      <c r="E8" s="649"/>
      <c r="F8" s="649"/>
      <c r="G8" s="649"/>
      <c r="H8" s="649"/>
      <c r="I8" s="649"/>
      <c r="J8" s="649"/>
      <c r="K8" s="649"/>
      <c r="L8" s="694"/>
    </row>
    <row r="9" ht="18" spans="3:12">
      <c r="C9" s="683"/>
      <c r="D9" s="649" t="s">
        <v>37</v>
      </c>
      <c r="E9" s="649"/>
      <c r="F9" s="649"/>
      <c r="G9" s="649"/>
      <c r="H9" s="649"/>
      <c r="I9" s="649"/>
      <c r="J9" s="649"/>
      <c r="K9" s="649"/>
      <c r="L9" s="694"/>
    </row>
    <row r="10" ht="14" spans="3:12">
      <c r="C10" s="683"/>
      <c r="L10" s="693"/>
    </row>
    <row r="11" ht="14" spans="3:12">
      <c r="C11" s="683"/>
      <c r="D11" s="684"/>
      <c r="E11" s="685"/>
      <c r="F11" s="685"/>
      <c r="G11" s="685"/>
      <c r="H11" s="685"/>
      <c r="I11" s="685"/>
      <c r="J11" s="685"/>
      <c r="K11" s="695"/>
      <c r="L11" s="693"/>
    </row>
    <row r="12" ht="14" spans="3:12">
      <c r="C12" s="683"/>
      <c r="D12" s="686"/>
      <c r="E12" s="687"/>
      <c r="F12" s="687"/>
      <c r="G12" s="687"/>
      <c r="H12" s="687"/>
      <c r="I12" s="687"/>
      <c r="J12" s="687"/>
      <c r="K12" s="696"/>
      <c r="L12" s="693"/>
    </row>
    <row r="13" ht="14" spans="3:12">
      <c r="C13" s="683"/>
      <c r="D13" s="686"/>
      <c r="E13" s="687"/>
      <c r="F13" s="687"/>
      <c r="G13" s="687"/>
      <c r="H13" s="687"/>
      <c r="I13" s="687"/>
      <c r="J13" s="687"/>
      <c r="K13" s="696"/>
      <c r="L13" s="693"/>
    </row>
    <row r="14" ht="14" spans="3:12">
      <c r="C14" s="683"/>
      <c r="D14" s="686"/>
      <c r="E14" s="687"/>
      <c r="F14" s="687"/>
      <c r="G14" s="687"/>
      <c r="H14" s="687"/>
      <c r="I14" s="687"/>
      <c r="J14" s="687"/>
      <c r="K14" s="696"/>
      <c r="L14" s="693"/>
    </row>
    <row r="15" ht="14" spans="3:12">
      <c r="C15" s="683"/>
      <c r="D15" s="686"/>
      <c r="E15" s="687"/>
      <c r="F15" s="687"/>
      <c r="G15" s="687"/>
      <c r="H15" s="687"/>
      <c r="I15" s="687"/>
      <c r="J15" s="687"/>
      <c r="K15" s="696"/>
      <c r="L15" s="693"/>
    </row>
    <row r="16" ht="14" spans="3:12">
      <c r="C16" s="683"/>
      <c r="D16" s="686"/>
      <c r="E16" s="687"/>
      <c r="F16" s="687"/>
      <c r="G16" s="687"/>
      <c r="H16" s="687"/>
      <c r="I16" s="687"/>
      <c r="J16" s="687"/>
      <c r="K16" s="696"/>
      <c r="L16" s="693"/>
    </row>
    <row r="17" ht="14" spans="3:12">
      <c r="C17" s="683"/>
      <c r="D17" s="686"/>
      <c r="E17" s="687"/>
      <c r="F17" s="687"/>
      <c r="G17" s="687"/>
      <c r="H17" s="687"/>
      <c r="I17" s="687"/>
      <c r="J17" s="687"/>
      <c r="K17" s="696"/>
      <c r="L17" s="693"/>
    </row>
    <row r="18" ht="14" spans="3:12">
      <c r="C18" s="683"/>
      <c r="D18" s="686"/>
      <c r="E18" s="687"/>
      <c r="F18" s="687"/>
      <c r="G18" s="687"/>
      <c r="H18" s="687"/>
      <c r="I18" s="687"/>
      <c r="J18" s="687"/>
      <c r="K18" s="696"/>
      <c r="L18" s="693"/>
    </row>
    <row r="19" ht="14" spans="3:12">
      <c r="C19" s="683"/>
      <c r="D19" s="686"/>
      <c r="E19" s="687"/>
      <c r="F19" s="687"/>
      <c r="G19" s="687"/>
      <c r="H19" s="687"/>
      <c r="I19" s="687"/>
      <c r="J19" s="687"/>
      <c r="K19" s="696"/>
      <c r="L19" s="693"/>
    </row>
    <row r="20" ht="14" spans="3:12">
      <c r="C20" s="683"/>
      <c r="D20" s="686"/>
      <c r="E20" s="687"/>
      <c r="F20" s="687"/>
      <c r="G20" s="687"/>
      <c r="H20" s="687"/>
      <c r="I20" s="687"/>
      <c r="J20" s="687"/>
      <c r="K20" s="696"/>
      <c r="L20" s="693"/>
    </row>
    <row r="21" ht="15.75" customHeight="1" spans="3:12">
      <c r="C21" s="683"/>
      <c r="D21" s="686"/>
      <c r="E21" s="687"/>
      <c r="F21" s="687"/>
      <c r="G21" s="687"/>
      <c r="H21" s="687"/>
      <c r="I21" s="687"/>
      <c r="J21" s="687"/>
      <c r="K21" s="696"/>
      <c r="L21" s="693"/>
    </row>
    <row r="22" ht="15.75" customHeight="1" spans="3:12">
      <c r="C22" s="683"/>
      <c r="D22" s="686"/>
      <c r="E22" s="687"/>
      <c r="F22" s="687"/>
      <c r="G22" s="687"/>
      <c r="H22" s="687"/>
      <c r="I22" s="687"/>
      <c r="J22" s="687"/>
      <c r="K22" s="696"/>
      <c r="L22" s="693"/>
    </row>
    <row r="23" ht="15.75" customHeight="1" spans="3:12">
      <c r="C23" s="683"/>
      <c r="D23" s="686"/>
      <c r="E23" s="687"/>
      <c r="F23" s="687"/>
      <c r="G23" s="687"/>
      <c r="H23" s="687"/>
      <c r="I23" s="687"/>
      <c r="J23" s="687"/>
      <c r="K23" s="696"/>
      <c r="L23" s="693"/>
    </row>
    <row r="24" ht="15.75" customHeight="1" spans="3:12">
      <c r="C24" s="683"/>
      <c r="D24" s="686"/>
      <c r="E24" s="687"/>
      <c r="F24" s="687"/>
      <c r="G24" s="687"/>
      <c r="H24" s="687"/>
      <c r="I24" s="687"/>
      <c r="J24" s="687"/>
      <c r="K24" s="696"/>
      <c r="L24" s="693"/>
    </row>
    <row r="25" ht="15.75" customHeight="1" spans="3:12">
      <c r="C25" s="683"/>
      <c r="D25" s="686"/>
      <c r="E25" s="687"/>
      <c r="F25" s="687"/>
      <c r="G25" s="687"/>
      <c r="H25" s="687"/>
      <c r="I25" s="687"/>
      <c r="J25" s="687"/>
      <c r="K25" s="696"/>
      <c r="L25" s="693"/>
    </row>
    <row r="26" ht="15.75" customHeight="1" spans="3:12">
      <c r="C26" s="683"/>
      <c r="D26" s="686"/>
      <c r="E26" s="687"/>
      <c r="F26" s="687"/>
      <c r="G26" s="687"/>
      <c r="H26" s="687"/>
      <c r="I26" s="687"/>
      <c r="J26" s="687"/>
      <c r="K26" s="696"/>
      <c r="L26" s="693"/>
    </row>
    <row r="27" ht="15.75" customHeight="1" spans="3:12">
      <c r="C27" s="683"/>
      <c r="D27" s="686"/>
      <c r="E27" s="687"/>
      <c r="F27" s="687"/>
      <c r="G27" s="687"/>
      <c r="H27" s="687"/>
      <c r="I27" s="687"/>
      <c r="J27" s="687"/>
      <c r="K27" s="696"/>
      <c r="L27" s="693"/>
    </row>
    <row r="28" ht="15.75" customHeight="1" spans="3:12">
      <c r="C28" s="683"/>
      <c r="D28" s="686"/>
      <c r="E28" s="687"/>
      <c r="F28" s="687"/>
      <c r="G28" s="687"/>
      <c r="H28" s="687"/>
      <c r="I28" s="687"/>
      <c r="J28" s="687"/>
      <c r="K28" s="696"/>
      <c r="L28" s="693"/>
    </row>
    <row r="29" ht="15.75" customHeight="1" spans="3:12">
      <c r="C29" s="683"/>
      <c r="D29" s="686"/>
      <c r="E29" s="687"/>
      <c r="F29" s="687"/>
      <c r="G29" s="687"/>
      <c r="H29" s="687"/>
      <c r="I29" s="687"/>
      <c r="J29" s="687"/>
      <c r="K29" s="696"/>
      <c r="L29" s="693"/>
    </row>
    <row r="30" ht="15.75" customHeight="1" spans="3:12">
      <c r="C30" s="683"/>
      <c r="D30" s="686"/>
      <c r="E30" s="687"/>
      <c r="F30" s="687"/>
      <c r="G30" s="687"/>
      <c r="H30" s="687"/>
      <c r="I30" s="687"/>
      <c r="J30" s="687"/>
      <c r="K30" s="696"/>
      <c r="L30" s="693"/>
    </row>
    <row r="31" ht="15.75" customHeight="1" spans="3:12">
      <c r="C31" s="683"/>
      <c r="D31" s="686"/>
      <c r="E31" s="687"/>
      <c r="F31" s="687"/>
      <c r="G31" s="687"/>
      <c r="H31" s="687"/>
      <c r="I31" s="687"/>
      <c r="J31" s="687"/>
      <c r="K31" s="696"/>
      <c r="L31" s="693"/>
    </row>
    <row r="32" ht="15.75" customHeight="1" spans="3:12">
      <c r="C32" s="683"/>
      <c r="D32" s="686"/>
      <c r="E32" s="687"/>
      <c r="F32" s="687"/>
      <c r="G32" s="687"/>
      <c r="H32" s="687"/>
      <c r="I32" s="687"/>
      <c r="J32" s="687"/>
      <c r="K32" s="696"/>
      <c r="L32" s="693"/>
    </row>
    <row r="33" ht="15.75" customHeight="1" spans="3:12">
      <c r="C33" s="683"/>
      <c r="D33" s="686"/>
      <c r="E33" s="687"/>
      <c r="F33" s="687"/>
      <c r="G33" s="687"/>
      <c r="H33" s="687"/>
      <c r="I33" s="687"/>
      <c r="J33" s="687"/>
      <c r="K33" s="696"/>
      <c r="L33" s="693"/>
    </row>
    <row r="34" ht="15.75" customHeight="1" spans="3:12">
      <c r="C34" s="683"/>
      <c r="D34" s="686"/>
      <c r="E34" s="687"/>
      <c r="F34" s="687"/>
      <c r="G34" s="687"/>
      <c r="H34" s="687"/>
      <c r="I34" s="687"/>
      <c r="J34" s="687"/>
      <c r="K34" s="696"/>
      <c r="L34" s="693"/>
    </row>
    <row r="35" ht="15.75" customHeight="1" spans="3:12">
      <c r="C35" s="683"/>
      <c r="D35" s="686"/>
      <c r="E35" s="687"/>
      <c r="F35" s="687"/>
      <c r="G35" s="687"/>
      <c r="H35" s="687"/>
      <c r="I35" s="687"/>
      <c r="J35" s="687"/>
      <c r="K35" s="696"/>
      <c r="L35" s="693"/>
    </row>
    <row r="36" ht="15.75" customHeight="1" spans="3:12">
      <c r="C36" s="683"/>
      <c r="D36" s="686"/>
      <c r="E36" s="687"/>
      <c r="F36" s="687"/>
      <c r="G36" s="687"/>
      <c r="H36" s="687"/>
      <c r="I36" s="687"/>
      <c r="J36" s="687"/>
      <c r="K36" s="696"/>
      <c r="L36" s="693"/>
    </row>
    <row r="37" ht="15.75" customHeight="1" spans="3:12">
      <c r="C37" s="683"/>
      <c r="D37" s="686"/>
      <c r="E37" s="687"/>
      <c r="F37" s="687"/>
      <c r="G37" s="687"/>
      <c r="H37" s="687"/>
      <c r="I37" s="687"/>
      <c r="J37" s="687"/>
      <c r="K37" s="696"/>
      <c r="L37" s="693"/>
    </row>
    <row r="38" ht="15.75" customHeight="1" spans="3:12">
      <c r="C38" s="683"/>
      <c r="D38" s="686"/>
      <c r="E38" s="687"/>
      <c r="F38" s="687"/>
      <c r="G38" s="687"/>
      <c r="H38" s="687"/>
      <c r="I38" s="687"/>
      <c r="J38" s="687"/>
      <c r="K38" s="696"/>
      <c r="L38" s="693"/>
    </row>
    <row r="39" ht="15.75" customHeight="1" spans="3:12">
      <c r="C39" s="683"/>
      <c r="D39" s="686"/>
      <c r="E39" s="687"/>
      <c r="F39" s="687"/>
      <c r="G39" s="687"/>
      <c r="H39" s="687"/>
      <c r="I39" s="687"/>
      <c r="J39" s="687"/>
      <c r="K39" s="696"/>
      <c r="L39" s="693"/>
    </row>
    <row r="40" ht="15.75" customHeight="1" spans="3:12">
      <c r="C40" s="683"/>
      <c r="D40" s="686"/>
      <c r="E40" s="687"/>
      <c r="F40" s="687"/>
      <c r="G40" s="687"/>
      <c r="H40" s="687"/>
      <c r="I40" s="687"/>
      <c r="J40" s="687"/>
      <c r="K40" s="696"/>
      <c r="L40" s="693"/>
    </row>
    <row r="41" ht="15.75" customHeight="1" spans="3:12">
      <c r="C41" s="683"/>
      <c r="D41" s="686"/>
      <c r="E41" s="687"/>
      <c r="F41" s="687"/>
      <c r="G41" s="687"/>
      <c r="H41" s="687"/>
      <c r="I41" s="687"/>
      <c r="J41" s="687"/>
      <c r="K41" s="696"/>
      <c r="L41" s="693"/>
    </row>
    <row r="42" ht="15.75" customHeight="1" spans="3:12">
      <c r="C42" s="683"/>
      <c r="D42" s="686"/>
      <c r="E42" s="687"/>
      <c r="F42" s="687"/>
      <c r="G42" s="687"/>
      <c r="H42" s="687"/>
      <c r="I42" s="687"/>
      <c r="J42" s="687"/>
      <c r="K42" s="696"/>
      <c r="L42" s="693"/>
    </row>
    <row r="43" ht="15.75" customHeight="1" spans="3:12">
      <c r="C43" s="683"/>
      <c r="D43" s="686"/>
      <c r="E43" s="687"/>
      <c r="F43" s="687"/>
      <c r="G43" s="687"/>
      <c r="H43" s="687"/>
      <c r="I43" s="687"/>
      <c r="J43" s="687"/>
      <c r="K43" s="696"/>
      <c r="L43" s="693"/>
    </row>
    <row r="44" ht="15.75" customHeight="1" spans="3:12">
      <c r="C44" s="683"/>
      <c r="D44" s="688"/>
      <c r="E44" s="689"/>
      <c r="F44" s="689"/>
      <c r="G44" s="689"/>
      <c r="H44" s="689"/>
      <c r="I44" s="689"/>
      <c r="J44" s="689"/>
      <c r="K44" s="697"/>
      <c r="L44" s="693"/>
    </row>
    <row r="45" ht="15.75" customHeight="1" spans="3:12">
      <c r="C45" s="690"/>
      <c r="D45" s="691"/>
      <c r="E45" s="691"/>
      <c r="F45" s="691"/>
      <c r="G45" s="691"/>
      <c r="H45" s="691"/>
      <c r="I45" s="691"/>
      <c r="J45" s="691"/>
      <c r="K45" s="691"/>
      <c r="L45" s="698"/>
    </row>
    <row r="46" ht="15.75" customHeight="1"/>
    <row r="47" ht="15.75" customHeight="1" spans="9:9">
      <c r="I47" s="699"/>
    </row>
    <row r="48" ht="15.7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password="CED0" sheet="1" objects="1" scenarios="1"/>
  <mergeCells count="37">
    <mergeCell ref="D8:K8"/>
    <mergeCell ref="D9:K9"/>
    <mergeCell ref="D11:K11"/>
    <mergeCell ref="D12:K12"/>
    <mergeCell ref="D13:K13"/>
    <mergeCell ref="D14:K14"/>
    <mergeCell ref="D15:K15"/>
    <mergeCell ref="D16:K16"/>
    <mergeCell ref="D17:K17"/>
    <mergeCell ref="D18:K18"/>
    <mergeCell ref="D19:K19"/>
    <mergeCell ref="D20:K20"/>
    <mergeCell ref="D21:K21"/>
    <mergeCell ref="D22:K22"/>
    <mergeCell ref="D23:K23"/>
    <mergeCell ref="D24:K24"/>
    <mergeCell ref="D25:K25"/>
    <mergeCell ref="D26:K26"/>
    <mergeCell ref="D27:K27"/>
    <mergeCell ref="D28:K28"/>
    <mergeCell ref="D29:K29"/>
    <mergeCell ref="D30:K30"/>
    <mergeCell ref="D31:K31"/>
    <mergeCell ref="D32:K32"/>
    <mergeCell ref="D33:K33"/>
    <mergeCell ref="D34:K34"/>
    <mergeCell ref="D35:K35"/>
    <mergeCell ref="D36:K36"/>
    <mergeCell ref="D37:K37"/>
    <mergeCell ref="D38:K38"/>
    <mergeCell ref="D39:K39"/>
    <mergeCell ref="D40:K40"/>
    <mergeCell ref="D41:K41"/>
    <mergeCell ref="D42:K42"/>
    <mergeCell ref="D43:K43"/>
    <mergeCell ref="D44:K44"/>
    <mergeCell ref="I47:L47"/>
  </mergeCells>
  <pageMargins left="0.78740157480315" right="0.590551181102362" top="0.590551181102362" bottom="0.590551181102362" header="0" footer="0"/>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001"/>
  <sheetViews>
    <sheetView showGridLines="0" showRowColHeaders="0" zoomScale="90" zoomScaleNormal="90" topLeftCell="A7" workbookViewId="0">
      <selection activeCell="H18" sqref="H18:K18"/>
    </sheetView>
  </sheetViews>
  <sheetFormatPr defaultColWidth="12.5454545454545" defaultRowHeight="15" customHeight="1"/>
  <cols>
    <col min="1" max="1" width="34" style="348" customWidth="1"/>
    <col min="2" max="2" width="3" style="348" customWidth="1"/>
    <col min="3" max="3" width="4.81818181818182" style="55" customWidth="1"/>
    <col min="4" max="6" width="8" style="55" customWidth="1"/>
    <col min="7" max="7" width="5.27272727272727" style="55" customWidth="1"/>
    <col min="8" max="9" width="10.1818181818182" style="55" customWidth="1"/>
    <col min="10" max="10" width="10.0909090909091" style="55" customWidth="1"/>
    <col min="11" max="11" width="9.72727272727273" style="55" customWidth="1"/>
    <col min="12" max="12" width="14.6363636363636" style="55" customWidth="1"/>
    <col min="13" max="13" width="9.09090909090909" style="55" customWidth="1"/>
    <col min="14" max="25" width="7.72727272727273" style="55" hidden="1" customWidth="1"/>
    <col min="26" max="33" width="12.5454545454545" style="55" hidden="1" customWidth="1"/>
    <col min="34" max="35" width="12.5454545454545" style="55" customWidth="1"/>
    <col min="36" max="16384" width="12.5454545454545" style="55"/>
  </cols>
  <sheetData>
    <row r="1" ht="14" spans="1:8">
      <c r="A1" s="55"/>
      <c r="B1" s="55"/>
      <c r="H1" s="648"/>
    </row>
    <row r="2" ht="14" spans="1:8">
      <c r="A2" s="55"/>
      <c r="B2" s="55"/>
      <c r="H2" s="648"/>
    </row>
    <row r="3" ht="14" spans="1:8">
      <c r="A3" s="55"/>
      <c r="B3" s="55"/>
      <c r="H3" s="648"/>
    </row>
    <row r="4" ht="14" spans="1:8">
      <c r="A4" s="55"/>
      <c r="B4" s="55"/>
      <c r="H4" s="648"/>
    </row>
    <row r="5" ht="14" spans="1:8">
      <c r="A5" s="55"/>
      <c r="B5" s="55"/>
      <c r="H5" s="648"/>
    </row>
    <row r="6" ht="18" spans="1:3">
      <c r="A6" s="55"/>
      <c r="B6" s="55"/>
      <c r="C6" s="649" t="s">
        <v>38</v>
      </c>
    </row>
    <row r="7" ht="18" spans="1:3">
      <c r="A7" s="55"/>
      <c r="B7" s="55"/>
      <c r="C7" s="649" t="s">
        <v>39</v>
      </c>
    </row>
    <row r="8" ht="25.5" customHeight="1" spans="1:19">
      <c r="A8" s="55"/>
      <c r="B8" s="55"/>
      <c r="C8" s="650" t="s">
        <v>6</v>
      </c>
      <c r="D8" s="651"/>
      <c r="E8" s="651"/>
      <c r="F8" s="651"/>
      <c r="G8" s="651"/>
      <c r="H8" s="651"/>
      <c r="I8" s="651"/>
      <c r="J8" s="651"/>
      <c r="K8" s="651"/>
      <c r="L8" s="651"/>
      <c r="M8" s="671"/>
      <c r="N8" s="671"/>
      <c r="O8" s="671"/>
      <c r="P8" s="671"/>
      <c r="Q8" s="671"/>
      <c r="R8" s="671"/>
      <c r="S8" s="671"/>
    </row>
    <row r="9" ht="14" spans="1:8">
      <c r="A9" s="55"/>
      <c r="B9" s="55"/>
      <c r="H9" s="648"/>
    </row>
    <row r="10" ht="21.75" customHeight="1" spans="1:12">
      <c r="A10" s="55"/>
      <c r="B10" s="55"/>
      <c r="C10" s="652" t="s">
        <v>10</v>
      </c>
      <c r="D10" s="653" t="s">
        <v>40</v>
      </c>
      <c r="E10" s="654"/>
      <c r="F10" s="654"/>
      <c r="G10" s="655"/>
      <c r="H10" s="656" t="s">
        <v>41</v>
      </c>
      <c r="I10" s="672"/>
      <c r="J10" s="672"/>
      <c r="K10" s="672"/>
      <c r="L10" s="673"/>
    </row>
    <row r="11" ht="82" customHeight="1" spans="1:32">
      <c r="A11" s="55"/>
      <c r="B11" s="55"/>
      <c r="C11" s="70"/>
      <c r="D11" s="657"/>
      <c r="E11" s="658"/>
      <c r="F11" s="658"/>
      <c r="G11" s="90"/>
      <c r="H11" s="659" t="s">
        <v>42</v>
      </c>
      <c r="I11" s="674" t="s">
        <v>43</v>
      </c>
      <c r="J11" s="674" t="s">
        <v>44</v>
      </c>
      <c r="K11" s="674" t="s">
        <v>45</v>
      </c>
      <c r="L11" s="675" t="s">
        <v>29</v>
      </c>
      <c r="N11" s="55">
        <v>1</v>
      </c>
      <c r="O11" s="55">
        <v>2</v>
      </c>
      <c r="P11" s="55">
        <v>3</v>
      </c>
      <c r="Q11" s="55">
        <v>4</v>
      </c>
      <c r="X11" s="55">
        <v>1</v>
      </c>
      <c r="Y11" s="55">
        <v>2</v>
      </c>
      <c r="Z11" s="55">
        <v>3</v>
      </c>
      <c r="AA11" s="55">
        <v>4</v>
      </c>
      <c r="AC11" s="55">
        <v>1</v>
      </c>
      <c r="AD11" s="55">
        <v>2</v>
      </c>
      <c r="AE11" s="55">
        <v>3</v>
      </c>
      <c r="AF11" s="55">
        <v>4</v>
      </c>
    </row>
    <row r="12" ht="47" customHeight="1" spans="1:32">
      <c r="A12" s="55"/>
      <c r="B12" s="55"/>
      <c r="C12" s="660">
        <v>1</v>
      </c>
      <c r="D12" s="661" t="s">
        <v>46</v>
      </c>
      <c r="E12" s="662"/>
      <c r="F12" s="662"/>
      <c r="G12" s="663"/>
      <c r="H12" s="664">
        <f>'Skor Asesor 1'!K43</f>
        <v>0</v>
      </c>
      <c r="I12" s="664">
        <f>'Skor Asesor 2'!K43</f>
        <v>0</v>
      </c>
      <c r="J12" s="676">
        <f>SUM($H12:$I12)</f>
        <v>0</v>
      </c>
      <c r="K12" s="676">
        <f>SUM($J12/2)</f>
        <v>0</v>
      </c>
      <c r="L12" s="677" t="str">
        <f>IF($K$12&lt;=47.25,"CUKUP",IF($K$12&lt;=94.5,"BAIK",IF($K$12&lt;=141.75,"BAIK SEKALI",IF($K$12&lt;=189,"PARIPURNA","FALSE"))))</f>
        <v>CUKUP</v>
      </c>
      <c r="N12" s="648">
        <f>H12</f>
        <v>0</v>
      </c>
      <c r="O12" s="648">
        <f>H12*2</f>
        <v>0</v>
      </c>
      <c r="P12" s="648">
        <f>H12*3</f>
        <v>0</v>
      </c>
      <c r="Q12" s="648">
        <f>H12*4</f>
        <v>0</v>
      </c>
      <c r="S12" s="648">
        <f>I12</f>
        <v>0</v>
      </c>
      <c r="T12" s="55">
        <f>I12*2</f>
        <v>0</v>
      </c>
      <c r="U12" s="55">
        <f>I12*3</f>
        <v>0</v>
      </c>
      <c r="V12" s="55">
        <f>I12*4</f>
        <v>0</v>
      </c>
      <c r="X12" s="648">
        <f>SUM(N12+S12)</f>
        <v>0</v>
      </c>
      <c r="Y12" s="648">
        <f t="shared" ref="Y12:AA12" si="0">SUM(O12+T12)</f>
        <v>0</v>
      </c>
      <c r="Z12" s="648">
        <f t="shared" si="0"/>
        <v>0</v>
      </c>
      <c r="AA12" s="648">
        <f t="shared" si="0"/>
        <v>0</v>
      </c>
      <c r="AC12" s="680">
        <f>X12/2</f>
        <v>0</v>
      </c>
      <c r="AD12" s="680">
        <f t="shared" ref="AD12:AF12" si="1">Y12/2</f>
        <v>0</v>
      </c>
      <c r="AE12" s="680">
        <f t="shared" si="1"/>
        <v>0</v>
      </c>
      <c r="AF12" s="680">
        <f t="shared" si="1"/>
        <v>0</v>
      </c>
    </row>
    <row r="13" ht="47" customHeight="1" spans="1:32">
      <c r="A13" s="55"/>
      <c r="B13" s="55"/>
      <c r="C13" s="665">
        <v>2</v>
      </c>
      <c r="D13" s="666" t="s">
        <v>47</v>
      </c>
      <c r="E13" s="662"/>
      <c r="F13" s="662"/>
      <c r="G13" s="663"/>
      <c r="H13" s="667">
        <f>'Skor Asesor 1'!K93</f>
        <v>0</v>
      </c>
      <c r="I13" s="667">
        <f>'Skor Asesor 2'!K93</f>
        <v>0</v>
      </c>
      <c r="J13" s="678">
        <f t="shared" ref="J13:J15" si="2">SUM($H13:$I13)</f>
        <v>0</v>
      </c>
      <c r="K13" s="678">
        <f t="shared" ref="K13:K15" si="3">SUM($J13/2)</f>
        <v>0</v>
      </c>
      <c r="L13" s="679" t="str">
        <f>IF($K$13&lt;=42,"CUKUP",IF($K$13&lt;=84,"BAIK",IF($K$13&lt;=126,"BAIK SEKALI",IF($K$13&lt;=168,"PARIPURNA","FALSE"))))</f>
        <v>CUKUP</v>
      </c>
      <c r="N13" s="648">
        <f t="shared" ref="N13:N15" si="4">H13</f>
        <v>0</v>
      </c>
      <c r="O13" s="648">
        <f t="shared" ref="O13:O15" si="5">H13*2</f>
        <v>0</v>
      </c>
      <c r="P13" s="648">
        <f t="shared" ref="P13:P15" si="6">H13*3</f>
        <v>0</v>
      </c>
      <c r="Q13" s="648">
        <f t="shared" ref="Q13:Q15" si="7">H13*4</f>
        <v>0</v>
      </c>
      <c r="S13" s="648">
        <f t="shared" ref="S13:S15" si="8">I13</f>
        <v>0</v>
      </c>
      <c r="T13" s="55">
        <f t="shared" ref="T13:T15" si="9">I13*2</f>
        <v>0</v>
      </c>
      <c r="U13" s="55">
        <f t="shared" ref="U13:U15" si="10">I13*3</f>
        <v>0</v>
      </c>
      <c r="V13" s="55">
        <f t="shared" ref="V13:V15" si="11">I13*4</f>
        <v>0</v>
      </c>
      <c r="X13" s="648">
        <f t="shared" ref="X13:X15" si="12">SUM(N13+S13)</f>
        <v>0</v>
      </c>
      <c r="Y13" s="648">
        <f t="shared" ref="Y13:Y15" si="13">SUM(O13+T13)</f>
        <v>0</v>
      </c>
      <c r="Z13" s="648">
        <f t="shared" ref="Z13:Z15" si="14">SUM(P13+U13)</f>
        <v>0</v>
      </c>
      <c r="AA13" s="648">
        <f t="shared" ref="AA13:AA15" si="15">SUM(Q13+V13)</f>
        <v>0</v>
      </c>
      <c r="AC13" s="680">
        <f>X13/2</f>
        <v>0</v>
      </c>
      <c r="AD13" s="680">
        <f t="shared" ref="AD13:AD15" si="16">Y13/2</f>
        <v>0</v>
      </c>
      <c r="AE13" s="680">
        <f t="shared" ref="AE13:AE15" si="17">Z13/2</f>
        <v>0</v>
      </c>
      <c r="AF13" s="680">
        <f t="shared" ref="AF13:AF15" si="18">AA13/2</f>
        <v>0</v>
      </c>
    </row>
    <row r="14" ht="47" customHeight="1" spans="1:32">
      <c r="A14" s="55"/>
      <c r="B14" s="55"/>
      <c r="C14" s="660">
        <v>3</v>
      </c>
      <c r="D14" s="661" t="s">
        <v>48</v>
      </c>
      <c r="E14" s="662"/>
      <c r="F14" s="662"/>
      <c r="G14" s="663"/>
      <c r="H14" s="664">
        <f>'Skor Asesor 1'!K140</f>
        <v>0</v>
      </c>
      <c r="I14" s="664">
        <f>'Skor Asesor 2'!K140</f>
        <v>0</v>
      </c>
      <c r="J14" s="676">
        <f t="shared" si="2"/>
        <v>0</v>
      </c>
      <c r="K14" s="676">
        <f t="shared" si="3"/>
        <v>0</v>
      </c>
      <c r="L14" s="677" t="str">
        <f>IF($K$14&lt;=4.2,"CUKUP",IF($K$115&lt;=8.4,"BAIK",IF($K$115&lt;=12.6,"BAIK SEKALI",IF($K$14&lt;=16.8,"PARIPURNA","FALSE"))))</f>
        <v>CUKUP</v>
      </c>
      <c r="N14" s="648">
        <f t="shared" si="4"/>
        <v>0</v>
      </c>
      <c r="O14" s="648">
        <f t="shared" si="5"/>
        <v>0</v>
      </c>
      <c r="P14" s="648">
        <f t="shared" si="6"/>
        <v>0</v>
      </c>
      <c r="Q14" s="648">
        <f t="shared" si="7"/>
        <v>0</v>
      </c>
      <c r="S14" s="648">
        <f t="shared" si="8"/>
        <v>0</v>
      </c>
      <c r="T14" s="55">
        <f t="shared" si="9"/>
        <v>0</v>
      </c>
      <c r="U14" s="55">
        <f t="shared" si="10"/>
        <v>0</v>
      </c>
      <c r="V14" s="55">
        <f t="shared" si="11"/>
        <v>0</v>
      </c>
      <c r="X14" s="648">
        <f t="shared" si="12"/>
        <v>0</v>
      </c>
      <c r="Y14" s="648">
        <f t="shared" si="13"/>
        <v>0</v>
      </c>
      <c r="Z14" s="648">
        <f t="shared" si="14"/>
        <v>0</v>
      </c>
      <c r="AA14" s="648">
        <f t="shared" si="15"/>
        <v>0</v>
      </c>
      <c r="AC14" s="680">
        <f t="shared" ref="AC14:AC15" si="19">X14/2</f>
        <v>0</v>
      </c>
      <c r="AD14" s="680">
        <f t="shared" si="16"/>
        <v>0</v>
      </c>
      <c r="AE14" s="680">
        <f t="shared" si="17"/>
        <v>0</v>
      </c>
      <c r="AF14" s="680">
        <f t="shared" si="18"/>
        <v>0</v>
      </c>
    </row>
    <row r="15" ht="47" customHeight="1" spans="1:32">
      <c r="A15" s="55"/>
      <c r="B15" s="55"/>
      <c r="C15" s="665">
        <v>4</v>
      </c>
      <c r="D15" s="666" t="s">
        <v>49</v>
      </c>
      <c r="E15" s="662"/>
      <c r="F15" s="662"/>
      <c r="G15" s="663"/>
      <c r="H15" s="667">
        <f>'Skor Asesor 1'!K188</f>
        <v>0</v>
      </c>
      <c r="I15" s="667">
        <f>'Skor Asesor 2'!K188</f>
        <v>0</v>
      </c>
      <c r="J15" s="678">
        <f t="shared" si="2"/>
        <v>0</v>
      </c>
      <c r="K15" s="678">
        <f t="shared" si="3"/>
        <v>0</v>
      </c>
      <c r="L15" s="679" t="str">
        <f>IF($K$15&lt;=22.4,"CUKUP",IF($K$15&lt;=44.8,"BAIK",IF($K$15&lt;=67.2,"BAIK SEKALI",IF($K$15&lt;=89.6,"PARIPURNA","FALSE"))))</f>
        <v>CUKUP</v>
      </c>
      <c r="N15" s="648">
        <f t="shared" si="4"/>
        <v>0</v>
      </c>
      <c r="O15" s="648">
        <f t="shared" si="5"/>
        <v>0</v>
      </c>
      <c r="P15" s="648">
        <f t="shared" si="6"/>
        <v>0</v>
      </c>
      <c r="Q15" s="648">
        <f t="shared" si="7"/>
        <v>0</v>
      </c>
      <c r="S15" s="648">
        <f t="shared" si="8"/>
        <v>0</v>
      </c>
      <c r="T15" s="55">
        <f t="shared" si="9"/>
        <v>0</v>
      </c>
      <c r="U15" s="55">
        <f t="shared" si="10"/>
        <v>0</v>
      </c>
      <c r="V15" s="55">
        <f t="shared" si="11"/>
        <v>0</v>
      </c>
      <c r="X15" s="648">
        <f t="shared" si="12"/>
        <v>0</v>
      </c>
      <c r="Y15" s="648">
        <f t="shared" si="13"/>
        <v>0</v>
      </c>
      <c r="Z15" s="648">
        <f t="shared" si="14"/>
        <v>0</v>
      </c>
      <c r="AA15" s="648">
        <f t="shared" si="15"/>
        <v>0</v>
      </c>
      <c r="AC15" s="680">
        <f t="shared" si="19"/>
        <v>0</v>
      </c>
      <c r="AD15" s="680">
        <f t="shared" si="16"/>
        <v>0</v>
      </c>
      <c r="AE15" s="680">
        <f t="shared" si="17"/>
        <v>0</v>
      </c>
      <c r="AF15" s="680">
        <f t="shared" si="18"/>
        <v>0</v>
      </c>
    </row>
    <row r="16" ht="14" spans="1:8">
      <c r="A16" s="55"/>
      <c r="B16" s="55"/>
      <c r="H16" s="648"/>
    </row>
    <row r="17" ht="14" spans="1:8">
      <c r="A17" s="55"/>
      <c r="B17" s="55"/>
      <c r="H17" s="648"/>
    </row>
    <row r="18" ht="14" spans="1:12">
      <c r="A18" s="55"/>
      <c r="B18" s="55"/>
      <c r="C18" s="510" t="s">
        <v>50</v>
      </c>
      <c r="D18" s="510"/>
      <c r="E18" s="510"/>
      <c r="F18" s="510"/>
      <c r="G18" s="510"/>
      <c r="H18" s="668"/>
      <c r="I18" s="510"/>
      <c r="J18" s="510"/>
      <c r="K18" s="510"/>
      <c r="L18" s="510"/>
    </row>
    <row r="19" ht="14" spans="1:12">
      <c r="A19" s="55"/>
      <c r="B19" s="55"/>
      <c r="C19" s="510" t="s">
        <v>51</v>
      </c>
      <c r="D19" s="510"/>
      <c r="E19" s="510"/>
      <c r="F19" s="510"/>
      <c r="G19" s="510"/>
      <c r="H19" s="668"/>
      <c r="I19" s="510"/>
      <c r="J19" s="510" t="s">
        <v>52</v>
      </c>
      <c r="K19" s="510"/>
      <c r="L19" s="510"/>
    </row>
    <row r="20" ht="14" spans="1:12">
      <c r="A20" s="55"/>
      <c r="B20" s="55"/>
      <c r="C20" s="510"/>
      <c r="D20" s="510"/>
      <c r="E20" s="510"/>
      <c r="F20" s="510"/>
      <c r="G20" s="510"/>
      <c r="H20" s="668"/>
      <c r="I20" s="510"/>
      <c r="J20" s="510"/>
      <c r="K20" s="510"/>
      <c r="L20" s="510"/>
    </row>
    <row r="21" ht="14" spans="1:12">
      <c r="A21" s="55"/>
      <c r="B21" s="55"/>
      <c r="C21" s="510"/>
      <c r="D21" s="510"/>
      <c r="E21" s="510"/>
      <c r="F21" s="510"/>
      <c r="G21" s="510"/>
      <c r="H21" s="668"/>
      <c r="I21" s="510"/>
      <c r="J21" s="510"/>
      <c r="K21" s="510"/>
      <c r="L21" s="510"/>
    </row>
    <row r="22" ht="15.75" customHeight="1" spans="1:12">
      <c r="A22" s="55"/>
      <c r="B22" s="55"/>
      <c r="C22" s="510"/>
      <c r="D22" s="510"/>
      <c r="E22" s="510"/>
      <c r="F22" s="510"/>
      <c r="G22" s="510"/>
      <c r="H22" s="668"/>
      <c r="I22" s="510"/>
      <c r="J22" s="510"/>
      <c r="K22" s="510"/>
      <c r="L22" s="510"/>
    </row>
    <row r="23" ht="15.75" customHeight="1" spans="1:12">
      <c r="A23" s="55"/>
      <c r="B23" s="55"/>
      <c r="C23" s="510"/>
      <c r="D23" s="510"/>
      <c r="E23" s="510"/>
      <c r="F23" s="510"/>
      <c r="G23" s="510"/>
      <c r="H23" s="668"/>
      <c r="I23" s="510"/>
      <c r="J23" s="510"/>
      <c r="K23" s="510"/>
      <c r="L23" s="510"/>
    </row>
    <row r="24" ht="15.75" customHeight="1" spans="1:12">
      <c r="A24" s="55"/>
      <c r="B24" s="55"/>
      <c r="C24" s="669"/>
      <c r="D24" s="669"/>
      <c r="E24" s="669"/>
      <c r="F24" s="669"/>
      <c r="G24" s="510"/>
      <c r="H24" s="668"/>
      <c r="I24" s="510"/>
      <c r="J24" s="669"/>
      <c r="K24" s="669"/>
      <c r="L24" s="669"/>
    </row>
    <row r="25" ht="15.75" customHeight="1" spans="1:12">
      <c r="A25" s="55"/>
      <c r="B25" s="55"/>
      <c r="C25" s="510"/>
      <c r="D25" s="510"/>
      <c r="E25" s="510"/>
      <c r="F25" s="510"/>
      <c r="G25" s="510"/>
      <c r="H25" s="668"/>
      <c r="I25" s="510"/>
      <c r="J25" s="510"/>
      <c r="K25" s="510"/>
      <c r="L25" s="510"/>
    </row>
    <row r="26" ht="15.75" customHeight="1" spans="1:12">
      <c r="A26" s="55"/>
      <c r="B26" s="55"/>
      <c r="C26" s="510"/>
      <c r="D26" s="510"/>
      <c r="E26" s="510"/>
      <c r="F26" s="510"/>
      <c r="G26" s="510"/>
      <c r="H26" s="668"/>
      <c r="I26" s="510"/>
      <c r="J26" s="510"/>
      <c r="K26" s="510"/>
      <c r="L26" s="510"/>
    </row>
    <row r="27" ht="15.75" customHeight="1" spans="1:12">
      <c r="A27" s="55"/>
      <c r="B27" s="55"/>
      <c r="C27" s="510"/>
      <c r="D27" s="510"/>
      <c r="E27" s="510"/>
      <c r="F27" s="510"/>
      <c r="G27" s="510"/>
      <c r="H27" s="668"/>
      <c r="I27" s="510"/>
      <c r="J27" s="510"/>
      <c r="K27" s="510"/>
      <c r="L27" s="510"/>
    </row>
    <row r="28" ht="15.75" customHeight="1" spans="1:8">
      <c r="A28" s="55"/>
      <c r="B28" s="55"/>
      <c r="H28" s="648"/>
    </row>
    <row r="29" ht="15.75" customHeight="1" spans="1:8">
      <c r="A29" s="55"/>
      <c r="B29" s="55"/>
      <c r="H29" s="648"/>
    </row>
    <row r="30" ht="15.75" customHeight="1" spans="1:8">
      <c r="A30" s="55"/>
      <c r="B30" s="55"/>
      <c r="H30" s="648"/>
    </row>
    <row r="31" ht="15.75" customHeight="1" spans="1:8">
      <c r="A31" s="55"/>
      <c r="B31" s="55"/>
      <c r="H31" s="670"/>
    </row>
    <row r="32" ht="15.75" customHeight="1" spans="1:8">
      <c r="A32" s="55"/>
      <c r="B32" s="55"/>
      <c r="H32" s="648"/>
    </row>
    <row r="33" ht="15.75" customHeight="1" spans="1:8">
      <c r="A33" s="55"/>
      <c r="B33" s="55"/>
      <c r="H33" s="648"/>
    </row>
    <row r="34" ht="15.75" customHeight="1" spans="1:8">
      <c r="A34" s="55"/>
      <c r="B34" s="55"/>
      <c r="H34" s="648"/>
    </row>
    <row r="35" ht="15.75" customHeight="1" spans="1:8">
      <c r="A35" s="55"/>
      <c r="B35" s="55"/>
      <c r="H35" s="648"/>
    </row>
    <row r="36" ht="15.75" customHeight="1" spans="1:8">
      <c r="A36" s="55"/>
      <c r="B36" s="55"/>
      <c r="H36" s="648"/>
    </row>
    <row r="37" ht="15.75" customHeight="1" spans="1:8">
      <c r="A37" s="55"/>
      <c r="B37" s="55"/>
      <c r="H37" s="648"/>
    </row>
    <row r="38" ht="15.75" customHeight="1" spans="1:8">
      <c r="A38" s="55"/>
      <c r="B38" s="55"/>
      <c r="H38" s="648"/>
    </row>
    <row r="39" ht="15.75" customHeight="1" spans="1:8">
      <c r="A39" s="55"/>
      <c r="B39" s="55"/>
      <c r="H39" s="648"/>
    </row>
    <row r="40" ht="15.75" customHeight="1" spans="1:8">
      <c r="A40" s="55"/>
      <c r="B40" s="55"/>
      <c r="H40" s="648"/>
    </row>
    <row r="41" ht="15.75" customHeight="1" spans="1:8">
      <c r="A41" s="55"/>
      <c r="B41" s="55"/>
      <c r="H41" s="648"/>
    </row>
    <row r="42" ht="15.75" customHeight="1" spans="1:8">
      <c r="A42" s="55"/>
      <c r="B42" s="55"/>
      <c r="H42" s="648"/>
    </row>
    <row r="43" ht="15.75" customHeight="1" spans="1:8">
      <c r="A43" s="55"/>
      <c r="B43" s="55"/>
      <c r="H43" s="648"/>
    </row>
    <row r="44" ht="15.75" customHeight="1" spans="1:8">
      <c r="A44" s="55"/>
      <c r="B44" s="55"/>
      <c r="H44" s="648"/>
    </row>
    <row r="45" ht="15.75" customHeight="1" spans="1:8">
      <c r="A45" s="55"/>
      <c r="B45" s="55"/>
      <c r="H45" s="648"/>
    </row>
    <row r="46" ht="15.75" customHeight="1" spans="1:8">
      <c r="A46" s="55"/>
      <c r="B46" s="55"/>
      <c r="H46" s="648"/>
    </row>
    <row r="47" ht="15.75" customHeight="1" spans="1:8">
      <c r="A47" s="55"/>
      <c r="B47" s="55"/>
      <c r="H47" s="648"/>
    </row>
    <row r="48" ht="15.75" customHeight="1" spans="1:8">
      <c r="A48" s="55"/>
      <c r="B48" s="55"/>
      <c r="H48" s="648"/>
    </row>
    <row r="49" ht="15.75" customHeight="1" spans="1:8">
      <c r="A49" s="55"/>
      <c r="B49" s="55"/>
      <c r="H49" s="648"/>
    </row>
    <row r="50" ht="15.75" customHeight="1" spans="1:8">
      <c r="A50" s="55"/>
      <c r="B50" s="55"/>
      <c r="H50" s="648"/>
    </row>
    <row r="51" ht="15.75" customHeight="1" spans="1:8">
      <c r="A51" s="55"/>
      <c r="B51" s="55"/>
      <c r="H51" s="648"/>
    </row>
    <row r="52" ht="15.75" customHeight="1" spans="1:8">
      <c r="A52" s="55"/>
      <c r="B52" s="55"/>
      <c r="H52" s="648"/>
    </row>
    <row r="53" ht="15.75" customHeight="1" spans="1:8">
      <c r="A53" s="55"/>
      <c r="B53" s="55"/>
      <c r="H53" s="648"/>
    </row>
    <row r="54" ht="15.75" customHeight="1" spans="1:8">
      <c r="A54" s="55"/>
      <c r="B54" s="55"/>
      <c r="H54" s="648"/>
    </row>
    <row r="55" ht="15.75" customHeight="1" spans="1:8">
      <c r="A55" s="55"/>
      <c r="B55" s="55"/>
      <c r="H55" s="648"/>
    </row>
    <row r="56" ht="15.75" customHeight="1" spans="1:8">
      <c r="A56" s="55"/>
      <c r="B56" s="55"/>
      <c r="H56" s="648"/>
    </row>
    <row r="57" ht="15.75" customHeight="1" spans="1:8">
      <c r="A57" s="55"/>
      <c r="B57" s="55"/>
      <c r="H57" s="648"/>
    </row>
    <row r="58" ht="15.75" customHeight="1" spans="1:8">
      <c r="A58" s="55"/>
      <c r="B58" s="55"/>
      <c r="H58" s="648"/>
    </row>
    <row r="59" ht="15.75" customHeight="1" spans="1:8">
      <c r="A59" s="55"/>
      <c r="B59" s="55"/>
      <c r="H59" s="648"/>
    </row>
    <row r="60" ht="15.75" customHeight="1" spans="1:8">
      <c r="A60" s="55"/>
      <c r="B60" s="55"/>
      <c r="H60" s="648"/>
    </row>
    <row r="61" ht="15.75" customHeight="1" spans="1:8">
      <c r="A61" s="55"/>
      <c r="B61" s="55"/>
      <c r="H61" s="648"/>
    </row>
    <row r="62" ht="15.75" customHeight="1" spans="1:8">
      <c r="A62" s="55"/>
      <c r="B62" s="55"/>
      <c r="H62" s="648"/>
    </row>
    <row r="63" ht="15.75" customHeight="1" spans="1:8">
      <c r="A63" s="55"/>
      <c r="B63" s="55"/>
      <c r="H63" s="648"/>
    </row>
    <row r="64" ht="15.75" customHeight="1" spans="1:8">
      <c r="A64" s="55"/>
      <c r="B64" s="55"/>
      <c r="H64" s="648"/>
    </row>
    <row r="65" ht="15.75" customHeight="1" spans="1:8">
      <c r="A65" s="55"/>
      <c r="B65" s="55"/>
      <c r="H65" s="648"/>
    </row>
    <row r="66" ht="15.75" customHeight="1" spans="1:8">
      <c r="A66" s="55"/>
      <c r="B66" s="55"/>
      <c r="H66" s="648"/>
    </row>
    <row r="67" ht="15.75" customHeight="1" spans="1:8">
      <c r="A67" s="55"/>
      <c r="B67" s="55"/>
      <c r="H67" s="648"/>
    </row>
    <row r="68" ht="15.75" customHeight="1" spans="1:8">
      <c r="A68" s="55"/>
      <c r="B68" s="55"/>
      <c r="H68" s="648"/>
    </row>
    <row r="69" ht="15.75" customHeight="1" spans="1:8">
      <c r="A69" s="55"/>
      <c r="B69" s="55"/>
      <c r="H69" s="648"/>
    </row>
    <row r="70" ht="15.75" customHeight="1" spans="1:8">
      <c r="A70" s="55"/>
      <c r="B70" s="55"/>
      <c r="H70" s="648"/>
    </row>
    <row r="71" ht="15.75" customHeight="1" spans="1:8">
      <c r="A71" s="55"/>
      <c r="B71" s="55"/>
      <c r="H71" s="648"/>
    </row>
    <row r="72" ht="15.75" customHeight="1" spans="1:8">
      <c r="A72" s="55"/>
      <c r="B72" s="55"/>
      <c r="H72" s="648"/>
    </row>
    <row r="73" ht="15.75" customHeight="1" spans="1:8">
      <c r="A73" s="55"/>
      <c r="B73" s="55"/>
      <c r="H73" s="648"/>
    </row>
    <row r="74" ht="15.75" customHeight="1" spans="1:8">
      <c r="A74" s="55"/>
      <c r="B74" s="55"/>
      <c r="H74" s="648"/>
    </row>
    <row r="75" ht="15.75" customHeight="1" spans="1:8">
      <c r="A75" s="55"/>
      <c r="B75" s="55"/>
      <c r="H75" s="648"/>
    </row>
    <row r="76" ht="15.75" customHeight="1" spans="1:8">
      <c r="A76" s="55"/>
      <c r="B76" s="55"/>
      <c r="H76" s="648"/>
    </row>
    <row r="77" ht="15.75" customHeight="1" spans="1:8">
      <c r="A77" s="55"/>
      <c r="B77" s="55"/>
      <c r="H77" s="648"/>
    </row>
    <row r="78" ht="15.75" customHeight="1" spans="1:8">
      <c r="A78" s="55"/>
      <c r="B78" s="55"/>
      <c r="H78" s="648"/>
    </row>
    <row r="79" ht="15.75" customHeight="1" spans="1:8">
      <c r="A79" s="55"/>
      <c r="B79" s="55"/>
      <c r="H79" s="648"/>
    </row>
    <row r="80" ht="15.75" customHeight="1" spans="1:8">
      <c r="A80" s="55"/>
      <c r="B80" s="55"/>
      <c r="H80" s="648"/>
    </row>
    <row r="81" ht="15.75" customHeight="1" spans="1:8">
      <c r="A81" s="55"/>
      <c r="B81" s="55"/>
      <c r="H81" s="648"/>
    </row>
    <row r="82" ht="15.75" customHeight="1" spans="1:8">
      <c r="A82" s="55"/>
      <c r="B82" s="55"/>
      <c r="H82" s="648"/>
    </row>
    <row r="83" ht="15.75" customHeight="1" spans="1:8">
      <c r="A83" s="55"/>
      <c r="B83" s="55"/>
      <c r="H83" s="648"/>
    </row>
    <row r="84" ht="15.75" customHeight="1" spans="1:8">
      <c r="A84" s="55"/>
      <c r="B84" s="55"/>
      <c r="H84" s="648"/>
    </row>
    <row r="85" ht="15.75" customHeight="1" spans="1:8">
      <c r="A85" s="55"/>
      <c r="B85" s="55"/>
      <c r="H85" s="648"/>
    </row>
    <row r="86" ht="15.75" customHeight="1" spans="1:8">
      <c r="A86" s="55"/>
      <c r="B86" s="55"/>
      <c r="H86" s="648"/>
    </row>
    <row r="87" ht="15.75" customHeight="1" spans="1:8">
      <c r="A87" s="55"/>
      <c r="B87" s="55"/>
      <c r="H87" s="648"/>
    </row>
    <row r="88" ht="15.75" customHeight="1" spans="1:8">
      <c r="A88" s="55"/>
      <c r="B88" s="55"/>
      <c r="H88" s="648"/>
    </row>
    <row r="89" ht="15.75" customHeight="1" spans="1:8">
      <c r="A89" s="55"/>
      <c r="B89" s="55"/>
      <c r="H89" s="648"/>
    </row>
    <row r="90" ht="15.75" customHeight="1" spans="1:8">
      <c r="A90" s="55"/>
      <c r="B90" s="55"/>
      <c r="H90" s="648"/>
    </row>
    <row r="91" ht="15.75" customHeight="1" spans="1:8">
      <c r="A91" s="55"/>
      <c r="B91" s="55"/>
      <c r="H91" s="648"/>
    </row>
    <row r="92" ht="15.75" customHeight="1" spans="1:8">
      <c r="A92" s="55"/>
      <c r="B92" s="55"/>
      <c r="H92" s="648"/>
    </row>
    <row r="93" ht="15.75" customHeight="1" spans="1:8">
      <c r="A93" s="55"/>
      <c r="B93" s="55"/>
      <c r="H93" s="648"/>
    </row>
    <row r="94" ht="15.75" customHeight="1" spans="1:8">
      <c r="A94" s="55"/>
      <c r="B94" s="55"/>
      <c r="H94" s="648"/>
    </row>
    <row r="95" ht="15.75" customHeight="1" spans="1:8">
      <c r="A95" s="55"/>
      <c r="B95" s="55"/>
      <c r="H95" s="648"/>
    </row>
    <row r="96" ht="15.75" customHeight="1" spans="1:8">
      <c r="A96" s="55"/>
      <c r="B96" s="55"/>
      <c r="H96" s="648"/>
    </row>
    <row r="97" ht="15.75" customHeight="1" spans="1:8">
      <c r="A97" s="55"/>
      <c r="B97" s="55"/>
      <c r="H97" s="648"/>
    </row>
    <row r="98" ht="15.75" customHeight="1" spans="1:8">
      <c r="A98" s="55"/>
      <c r="B98" s="55"/>
      <c r="H98" s="648"/>
    </row>
    <row r="99" ht="15.75" customHeight="1" spans="1:8">
      <c r="A99" s="55"/>
      <c r="B99" s="55"/>
      <c r="H99" s="648"/>
    </row>
    <row r="100" ht="15.75" customHeight="1" spans="1:8">
      <c r="A100" s="55"/>
      <c r="B100" s="55"/>
      <c r="H100" s="648"/>
    </row>
    <row r="101" ht="15.75" customHeight="1" spans="1:8">
      <c r="A101" s="55"/>
      <c r="B101" s="55"/>
      <c r="H101" s="648"/>
    </row>
    <row r="102" ht="15.75" customHeight="1" spans="1:8">
      <c r="A102" s="55"/>
      <c r="B102" s="55"/>
      <c r="H102" s="648"/>
    </row>
    <row r="103" ht="15.75" customHeight="1" spans="1:8">
      <c r="A103" s="55"/>
      <c r="B103" s="55"/>
      <c r="H103" s="648"/>
    </row>
    <row r="104" ht="15.75" customHeight="1" spans="1:8">
      <c r="A104" s="55"/>
      <c r="B104" s="55"/>
      <c r="H104" s="648"/>
    </row>
    <row r="105" ht="15.75" customHeight="1" spans="1:8">
      <c r="A105" s="55"/>
      <c r="B105" s="55"/>
      <c r="H105" s="648"/>
    </row>
    <row r="106" ht="15.75" customHeight="1" spans="1:8">
      <c r="A106" s="55"/>
      <c r="B106" s="55"/>
      <c r="H106" s="648"/>
    </row>
    <row r="107" ht="15.75" customHeight="1" spans="1:8">
      <c r="A107" s="55"/>
      <c r="B107" s="55"/>
      <c r="H107" s="648"/>
    </row>
    <row r="108" ht="15.75" customHeight="1" spans="1:8">
      <c r="A108" s="55"/>
      <c r="B108" s="55"/>
      <c r="H108" s="648"/>
    </row>
    <row r="109" ht="15.75" customHeight="1" spans="1:8">
      <c r="A109" s="55"/>
      <c r="B109" s="55"/>
      <c r="H109" s="648"/>
    </row>
    <row r="110" ht="15.75" customHeight="1" spans="1:8">
      <c r="A110" s="55"/>
      <c r="B110" s="55"/>
      <c r="H110" s="648"/>
    </row>
    <row r="111" ht="15.75" customHeight="1" spans="1:8">
      <c r="A111" s="55"/>
      <c r="B111" s="55"/>
      <c r="H111" s="648"/>
    </row>
    <row r="112" ht="15.75" customHeight="1" spans="1:8">
      <c r="A112" s="55"/>
      <c r="B112" s="55"/>
      <c r="H112" s="648"/>
    </row>
    <row r="113" ht="15.75" customHeight="1" spans="1:8">
      <c r="A113" s="55"/>
      <c r="B113" s="55"/>
      <c r="H113" s="648"/>
    </row>
    <row r="114" ht="15.75" customHeight="1" spans="1:8">
      <c r="A114" s="55"/>
      <c r="B114" s="55"/>
      <c r="H114" s="648"/>
    </row>
    <row r="115" ht="15.75" customHeight="1" spans="1:8">
      <c r="A115" s="55"/>
      <c r="B115" s="55"/>
      <c r="H115" s="648"/>
    </row>
    <row r="116" ht="15.75" customHeight="1" spans="1:8">
      <c r="A116" s="55"/>
      <c r="B116" s="55"/>
      <c r="H116" s="648"/>
    </row>
    <row r="117" ht="15.75" customHeight="1" spans="1:8">
      <c r="A117" s="55"/>
      <c r="B117" s="55"/>
      <c r="H117" s="648"/>
    </row>
    <row r="118" ht="15.75" customHeight="1" spans="1:8">
      <c r="A118" s="55"/>
      <c r="B118" s="55"/>
      <c r="H118" s="648"/>
    </row>
    <row r="119" ht="15.75" customHeight="1" spans="1:8">
      <c r="A119" s="55"/>
      <c r="B119" s="55"/>
      <c r="H119" s="648"/>
    </row>
    <row r="120" ht="15.75" customHeight="1" spans="1:8">
      <c r="A120" s="55"/>
      <c r="B120" s="55"/>
      <c r="H120" s="648"/>
    </row>
    <row r="121" ht="15.75" customHeight="1" spans="1:8">
      <c r="A121" s="55"/>
      <c r="B121" s="55"/>
      <c r="H121" s="648"/>
    </row>
    <row r="122" ht="15.75" customHeight="1" spans="1:8">
      <c r="A122" s="55"/>
      <c r="B122" s="55"/>
      <c r="H122" s="648"/>
    </row>
    <row r="123" ht="15.75" customHeight="1" spans="1:8">
      <c r="A123" s="55"/>
      <c r="B123" s="55"/>
      <c r="H123" s="648"/>
    </row>
    <row r="124" ht="15.75" customHeight="1" spans="1:8">
      <c r="A124" s="55"/>
      <c r="B124" s="55"/>
      <c r="H124" s="648"/>
    </row>
    <row r="125" ht="15.75" customHeight="1" spans="1:8">
      <c r="A125" s="55"/>
      <c r="B125" s="55"/>
      <c r="H125" s="648"/>
    </row>
    <row r="126" ht="15.75" customHeight="1" spans="1:8">
      <c r="A126" s="55"/>
      <c r="B126" s="55"/>
      <c r="H126" s="648"/>
    </row>
    <row r="127" ht="15.75" customHeight="1" spans="1:8">
      <c r="A127" s="55"/>
      <c r="B127" s="55"/>
      <c r="H127" s="648"/>
    </row>
    <row r="128" ht="15.75" customHeight="1" spans="1:8">
      <c r="A128" s="55"/>
      <c r="B128" s="55"/>
      <c r="H128" s="648"/>
    </row>
    <row r="129" ht="15.75" customHeight="1" spans="1:8">
      <c r="A129" s="55"/>
      <c r="B129" s="55"/>
      <c r="H129" s="648"/>
    </row>
    <row r="130" ht="15.75" customHeight="1" spans="1:8">
      <c r="A130" s="55"/>
      <c r="B130" s="55"/>
      <c r="H130" s="648"/>
    </row>
    <row r="131" ht="15.75" customHeight="1" spans="1:8">
      <c r="A131" s="55"/>
      <c r="B131" s="55"/>
      <c r="H131" s="648"/>
    </row>
    <row r="132" ht="15.75" customHeight="1" spans="1:8">
      <c r="A132" s="55"/>
      <c r="B132" s="55"/>
      <c r="H132" s="648"/>
    </row>
    <row r="133" ht="15.75" customHeight="1" spans="1:8">
      <c r="A133" s="55"/>
      <c r="B133" s="55"/>
      <c r="H133" s="648"/>
    </row>
    <row r="134" ht="15.75" customHeight="1" spans="1:8">
      <c r="A134" s="55"/>
      <c r="B134" s="55"/>
      <c r="H134" s="648"/>
    </row>
    <row r="135" ht="15.75" customHeight="1" spans="1:8">
      <c r="A135" s="55"/>
      <c r="B135" s="55"/>
      <c r="H135" s="648"/>
    </row>
    <row r="136" ht="15.75" customHeight="1" spans="1:8">
      <c r="A136" s="55"/>
      <c r="B136" s="55"/>
      <c r="H136" s="648"/>
    </row>
    <row r="137" ht="15.75" customHeight="1" spans="1:8">
      <c r="A137" s="55"/>
      <c r="B137" s="55"/>
      <c r="H137" s="648"/>
    </row>
    <row r="138" ht="15.75" customHeight="1" spans="1:8">
      <c r="A138" s="55"/>
      <c r="B138" s="55"/>
      <c r="H138" s="648"/>
    </row>
    <row r="139" ht="15.75" customHeight="1" spans="1:8">
      <c r="A139" s="55"/>
      <c r="B139" s="55"/>
      <c r="H139" s="648"/>
    </row>
    <row r="140" ht="15.75" customHeight="1" spans="1:8">
      <c r="A140" s="55"/>
      <c r="B140" s="55"/>
      <c r="H140" s="648"/>
    </row>
    <row r="141" ht="15.75" customHeight="1" spans="1:8">
      <c r="A141" s="55"/>
      <c r="B141" s="55"/>
      <c r="H141" s="648"/>
    </row>
    <row r="142" ht="15.75" customHeight="1" spans="1:8">
      <c r="A142" s="55"/>
      <c r="B142" s="55"/>
      <c r="H142" s="648"/>
    </row>
    <row r="143" ht="15.75" customHeight="1" spans="1:8">
      <c r="A143" s="55"/>
      <c r="B143" s="55"/>
      <c r="H143" s="648"/>
    </row>
    <row r="144" ht="15.75" customHeight="1" spans="1:8">
      <c r="A144" s="55"/>
      <c r="B144" s="55"/>
      <c r="H144" s="648"/>
    </row>
    <row r="145" ht="15.75" customHeight="1" spans="1:8">
      <c r="A145" s="55"/>
      <c r="B145" s="55"/>
      <c r="H145" s="648"/>
    </row>
    <row r="146" ht="15.75" customHeight="1" spans="1:8">
      <c r="A146" s="55"/>
      <c r="B146" s="55"/>
      <c r="H146" s="648"/>
    </row>
    <row r="147" ht="15.75" customHeight="1" spans="1:8">
      <c r="A147" s="55"/>
      <c r="B147" s="55"/>
      <c r="H147" s="648"/>
    </row>
    <row r="148" ht="15.75" customHeight="1" spans="1:8">
      <c r="A148" s="55"/>
      <c r="B148" s="55"/>
      <c r="H148" s="648"/>
    </row>
    <row r="149" ht="15.75" customHeight="1" spans="1:8">
      <c r="A149" s="55"/>
      <c r="B149" s="55"/>
      <c r="H149" s="648"/>
    </row>
    <row r="150" ht="15.75" customHeight="1" spans="1:8">
      <c r="A150" s="55"/>
      <c r="B150" s="55"/>
      <c r="H150" s="648"/>
    </row>
    <row r="151" ht="15.75" customHeight="1" spans="1:8">
      <c r="A151" s="55"/>
      <c r="B151" s="55"/>
      <c r="H151" s="648"/>
    </row>
    <row r="152" ht="15.75" customHeight="1" spans="1:8">
      <c r="A152" s="55"/>
      <c r="B152" s="55"/>
      <c r="H152" s="648"/>
    </row>
    <row r="153" ht="15.75" customHeight="1" spans="1:8">
      <c r="A153" s="55"/>
      <c r="B153" s="55"/>
      <c r="H153" s="648"/>
    </row>
    <row r="154" ht="15.75" customHeight="1" spans="1:8">
      <c r="A154" s="55"/>
      <c r="B154" s="55"/>
      <c r="H154" s="648"/>
    </row>
    <row r="155" ht="15.75" customHeight="1" spans="1:8">
      <c r="A155" s="55"/>
      <c r="B155" s="55"/>
      <c r="H155" s="648"/>
    </row>
    <row r="156" ht="15.75" customHeight="1" spans="1:8">
      <c r="A156" s="55"/>
      <c r="B156" s="55"/>
      <c r="H156" s="648"/>
    </row>
    <row r="157" ht="15.75" customHeight="1" spans="1:8">
      <c r="A157" s="55"/>
      <c r="B157" s="55"/>
      <c r="H157" s="648"/>
    </row>
    <row r="158" ht="15.75" customHeight="1" spans="1:8">
      <c r="A158" s="55"/>
      <c r="B158" s="55"/>
      <c r="H158" s="648"/>
    </row>
    <row r="159" ht="15.75" customHeight="1" spans="1:8">
      <c r="A159" s="55"/>
      <c r="B159" s="55"/>
      <c r="H159" s="648"/>
    </row>
    <row r="160" ht="15.75" customHeight="1" spans="1:8">
      <c r="A160" s="55"/>
      <c r="B160" s="55"/>
      <c r="H160" s="648"/>
    </row>
    <row r="161" ht="15.75" customHeight="1" spans="1:8">
      <c r="A161" s="55"/>
      <c r="B161" s="55"/>
      <c r="H161" s="648"/>
    </row>
    <row r="162" ht="15.75" customHeight="1" spans="1:8">
      <c r="A162" s="55"/>
      <c r="B162" s="55"/>
      <c r="H162" s="648"/>
    </row>
    <row r="163" ht="15.75" customHeight="1" spans="1:8">
      <c r="A163" s="55"/>
      <c r="B163" s="55"/>
      <c r="H163" s="648"/>
    </row>
    <row r="164" ht="15.75" customHeight="1" spans="1:8">
      <c r="A164" s="55"/>
      <c r="B164" s="55"/>
      <c r="H164" s="648"/>
    </row>
    <row r="165" ht="15.75" customHeight="1" spans="1:8">
      <c r="A165" s="55"/>
      <c r="B165" s="55"/>
      <c r="H165" s="648"/>
    </row>
    <row r="166" ht="15.75" customHeight="1" spans="1:8">
      <c r="A166" s="55"/>
      <c r="B166" s="55"/>
      <c r="H166" s="648"/>
    </row>
    <row r="167" ht="15.75" customHeight="1" spans="1:8">
      <c r="A167" s="55"/>
      <c r="B167" s="55"/>
      <c r="H167" s="648"/>
    </row>
    <row r="168" ht="15.75" customHeight="1" spans="1:8">
      <c r="A168" s="55"/>
      <c r="B168" s="55"/>
      <c r="H168" s="648"/>
    </row>
    <row r="169" ht="15.75" customHeight="1" spans="1:8">
      <c r="A169" s="55"/>
      <c r="B169" s="55"/>
      <c r="H169" s="648"/>
    </row>
    <row r="170" ht="15.75" customHeight="1" spans="1:8">
      <c r="A170" s="55"/>
      <c r="B170" s="55"/>
      <c r="H170" s="648"/>
    </row>
    <row r="171" ht="15.75" customHeight="1" spans="1:8">
      <c r="A171" s="55"/>
      <c r="B171" s="55"/>
      <c r="H171" s="648"/>
    </row>
    <row r="172" ht="15.75" customHeight="1" spans="1:8">
      <c r="A172" s="55"/>
      <c r="B172" s="55"/>
      <c r="H172" s="648"/>
    </row>
    <row r="173" ht="15.75" customHeight="1" spans="1:8">
      <c r="A173" s="55"/>
      <c r="B173" s="55"/>
      <c r="H173" s="648"/>
    </row>
    <row r="174" ht="15.75" customHeight="1" spans="1:8">
      <c r="A174" s="55"/>
      <c r="B174" s="55"/>
      <c r="H174" s="648"/>
    </row>
    <row r="175" ht="15.75" customHeight="1" spans="1:8">
      <c r="A175" s="55"/>
      <c r="B175" s="55"/>
      <c r="H175" s="648"/>
    </row>
    <row r="176" ht="15.75" customHeight="1" spans="1:8">
      <c r="A176" s="55"/>
      <c r="B176" s="55"/>
      <c r="H176" s="648"/>
    </row>
    <row r="177" ht="15.75" customHeight="1" spans="1:8">
      <c r="A177" s="55"/>
      <c r="B177" s="55"/>
      <c r="H177" s="648"/>
    </row>
    <row r="178" ht="15.75" customHeight="1" spans="1:8">
      <c r="A178" s="55"/>
      <c r="B178" s="55"/>
      <c r="H178" s="648"/>
    </row>
    <row r="179" ht="15.75" customHeight="1" spans="1:8">
      <c r="A179" s="55"/>
      <c r="B179" s="55"/>
      <c r="H179" s="648"/>
    </row>
    <row r="180" ht="15.75" customHeight="1" spans="1:8">
      <c r="A180" s="55"/>
      <c r="B180" s="55"/>
      <c r="H180" s="648"/>
    </row>
    <row r="181" ht="15.75" customHeight="1" spans="1:8">
      <c r="A181" s="55"/>
      <c r="B181" s="55"/>
      <c r="H181" s="648"/>
    </row>
    <row r="182" ht="15.75" customHeight="1" spans="1:8">
      <c r="A182" s="55"/>
      <c r="B182" s="55"/>
      <c r="H182" s="648"/>
    </row>
    <row r="183" ht="15.75" customHeight="1" spans="1:8">
      <c r="A183" s="55"/>
      <c r="B183" s="55"/>
      <c r="H183" s="648"/>
    </row>
    <row r="184" ht="15.75" customHeight="1" spans="1:8">
      <c r="A184" s="55"/>
      <c r="B184" s="55"/>
      <c r="H184" s="648"/>
    </row>
    <row r="185" ht="15.75" customHeight="1" spans="1:8">
      <c r="A185" s="55"/>
      <c r="B185" s="55"/>
      <c r="H185" s="648"/>
    </row>
    <row r="186" ht="15.75" customHeight="1" spans="1:8">
      <c r="A186" s="55"/>
      <c r="B186" s="55"/>
      <c r="H186" s="648"/>
    </row>
    <row r="187" ht="15.75" customHeight="1" spans="1:8">
      <c r="A187" s="55"/>
      <c r="B187" s="55"/>
      <c r="H187" s="648"/>
    </row>
    <row r="188" ht="15.75" customHeight="1" spans="1:8">
      <c r="A188" s="55"/>
      <c r="B188" s="55"/>
      <c r="H188" s="648"/>
    </row>
    <row r="189" ht="15.75" customHeight="1" spans="1:8">
      <c r="A189" s="55"/>
      <c r="B189" s="55"/>
      <c r="H189" s="648"/>
    </row>
    <row r="190" ht="15.75" customHeight="1" spans="1:8">
      <c r="A190" s="55"/>
      <c r="B190" s="55"/>
      <c r="H190" s="648"/>
    </row>
    <row r="191" ht="15.75" customHeight="1" spans="1:8">
      <c r="A191" s="55"/>
      <c r="B191" s="55"/>
      <c r="H191" s="648"/>
    </row>
    <row r="192" ht="15.75" customHeight="1" spans="1:8">
      <c r="A192" s="55"/>
      <c r="B192" s="55"/>
      <c r="H192" s="648"/>
    </row>
    <row r="193" ht="15.75" customHeight="1" spans="1:8">
      <c r="A193" s="55"/>
      <c r="B193" s="55"/>
      <c r="H193" s="648"/>
    </row>
    <row r="194" ht="15.75" customHeight="1" spans="1:8">
      <c r="A194" s="55"/>
      <c r="B194" s="55"/>
      <c r="H194" s="648"/>
    </row>
    <row r="195" ht="15.75" customHeight="1" spans="1:8">
      <c r="A195" s="55"/>
      <c r="B195" s="55"/>
      <c r="H195" s="648"/>
    </row>
    <row r="196" ht="15.75" customHeight="1" spans="1:8">
      <c r="A196" s="55"/>
      <c r="B196" s="55"/>
      <c r="H196" s="648"/>
    </row>
    <row r="197" ht="15.75" customHeight="1" spans="1:8">
      <c r="A197" s="55"/>
      <c r="B197" s="55"/>
      <c r="H197" s="648"/>
    </row>
    <row r="198" ht="15.75" customHeight="1" spans="1:8">
      <c r="A198" s="55"/>
      <c r="B198" s="55"/>
      <c r="H198" s="648"/>
    </row>
    <row r="199" ht="15.75" customHeight="1" spans="1:8">
      <c r="A199" s="55"/>
      <c r="B199" s="55"/>
      <c r="H199" s="648"/>
    </row>
    <row r="200" ht="15.75" customHeight="1" spans="1:8">
      <c r="A200" s="55"/>
      <c r="B200" s="55"/>
      <c r="H200" s="648"/>
    </row>
    <row r="201" ht="15.75" customHeight="1" spans="1:8">
      <c r="A201" s="55"/>
      <c r="B201" s="55"/>
      <c r="H201" s="648"/>
    </row>
    <row r="202" ht="15.75" customHeight="1" spans="1:8">
      <c r="A202" s="55"/>
      <c r="B202" s="55"/>
      <c r="H202" s="648"/>
    </row>
    <row r="203" ht="15.75" customHeight="1" spans="1:8">
      <c r="A203" s="55"/>
      <c r="B203" s="55"/>
      <c r="H203" s="648"/>
    </row>
    <row r="204" ht="15.75" customHeight="1" spans="1:8">
      <c r="A204" s="55"/>
      <c r="B204" s="55"/>
      <c r="H204" s="648"/>
    </row>
    <row r="205" ht="15.75" customHeight="1" spans="1:8">
      <c r="A205" s="55"/>
      <c r="B205" s="55"/>
      <c r="H205" s="648"/>
    </row>
    <row r="206" ht="15.75" customHeight="1" spans="1:8">
      <c r="A206" s="55"/>
      <c r="B206" s="55"/>
      <c r="H206" s="648"/>
    </row>
    <row r="207" ht="15.75" customHeight="1" spans="1:8">
      <c r="A207" s="55"/>
      <c r="B207" s="55"/>
      <c r="H207" s="648"/>
    </row>
    <row r="208" ht="15.75" customHeight="1" spans="1:8">
      <c r="A208" s="55"/>
      <c r="B208" s="55"/>
      <c r="H208" s="648"/>
    </row>
    <row r="209" ht="15.75" customHeight="1" spans="1:8">
      <c r="A209" s="55"/>
      <c r="B209" s="55"/>
      <c r="H209" s="648"/>
    </row>
    <row r="210" ht="15.75" customHeight="1" spans="1:8">
      <c r="A210" s="55"/>
      <c r="B210" s="55"/>
      <c r="H210" s="648"/>
    </row>
    <row r="211" ht="15.75" customHeight="1" spans="1:8">
      <c r="A211" s="55"/>
      <c r="B211" s="55"/>
      <c r="H211" s="648"/>
    </row>
    <row r="212" ht="15.75" customHeight="1" spans="1:8">
      <c r="A212" s="55"/>
      <c r="B212" s="55"/>
      <c r="H212" s="648"/>
    </row>
    <row r="213" ht="15.75" customHeight="1" spans="1:8">
      <c r="A213" s="55"/>
      <c r="B213" s="55"/>
      <c r="H213" s="648"/>
    </row>
    <row r="214" ht="15.75" customHeight="1" spans="1:8">
      <c r="A214" s="55"/>
      <c r="B214" s="55"/>
      <c r="H214" s="648"/>
    </row>
    <row r="215" ht="15.75" customHeight="1" spans="1:8">
      <c r="A215" s="55"/>
      <c r="B215" s="55"/>
      <c r="H215" s="648"/>
    </row>
    <row r="216" ht="15.75" customHeight="1" spans="1:8">
      <c r="A216" s="55"/>
      <c r="B216" s="55"/>
      <c r="H216" s="648"/>
    </row>
    <row r="217" ht="15.75" customHeight="1" spans="1:8">
      <c r="A217" s="55"/>
      <c r="B217" s="55"/>
      <c r="H217" s="648"/>
    </row>
    <row r="218" ht="15.75" customHeight="1" spans="1:8">
      <c r="A218" s="55"/>
      <c r="B218" s="55"/>
      <c r="H218" s="648"/>
    </row>
    <row r="219" ht="15.75" customHeight="1" spans="1:8">
      <c r="A219" s="55"/>
      <c r="B219" s="55"/>
      <c r="H219" s="648"/>
    </row>
    <row r="220" ht="15.75" customHeight="1" spans="1:8">
      <c r="A220" s="55"/>
      <c r="B220" s="55"/>
      <c r="H220" s="648"/>
    </row>
    <row r="221" ht="15.75" customHeight="1" spans="1:8">
      <c r="A221" s="55"/>
      <c r="B221" s="55"/>
      <c r="H221" s="648"/>
    </row>
    <row r="222" ht="15.75" customHeight="1" spans="1:8">
      <c r="A222" s="55"/>
      <c r="B222" s="55"/>
      <c r="H222" s="648"/>
    </row>
    <row r="223" ht="15.75" customHeight="1" spans="1:8">
      <c r="A223" s="55"/>
      <c r="B223" s="55"/>
      <c r="H223" s="648"/>
    </row>
    <row r="224" ht="15.75" customHeight="1" spans="1:8">
      <c r="A224" s="55"/>
      <c r="B224" s="55"/>
      <c r="H224" s="648"/>
    </row>
    <row r="225" ht="15.75" customHeight="1" spans="1:8">
      <c r="A225" s="55"/>
      <c r="B225" s="55"/>
      <c r="H225" s="648"/>
    </row>
    <row r="226" ht="15.75" customHeight="1" spans="1:8">
      <c r="A226" s="55"/>
      <c r="B226" s="55"/>
      <c r="H226" s="648"/>
    </row>
    <row r="227" ht="15.75" customHeight="1" spans="1:8">
      <c r="A227" s="55"/>
      <c r="B227" s="55"/>
      <c r="H227" s="648"/>
    </row>
    <row r="228" ht="15.75" customHeight="1" spans="1:8">
      <c r="A228" s="55"/>
      <c r="B228" s="55"/>
      <c r="H228" s="648"/>
    </row>
    <row r="229" ht="15.75" customHeight="1" spans="1:8">
      <c r="A229" s="55"/>
      <c r="B229" s="55"/>
      <c r="H229" s="648"/>
    </row>
    <row r="230" ht="15.75" customHeight="1" spans="1:8">
      <c r="A230" s="55"/>
      <c r="B230" s="55"/>
      <c r="H230" s="648"/>
    </row>
    <row r="231" ht="15.75" customHeight="1" spans="1:8">
      <c r="A231" s="55"/>
      <c r="B231" s="55"/>
      <c r="H231" s="648"/>
    </row>
    <row r="232" ht="15.75" customHeight="1" spans="1:2">
      <c r="A232" s="55"/>
      <c r="B232" s="55"/>
    </row>
    <row r="233" ht="15.75" customHeight="1" spans="1:2">
      <c r="A233" s="55"/>
      <c r="B233" s="55"/>
    </row>
    <row r="234" ht="15.75" customHeight="1" spans="1:2">
      <c r="A234" s="55"/>
      <c r="B234" s="55"/>
    </row>
    <row r="235" ht="15.75" customHeight="1" spans="1:2">
      <c r="A235" s="55"/>
      <c r="B235" s="55"/>
    </row>
    <row r="236" ht="15.75" customHeight="1" spans="1:2">
      <c r="A236" s="55"/>
      <c r="B236" s="55"/>
    </row>
    <row r="237" ht="15.75" customHeight="1" spans="1:2">
      <c r="A237" s="55"/>
      <c r="B237" s="55"/>
    </row>
    <row r="238" ht="15.75" customHeight="1" spans="1:2">
      <c r="A238" s="55"/>
      <c r="B238" s="55"/>
    </row>
    <row r="239" ht="15.75" customHeight="1" spans="1:2">
      <c r="A239" s="55"/>
      <c r="B239" s="55"/>
    </row>
    <row r="240" ht="15.75" customHeight="1" spans="1:2">
      <c r="A240" s="55"/>
      <c r="B240" s="55"/>
    </row>
    <row r="241" ht="15.75" customHeight="1" spans="1:2">
      <c r="A241" s="55"/>
      <c r="B241" s="55"/>
    </row>
    <row r="242" ht="15.75" customHeight="1" spans="1:2">
      <c r="A242" s="55"/>
      <c r="B242" s="55"/>
    </row>
    <row r="243" ht="15.75" customHeight="1" spans="1:2">
      <c r="A243" s="55"/>
      <c r="B243" s="55"/>
    </row>
    <row r="244" ht="15.75" customHeight="1" spans="1:2">
      <c r="A244" s="55"/>
      <c r="B244" s="55"/>
    </row>
    <row r="245" ht="15.75" customHeight="1" spans="1:2">
      <c r="A245" s="55"/>
      <c r="B245" s="55"/>
    </row>
    <row r="246" ht="15.75" customHeight="1" spans="1:2">
      <c r="A246" s="55"/>
      <c r="B246" s="55"/>
    </row>
    <row r="247" ht="15.75" customHeight="1" spans="1:2">
      <c r="A247" s="55"/>
      <c r="B247" s="55"/>
    </row>
    <row r="248" ht="15.75" customHeight="1" spans="1:2">
      <c r="A248" s="55"/>
      <c r="B248" s="55"/>
    </row>
    <row r="249" ht="15.75" customHeight="1" spans="1:2">
      <c r="A249" s="55"/>
      <c r="B249" s="55"/>
    </row>
    <row r="250" ht="15.75" customHeight="1" spans="1:2">
      <c r="A250" s="55"/>
      <c r="B250" s="55"/>
    </row>
    <row r="251" ht="15.75" customHeight="1" spans="1:2">
      <c r="A251" s="55"/>
      <c r="B251" s="55"/>
    </row>
    <row r="252" ht="15.75" customHeight="1" spans="1:2">
      <c r="A252" s="55"/>
      <c r="B252" s="55"/>
    </row>
    <row r="253" ht="15.75" customHeight="1" spans="1:2">
      <c r="A253" s="55"/>
      <c r="B253" s="55"/>
    </row>
    <row r="254" ht="15.75" customHeight="1" spans="1:2">
      <c r="A254" s="55"/>
      <c r="B254" s="55"/>
    </row>
    <row r="255" ht="15.75" customHeight="1" spans="1:2">
      <c r="A255" s="55"/>
      <c r="B255" s="55"/>
    </row>
    <row r="256" ht="15.75" customHeight="1" spans="1:2">
      <c r="A256" s="55"/>
      <c r="B256" s="55"/>
    </row>
    <row r="257" ht="15.75" customHeight="1" spans="1:2">
      <c r="A257" s="55"/>
      <c r="B257" s="55"/>
    </row>
    <row r="258" ht="15.75" customHeight="1" spans="1:2">
      <c r="A258" s="55"/>
      <c r="B258" s="55"/>
    </row>
    <row r="259" ht="15.75" customHeight="1" spans="1:2">
      <c r="A259" s="55"/>
      <c r="B259" s="55"/>
    </row>
    <row r="260" ht="15.75" customHeight="1" spans="1:2">
      <c r="A260" s="55"/>
      <c r="B260" s="55"/>
    </row>
    <row r="261" ht="15.75" customHeight="1" spans="1:2">
      <c r="A261" s="55"/>
      <c r="B261" s="55"/>
    </row>
    <row r="262" ht="15.75" customHeight="1" spans="1:2">
      <c r="A262" s="55"/>
      <c r="B262" s="55"/>
    </row>
    <row r="263" ht="15.75" customHeight="1" spans="1:2">
      <c r="A263" s="55"/>
      <c r="B263" s="55"/>
    </row>
    <row r="264" ht="15.75" customHeight="1" spans="1:2">
      <c r="A264" s="55"/>
      <c r="B264" s="55"/>
    </row>
    <row r="265" ht="15.75" customHeight="1" spans="1:2">
      <c r="A265" s="55"/>
      <c r="B265" s="55"/>
    </row>
    <row r="266" ht="15.75" customHeight="1" spans="1:2">
      <c r="A266" s="55"/>
      <c r="B266" s="55"/>
    </row>
    <row r="267" ht="15.75" customHeight="1" spans="1:2">
      <c r="A267" s="55"/>
      <c r="B267" s="55"/>
    </row>
    <row r="268" ht="15.75" customHeight="1" spans="1:2">
      <c r="A268" s="55"/>
      <c r="B268" s="55"/>
    </row>
    <row r="269" ht="15.75" customHeight="1" spans="1:2">
      <c r="A269" s="55"/>
      <c r="B269" s="55"/>
    </row>
    <row r="270" ht="15.75" customHeight="1" spans="1:2">
      <c r="A270" s="55"/>
      <c r="B270" s="55"/>
    </row>
    <row r="271" ht="15.75" customHeight="1" spans="1:2">
      <c r="A271" s="55"/>
      <c r="B271" s="55"/>
    </row>
    <row r="272" ht="15.75" customHeight="1" spans="1:2">
      <c r="A272" s="55"/>
      <c r="B272" s="55"/>
    </row>
    <row r="273" ht="15.75" customHeight="1" spans="1:2">
      <c r="A273" s="55"/>
      <c r="B273" s="55"/>
    </row>
    <row r="274" ht="15.75" customHeight="1" spans="1:2">
      <c r="A274" s="55"/>
      <c r="B274" s="55"/>
    </row>
    <row r="275" ht="15.75" customHeight="1" spans="1:2">
      <c r="A275" s="55"/>
      <c r="B275" s="55"/>
    </row>
    <row r="276" ht="15.75" customHeight="1" spans="1:2">
      <c r="A276" s="55"/>
      <c r="B276" s="55"/>
    </row>
    <row r="277" ht="15.75" customHeight="1" spans="1:2">
      <c r="A277" s="55"/>
      <c r="B277" s="55"/>
    </row>
    <row r="278" ht="15.75" customHeight="1" spans="1:2">
      <c r="A278" s="55"/>
      <c r="B278" s="55"/>
    </row>
    <row r="279" ht="15.75" customHeight="1" spans="1:2">
      <c r="A279" s="55"/>
      <c r="B279" s="55"/>
    </row>
    <row r="280" ht="15.75" customHeight="1" spans="1:2">
      <c r="A280" s="55"/>
      <c r="B280" s="55"/>
    </row>
    <row r="281" ht="15.75" customHeight="1" spans="1:2">
      <c r="A281" s="55"/>
      <c r="B281" s="55"/>
    </row>
    <row r="282" ht="15.75" customHeight="1" spans="1:2">
      <c r="A282" s="55"/>
      <c r="B282" s="55"/>
    </row>
    <row r="283" ht="15.75" customHeight="1" spans="1:2">
      <c r="A283" s="55"/>
      <c r="B283" s="55"/>
    </row>
    <row r="284" ht="15.75" customHeight="1" spans="1:2">
      <c r="A284" s="55"/>
      <c r="B284" s="55"/>
    </row>
    <row r="285" ht="15.75" customHeight="1" spans="1:2">
      <c r="A285" s="55"/>
      <c r="B285" s="55"/>
    </row>
    <row r="286" ht="15.75" customHeight="1" spans="1:2">
      <c r="A286" s="55"/>
      <c r="B286" s="55"/>
    </row>
    <row r="287" ht="15.75" customHeight="1" spans="1:2">
      <c r="A287" s="55"/>
      <c r="B287" s="55"/>
    </row>
    <row r="288" ht="15.75" customHeight="1" spans="1:2">
      <c r="A288" s="55"/>
      <c r="B288" s="55"/>
    </row>
    <row r="289" ht="15.75" customHeight="1" spans="1:2">
      <c r="A289" s="55"/>
      <c r="B289" s="55"/>
    </row>
    <row r="290" ht="15.75" customHeight="1" spans="1:2">
      <c r="A290" s="55"/>
      <c r="B290" s="55"/>
    </row>
    <row r="291" ht="15.75" customHeight="1" spans="1:2">
      <c r="A291" s="55"/>
      <c r="B291" s="55"/>
    </row>
    <row r="292" ht="15.75" customHeight="1" spans="1:2">
      <c r="A292" s="55"/>
      <c r="B292" s="55"/>
    </row>
    <row r="293" ht="15.75" customHeight="1" spans="1:2">
      <c r="A293" s="55"/>
      <c r="B293" s="55"/>
    </row>
    <row r="294" ht="15.75" customHeight="1" spans="1:2">
      <c r="A294" s="55"/>
      <c r="B294" s="55"/>
    </row>
    <row r="295" ht="15.75" customHeight="1" spans="1:2">
      <c r="A295" s="55"/>
      <c r="B295" s="55"/>
    </row>
    <row r="296" ht="15.75" customHeight="1" spans="1:2">
      <c r="A296" s="55"/>
      <c r="B296" s="55"/>
    </row>
    <row r="297" ht="15.75" customHeight="1" spans="1:2">
      <c r="A297" s="55"/>
      <c r="B297" s="55"/>
    </row>
    <row r="298" ht="15.75" customHeight="1" spans="1:2">
      <c r="A298" s="55"/>
      <c r="B298" s="55"/>
    </row>
    <row r="299" ht="15.75" customHeight="1" spans="1:2">
      <c r="A299" s="55"/>
      <c r="B299" s="55"/>
    </row>
    <row r="300" ht="15.75" customHeight="1" spans="1:2">
      <c r="A300" s="55"/>
      <c r="B300" s="55"/>
    </row>
    <row r="301" ht="15.75" customHeight="1" spans="1:2">
      <c r="A301" s="55"/>
      <c r="B301" s="55"/>
    </row>
    <row r="302" ht="15.75" customHeight="1" spans="1:2">
      <c r="A302" s="55"/>
      <c r="B302" s="55"/>
    </row>
    <row r="303" ht="15.75" customHeight="1" spans="1:2">
      <c r="A303" s="55"/>
      <c r="B303" s="55"/>
    </row>
    <row r="304" ht="15.75" customHeight="1" spans="1:2">
      <c r="A304" s="55"/>
      <c r="B304" s="55"/>
    </row>
    <row r="305" ht="15.75" customHeight="1" spans="1:2">
      <c r="A305" s="55"/>
      <c r="B305" s="55"/>
    </row>
    <row r="306" ht="15.75" customHeight="1" spans="1:2">
      <c r="A306" s="55"/>
      <c r="B306" s="55"/>
    </row>
    <row r="307" ht="15.75" customHeight="1" spans="1:2">
      <c r="A307" s="55"/>
      <c r="B307" s="55"/>
    </row>
    <row r="308" ht="15.75" customHeight="1" spans="1:2">
      <c r="A308" s="55"/>
      <c r="B308" s="55"/>
    </row>
    <row r="309" ht="15.75" customHeight="1" spans="1:2">
      <c r="A309" s="55"/>
      <c r="B309" s="55"/>
    </row>
    <row r="310" ht="15.75" customHeight="1" spans="1:2">
      <c r="A310" s="55"/>
      <c r="B310" s="55"/>
    </row>
    <row r="311" ht="15.75" customHeight="1" spans="1:2">
      <c r="A311" s="55"/>
      <c r="B311" s="55"/>
    </row>
    <row r="312" ht="15.75" customHeight="1" spans="1:2">
      <c r="A312" s="55"/>
      <c r="B312" s="55"/>
    </row>
    <row r="313" ht="15.75" customHeight="1" spans="1:2">
      <c r="A313" s="55"/>
      <c r="B313" s="55"/>
    </row>
    <row r="314" ht="15.75" customHeight="1" spans="1:2">
      <c r="A314" s="55"/>
      <c r="B314" s="55"/>
    </row>
    <row r="315" ht="15.75" customHeight="1" spans="1:2">
      <c r="A315" s="55"/>
      <c r="B315" s="55"/>
    </row>
    <row r="316" ht="15.75" customHeight="1" spans="1:2">
      <c r="A316" s="55"/>
      <c r="B316" s="55"/>
    </row>
    <row r="317" ht="15.75" customHeight="1" spans="1:2">
      <c r="A317" s="55"/>
      <c r="B317" s="55"/>
    </row>
    <row r="318" ht="15.75" customHeight="1" spans="1:2">
      <c r="A318" s="55"/>
      <c r="B318" s="55"/>
    </row>
    <row r="319" ht="15.75" customHeight="1" spans="1:2">
      <c r="A319" s="55"/>
      <c r="B319" s="55"/>
    </row>
    <row r="320" ht="15.75" customHeight="1" spans="1:2">
      <c r="A320" s="55"/>
      <c r="B320" s="55"/>
    </row>
    <row r="321" ht="15.75" customHeight="1" spans="1:2">
      <c r="A321" s="55"/>
      <c r="B321" s="55"/>
    </row>
    <row r="322" ht="15.75" customHeight="1" spans="1:2">
      <c r="A322" s="55"/>
      <c r="B322" s="55"/>
    </row>
    <row r="323" ht="15.75" customHeight="1" spans="1:2">
      <c r="A323" s="55"/>
      <c r="B323" s="55"/>
    </row>
    <row r="324" ht="15.75" customHeight="1" spans="1:2">
      <c r="A324" s="55"/>
      <c r="B324" s="55"/>
    </row>
    <row r="325" ht="15.75" customHeight="1" spans="1:2">
      <c r="A325" s="55"/>
      <c r="B325" s="55"/>
    </row>
    <row r="326" ht="15.75" customHeight="1" spans="1:2">
      <c r="A326" s="55"/>
      <c r="B326" s="55"/>
    </row>
    <row r="327" ht="15.75" customHeight="1" spans="1:2">
      <c r="A327" s="55"/>
      <c r="B327" s="55"/>
    </row>
    <row r="328" ht="15.75" customHeight="1" spans="1:2">
      <c r="A328" s="55"/>
      <c r="B328" s="55"/>
    </row>
    <row r="329" ht="15.75" customHeight="1" spans="1:2">
      <c r="A329" s="55"/>
      <c r="B329" s="55"/>
    </row>
    <row r="330" ht="15.75" customHeight="1" spans="1:2">
      <c r="A330" s="55"/>
      <c r="B330" s="55"/>
    </row>
    <row r="331" ht="15.75" customHeight="1" spans="1:2">
      <c r="A331" s="55"/>
      <c r="B331" s="55"/>
    </row>
    <row r="332" ht="15.75" customHeight="1" spans="1:2">
      <c r="A332" s="55"/>
      <c r="B332" s="55"/>
    </row>
    <row r="333" ht="15.75" customHeight="1" spans="1:2">
      <c r="A333" s="55"/>
      <c r="B333" s="55"/>
    </row>
    <row r="334" ht="15.75" customHeight="1" spans="1:2">
      <c r="A334" s="55"/>
      <c r="B334" s="55"/>
    </row>
    <row r="335" ht="15.75" customHeight="1" spans="1:2">
      <c r="A335" s="55"/>
      <c r="B335" s="55"/>
    </row>
    <row r="336" ht="15.75" customHeight="1" spans="1:2">
      <c r="A336" s="55"/>
      <c r="B336" s="55"/>
    </row>
    <row r="337" ht="15.75" customHeight="1" spans="1:2">
      <c r="A337" s="55"/>
      <c r="B337" s="55"/>
    </row>
    <row r="338" ht="15.75" customHeight="1" spans="1:2">
      <c r="A338" s="55"/>
      <c r="B338" s="55"/>
    </row>
    <row r="339" ht="15.75" customHeight="1" spans="1:2">
      <c r="A339" s="55"/>
      <c r="B339" s="55"/>
    </row>
    <row r="340" ht="15.75" customHeight="1" spans="1:2">
      <c r="A340" s="55"/>
      <c r="B340" s="55"/>
    </row>
    <row r="341" ht="15.75" customHeight="1" spans="1:2">
      <c r="A341" s="55"/>
      <c r="B341" s="55"/>
    </row>
    <row r="342" ht="15.75" customHeight="1" spans="1:2">
      <c r="A342" s="55"/>
      <c r="B342" s="55"/>
    </row>
    <row r="343" ht="15.75" customHeight="1" spans="1:2">
      <c r="A343" s="55"/>
      <c r="B343" s="55"/>
    </row>
    <row r="344" ht="15.75" customHeight="1" spans="1:2">
      <c r="A344" s="55"/>
      <c r="B344" s="55"/>
    </row>
    <row r="345" ht="15.75" customHeight="1" spans="1:2">
      <c r="A345" s="55"/>
      <c r="B345" s="55"/>
    </row>
    <row r="346" ht="15.75" customHeight="1" spans="1:2">
      <c r="A346" s="55"/>
      <c r="B346" s="55"/>
    </row>
    <row r="347" ht="15.75" customHeight="1" spans="1:2">
      <c r="A347" s="55"/>
      <c r="B347" s="55"/>
    </row>
    <row r="348" ht="15.75" customHeight="1" spans="1:2">
      <c r="A348" s="55"/>
      <c r="B348" s="55"/>
    </row>
    <row r="349" ht="15.75" customHeight="1" spans="1:2">
      <c r="A349" s="55"/>
      <c r="B349" s="55"/>
    </row>
    <row r="350" ht="15.75" customHeight="1" spans="1:2">
      <c r="A350" s="55"/>
      <c r="B350" s="55"/>
    </row>
    <row r="351" ht="15.75" customHeight="1" spans="1:2">
      <c r="A351" s="55"/>
      <c r="B351" s="55"/>
    </row>
    <row r="352" ht="15.75" customHeight="1" spans="1:2">
      <c r="A352" s="55"/>
      <c r="B352" s="55"/>
    </row>
    <row r="353" ht="15.75" customHeight="1" spans="1:2">
      <c r="A353" s="55"/>
      <c r="B353" s="55"/>
    </row>
    <row r="354" ht="15.75" customHeight="1" spans="1:2">
      <c r="A354" s="55"/>
      <c r="B354" s="55"/>
    </row>
    <row r="355" ht="15.75" customHeight="1" spans="1:2">
      <c r="A355" s="55"/>
      <c r="B355" s="55"/>
    </row>
    <row r="356" ht="15.75" customHeight="1" spans="1:2">
      <c r="A356" s="55"/>
      <c r="B356" s="55"/>
    </row>
    <row r="357" ht="15.75" customHeight="1" spans="1:2">
      <c r="A357" s="55"/>
      <c r="B357" s="55"/>
    </row>
    <row r="358" ht="15.75" customHeight="1" spans="1:2">
      <c r="A358" s="55"/>
      <c r="B358" s="55"/>
    </row>
    <row r="359" ht="15.75" customHeight="1" spans="1:2">
      <c r="A359" s="55"/>
      <c r="B359" s="55"/>
    </row>
    <row r="360" ht="15.75" customHeight="1" spans="1:2">
      <c r="A360" s="55"/>
      <c r="B360" s="55"/>
    </row>
    <row r="361" ht="15.75" customHeight="1" spans="1:2">
      <c r="A361" s="55"/>
      <c r="B361" s="55"/>
    </row>
    <row r="362" ht="15.75" customHeight="1" spans="1:2">
      <c r="A362" s="55"/>
      <c r="B362" s="55"/>
    </row>
    <row r="363" ht="15.75" customHeight="1" spans="1:2">
      <c r="A363" s="55"/>
      <c r="B363" s="55"/>
    </row>
    <row r="364" ht="15.75" customHeight="1" spans="1:2">
      <c r="A364" s="55"/>
      <c r="B364" s="55"/>
    </row>
    <row r="365" ht="15.75" customHeight="1" spans="1:2">
      <c r="A365" s="55"/>
      <c r="B365" s="55"/>
    </row>
    <row r="366" ht="15.75" customHeight="1" spans="1:2">
      <c r="A366" s="55"/>
      <c r="B366" s="55"/>
    </row>
    <row r="367" ht="15.75" customHeight="1" spans="1:2">
      <c r="A367" s="55"/>
      <c r="B367" s="55"/>
    </row>
    <row r="368" ht="15.75" customHeight="1" spans="1:2">
      <c r="A368" s="55"/>
      <c r="B368" s="55"/>
    </row>
    <row r="369" ht="15.75" customHeight="1" spans="1:2">
      <c r="A369" s="55"/>
      <c r="B369" s="55"/>
    </row>
    <row r="370" ht="15.75" customHeight="1" spans="1:2">
      <c r="A370" s="55"/>
      <c r="B370" s="55"/>
    </row>
    <row r="371" ht="15.75" customHeight="1" spans="1:2">
      <c r="A371" s="55"/>
      <c r="B371" s="55"/>
    </row>
    <row r="372" ht="15.75" customHeight="1" spans="1:2">
      <c r="A372" s="55"/>
      <c r="B372" s="55"/>
    </row>
    <row r="373" ht="15.75" customHeight="1" spans="1:2">
      <c r="A373" s="55"/>
      <c r="B373" s="55"/>
    </row>
    <row r="374" ht="15.75" customHeight="1" spans="1:2">
      <c r="A374" s="55"/>
      <c r="B374" s="55"/>
    </row>
    <row r="375" ht="15.75" customHeight="1" spans="1:2">
      <c r="A375" s="55"/>
      <c r="B375" s="55"/>
    </row>
    <row r="376" ht="15.75" customHeight="1" spans="1:2">
      <c r="A376" s="55"/>
      <c r="B376" s="55"/>
    </row>
    <row r="377" ht="15.75" customHeight="1" spans="1:2">
      <c r="A377" s="55"/>
      <c r="B377" s="55"/>
    </row>
    <row r="378" ht="15.75" customHeight="1" spans="1:2">
      <c r="A378" s="55"/>
      <c r="B378" s="55"/>
    </row>
    <row r="379" ht="15.75" customHeight="1" spans="1:2">
      <c r="A379" s="55"/>
      <c r="B379" s="55"/>
    </row>
    <row r="380" ht="15.75" customHeight="1" spans="1:2">
      <c r="A380" s="55"/>
      <c r="B380" s="55"/>
    </row>
    <row r="381" ht="15.75" customHeight="1" spans="1:2">
      <c r="A381" s="55"/>
      <c r="B381" s="55"/>
    </row>
    <row r="382" ht="15.75" customHeight="1" spans="1:2">
      <c r="A382" s="55"/>
      <c r="B382" s="55"/>
    </row>
    <row r="383" ht="15.75" customHeight="1" spans="1:2">
      <c r="A383" s="55"/>
      <c r="B383" s="55"/>
    </row>
    <row r="384" ht="15.75" customHeight="1" spans="1:2">
      <c r="A384" s="55"/>
      <c r="B384" s="55"/>
    </row>
    <row r="385" ht="15.75" customHeight="1" spans="1:2">
      <c r="A385" s="55"/>
      <c r="B385" s="55"/>
    </row>
    <row r="386" ht="15.75" customHeight="1" spans="1:2">
      <c r="A386" s="55"/>
      <c r="B386" s="55"/>
    </row>
    <row r="387" ht="15.75" customHeight="1" spans="1:2">
      <c r="A387" s="55"/>
      <c r="B387" s="55"/>
    </row>
    <row r="388" ht="15.75" customHeight="1" spans="1:2">
      <c r="A388" s="55"/>
      <c r="B388" s="55"/>
    </row>
    <row r="389" ht="15.75" customHeight="1" spans="1:2">
      <c r="A389" s="55"/>
      <c r="B389" s="55"/>
    </row>
    <row r="390" ht="15.75" customHeight="1" spans="1:2">
      <c r="A390" s="55"/>
      <c r="B390" s="55"/>
    </row>
    <row r="391" ht="15.75" customHeight="1" spans="1:2">
      <c r="A391" s="55"/>
      <c r="B391" s="55"/>
    </row>
    <row r="392" ht="15.75" customHeight="1" spans="1:2">
      <c r="A392" s="55"/>
      <c r="B392" s="55"/>
    </row>
    <row r="393" ht="15.75" customHeight="1" spans="1:2">
      <c r="A393" s="55"/>
      <c r="B393" s="55"/>
    </row>
    <row r="394" ht="15.75" customHeight="1" spans="1:2">
      <c r="A394" s="55"/>
      <c r="B394" s="55"/>
    </row>
    <row r="395" ht="15.75" customHeight="1" spans="1:2">
      <c r="A395" s="55"/>
      <c r="B395" s="55"/>
    </row>
    <row r="396" ht="15.75" customHeight="1" spans="1:2">
      <c r="A396" s="55"/>
      <c r="B396" s="55"/>
    </row>
    <row r="397" ht="15.75" customHeight="1" spans="1:2">
      <c r="A397" s="55"/>
      <c r="B397" s="55"/>
    </row>
    <row r="398" ht="15.75" customHeight="1" spans="1:2">
      <c r="A398" s="55"/>
      <c r="B398" s="55"/>
    </row>
    <row r="399" ht="15.75" customHeight="1" spans="1:2">
      <c r="A399" s="55"/>
      <c r="B399" s="55"/>
    </row>
    <row r="400" ht="15.75" customHeight="1" spans="1:2">
      <c r="A400" s="55"/>
      <c r="B400" s="55"/>
    </row>
    <row r="401" ht="15.75" customHeight="1" spans="1:2">
      <c r="A401" s="55"/>
      <c r="B401" s="55"/>
    </row>
    <row r="402" ht="15.75" customHeight="1" spans="1:2">
      <c r="A402" s="55"/>
      <c r="B402" s="55"/>
    </row>
    <row r="403" ht="15.75" customHeight="1" spans="1:2">
      <c r="A403" s="55"/>
      <c r="B403" s="55"/>
    </row>
    <row r="404" ht="15.75" customHeight="1" spans="1:2">
      <c r="A404" s="55"/>
      <c r="B404" s="55"/>
    </row>
    <row r="405" ht="15.75" customHeight="1" spans="1:2">
      <c r="A405" s="55"/>
      <c r="B405" s="55"/>
    </row>
    <row r="406" ht="15.75" customHeight="1" spans="1:2">
      <c r="A406" s="55"/>
      <c r="B406" s="55"/>
    </row>
    <row r="407" ht="15.75" customHeight="1" spans="1:2">
      <c r="A407" s="55"/>
      <c r="B407" s="55"/>
    </row>
    <row r="408" ht="15.75" customHeight="1" spans="1:2">
      <c r="A408" s="55"/>
      <c r="B408" s="55"/>
    </row>
    <row r="409" ht="15.75" customHeight="1" spans="1:2">
      <c r="A409" s="55"/>
      <c r="B409" s="55"/>
    </row>
    <row r="410" ht="15.75" customHeight="1" spans="1:2">
      <c r="A410" s="55"/>
      <c r="B410" s="55"/>
    </row>
    <row r="411" ht="15.75" customHeight="1" spans="1:2">
      <c r="A411" s="55"/>
      <c r="B411" s="55"/>
    </row>
    <row r="412" ht="15.75" customHeight="1" spans="1:2">
      <c r="A412" s="55"/>
      <c r="B412" s="55"/>
    </row>
    <row r="413" ht="15.75" customHeight="1" spans="1:2">
      <c r="A413" s="55"/>
      <c r="B413" s="55"/>
    </row>
    <row r="414" ht="15.75" customHeight="1" spans="1:2">
      <c r="A414" s="55"/>
      <c r="B414" s="55"/>
    </row>
    <row r="415" ht="15.75" customHeight="1" spans="1:2">
      <c r="A415" s="55"/>
      <c r="B415" s="55"/>
    </row>
    <row r="416" ht="15.75" customHeight="1" spans="1:2">
      <c r="A416" s="55"/>
      <c r="B416" s="55"/>
    </row>
    <row r="417" ht="15.75" customHeight="1" spans="1:2">
      <c r="A417" s="55"/>
      <c r="B417" s="55"/>
    </row>
    <row r="418" ht="15.75" customHeight="1" spans="1:2">
      <c r="A418" s="55"/>
      <c r="B418" s="55"/>
    </row>
    <row r="419" ht="15.75" customHeight="1" spans="1:2">
      <c r="A419" s="55"/>
      <c r="B419" s="55"/>
    </row>
    <row r="420" ht="15.75" customHeight="1" spans="1:2">
      <c r="A420" s="55"/>
      <c r="B420" s="55"/>
    </row>
    <row r="421" ht="15.75" customHeight="1" spans="1:2">
      <c r="A421" s="55"/>
      <c r="B421" s="55"/>
    </row>
    <row r="422" ht="15.75" customHeight="1" spans="1:2">
      <c r="A422" s="55"/>
      <c r="B422" s="55"/>
    </row>
    <row r="423" ht="15.75" customHeight="1" spans="1:2">
      <c r="A423" s="55"/>
      <c r="B423" s="55"/>
    </row>
    <row r="424" ht="15.75" customHeight="1" spans="1:2">
      <c r="A424" s="55"/>
      <c r="B424" s="55"/>
    </row>
    <row r="425" ht="15.75" customHeight="1" spans="1:2">
      <c r="A425" s="55"/>
      <c r="B425" s="55"/>
    </row>
    <row r="426" ht="15.75" customHeight="1" spans="1:2">
      <c r="A426" s="55"/>
      <c r="B426" s="55"/>
    </row>
    <row r="427" ht="15.75" customHeight="1" spans="1:2">
      <c r="A427" s="55"/>
      <c r="B427" s="55"/>
    </row>
    <row r="428" ht="15.75" customHeight="1" spans="1:2">
      <c r="A428" s="55"/>
      <c r="B428" s="55"/>
    </row>
    <row r="429" ht="15.75" customHeight="1" spans="1:2">
      <c r="A429" s="55"/>
      <c r="B429" s="55"/>
    </row>
    <row r="430" ht="15.75" customHeight="1" spans="1:2">
      <c r="A430" s="55"/>
      <c r="B430" s="55"/>
    </row>
    <row r="431" ht="15.75" customHeight="1" spans="1:2">
      <c r="A431" s="55"/>
      <c r="B431" s="55"/>
    </row>
    <row r="432" ht="15.75" customHeight="1" spans="1:2">
      <c r="A432" s="55"/>
      <c r="B432" s="55"/>
    </row>
    <row r="433" ht="15.75" customHeight="1" spans="1:2">
      <c r="A433" s="55"/>
      <c r="B433" s="55"/>
    </row>
    <row r="434" ht="15.75" customHeight="1" spans="1:2">
      <c r="A434" s="55"/>
      <c r="B434" s="55"/>
    </row>
    <row r="435" ht="15.75" customHeight="1" spans="1:2">
      <c r="A435" s="55"/>
      <c r="B435" s="55"/>
    </row>
    <row r="436" ht="15.75" customHeight="1" spans="1:2">
      <c r="A436" s="55"/>
      <c r="B436" s="55"/>
    </row>
    <row r="437" ht="15.75" customHeight="1" spans="1:2">
      <c r="A437" s="55"/>
      <c r="B437" s="55"/>
    </row>
    <row r="438" ht="15.75" customHeight="1" spans="1:2">
      <c r="A438" s="55"/>
      <c r="B438" s="55"/>
    </row>
    <row r="439" ht="15.75" customHeight="1" spans="1:2">
      <c r="A439" s="55"/>
      <c r="B439" s="55"/>
    </row>
    <row r="440" ht="15.75" customHeight="1" spans="1:2">
      <c r="A440" s="55"/>
      <c r="B440" s="55"/>
    </row>
    <row r="441" ht="15.75" customHeight="1" spans="1:2">
      <c r="A441" s="55"/>
      <c r="B441" s="55"/>
    </row>
    <row r="442" ht="15.75" customHeight="1" spans="1:2">
      <c r="A442" s="55"/>
      <c r="B442" s="55"/>
    </row>
    <row r="443" ht="15.75" customHeight="1" spans="1:2">
      <c r="A443" s="55"/>
      <c r="B443" s="55"/>
    </row>
    <row r="444" ht="15.75" customHeight="1" spans="1:2">
      <c r="A444" s="55"/>
      <c r="B444" s="55"/>
    </row>
    <row r="445" ht="15.75" customHeight="1" spans="1:2">
      <c r="A445" s="55"/>
      <c r="B445" s="55"/>
    </row>
    <row r="446" ht="15.75" customHeight="1" spans="1:2">
      <c r="A446" s="55"/>
      <c r="B446" s="55"/>
    </row>
    <row r="447" ht="15.75" customHeight="1" spans="1:2">
      <c r="A447" s="55"/>
      <c r="B447" s="55"/>
    </row>
    <row r="448" ht="15.75" customHeight="1" spans="1:2">
      <c r="A448" s="55"/>
      <c r="B448" s="55"/>
    </row>
    <row r="449" ht="15.75" customHeight="1" spans="1:2">
      <c r="A449" s="55"/>
      <c r="B449" s="55"/>
    </row>
    <row r="450" ht="15.75" customHeight="1" spans="1:2">
      <c r="A450" s="55"/>
      <c r="B450" s="55"/>
    </row>
    <row r="451" ht="15.75" customHeight="1" spans="1:2">
      <c r="A451" s="55"/>
      <c r="B451" s="55"/>
    </row>
    <row r="452" ht="15.75" customHeight="1" spans="1:2">
      <c r="A452" s="55"/>
      <c r="B452" s="55"/>
    </row>
    <row r="453" ht="15.75" customHeight="1" spans="1:2">
      <c r="A453" s="55"/>
      <c r="B453" s="55"/>
    </row>
    <row r="454" ht="15.75" customHeight="1" spans="1:2">
      <c r="A454" s="55"/>
      <c r="B454" s="55"/>
    </row>
    <row r="455" ht="15.75" customHeight="1" spans="1:2">
      <c r="A455" s="55"/>
      <c r="B455" s="55"/>
    </row>
    <row r="456" ht="15.75" customHeight="1" spans="1:2">
      <c r="A456" s="55"/>
      <c r="B456" s="55"/>
    </row>
    <row r="457" ht="15.75" customHeight="1" spans="1:2">
      <c r="A457" s="55"/>
      <c r="B457" s="55"/>
    </row>
    <row r="458" ht="15.75" customHeight="1" spans="1:2">
      <c r="A458" s="55"/>
      <c r="B458" s="55"/>
    </row>
    <row r="459" ht="15.75" customHeight="1" spans="1:2">
      <c r="A459" s="55"/>
      <c r="B459" s="55"/>
    </row>
    <row r="460" ht="15.75" customHeight="1" spans="1:2">
      <c r="A460" s="55"/>
      <c r="B460" s="55"/>
    </row>
    <row r="461" ht="15.75" customHeight="1" spans="1:2">
      <c r="A461" s="55"/>
      <c r="B461" s="55"/>
    </row>
    <row r="462" ht="15.75" customHeight="1" spans="1:2">
      <c r="A462" s="55"/>
      <c r="B462" s="55"/>
    </row>
    <row r="463" ht="15.75" customHeight="1" spans="1:2">
      <c r="A463" s="55"/>
      <c r="B463" s="55"/>
    </row>
    <row r="464" ht="15.75" customHeight="1" spans="1:2">
      <c r="A464" s="55"/>
      <c r="B464" s="55"/>
    </row>
    <row r="465" ht="15.75" customHeight="1" spans="1:2">
      <c r="A465" s="55"/>
      <c r="B465" s="55"/>
    </row>
    <row r="466" ht="15.75" customHeight="1" spans="1:2">
      <c r="A466" s="55"/>
      <c r="B466" s="55"/>
    </row>
    <row r="467" ht="15.75" customHeight="1" spans="1:2">
      <c r="A467" s="55"/>
      <c r="B467" s="55"/>
    </row>
    <row r="468" ht="15.75" customHeight="1" spans="1:2">
      <c r="A468" s="55"/>
      <c r="B468" s="55"/>
    </row>
    <row r="469" ht="15.75" customHeight="1" spans="1:2">
      <c r="A469" s="55"/>
      <c r="B469" s="55"/>
    </row>
    <row r="470" ht="15.75" customHeight="1" spans="1:2">
      <c r="A470" s="55"/>
      <c r="B470" s="55"/>
    </row>
    <row r="471" ht="15.75" customHeight="1" spans="1:2">
      <c r="A471" s="55"/>
      <c r="B471" s="55"/>
    </row>
    <row r="472" ht="15.75" customHeight="1" spans="1:2">
      <c r="A472" s="55"/>
      <c r="B472" s="55"/>
    </row>
    <row r="473" ht="15.75" customHeight="1" spans="1:2">
      <c r="A473" s="55"/>
      <c r="B473" s="55"/>
    </row>
    <row r="474" ht="15.75" customHeight="1" spans="1:2">
      <c r="A474" s="55"/>
      <c r="B474" s="55"/>
    </row>
    <row r="475" ht="15.75" customHeight="1" spans="1:2">
      <c r="A475" s="55"/>
      <c r="B475" s="55"/>
    </row>
    <row r="476" ht="15.75" customHeight="1" spans="1:2">
      <c r="A476" s="55"/>
      <c r="B476" s="55"/>
    </row>
    <row r="477" ht="15.75" customHeight="1" spans="1:2">
      <c r="A477" s="55"/>
      <c r="B477" s="55"/>
    </row>
    <row r="478" ht="15.75" customHeight="1" spans="1:2">
      <c r="A478" s="55"/>
      <c r="B478" s="55"/>
    </row>
    <row r="479" ht="15.75" customHeight="1" spans="1:2">
      <c r="A479" s="55"/>
      <c r="B479" s="55"/>
    </row>
    <row r="480" ht="15.75" customHeight="1" spans="1:2">
      <c r="A480" s="55"/>
      <c r="B480" s="55"/>
    </row>
    <row r="481" ht="15.75" customHeight="1" spans="1:2">
      <c r="A481" s="55"/>
      <c r="B481" s="55"/>
    </row>
    <row r="482" ht="15.75" customHeight="1" spans="1:2">
      <c r="A482" s="55"/>
      <c r="B482" s="55"/>
    </row>
    <row r="483" ht="15.75" customHeight="1" spans="1:2">
      <c r="A483" s="55"/>
      <c r="B483" s="55"/>
    </row>
    <row r="484" ht="15.75" customHeight="1" spans="1:2">
      <c r="A484" s="55"/>
      <c r="B484" s="55"/>
    </row>
    <row r="485" ht="15.75" customHeight="1" spans="1:2">
      <c r="A485" s="55"/>
      <c r="B485" s="55"/>
    </row>
    <row r="486" ht="15.75" customHeight="1" spans="1:2">
      <c r="A486" s="55"/>
      <c r="B486" s="55"/>
    </row>
    <row r="487" ht="15.75" customHeight="1" spans="1:2">
      <c r="A487" s="55"/>
      <c r="B487" s="55"/>
    </row>
    <row r="488" ht="15.75" customHeight="1" spans="1:2">
      <c r="A488" s="55"/>
      <c r="B488" s="55"/>
    </row>
    <row r="489" ht="15.75" customHeight="1" spans="1:2">
      <c r="A489" s="55"/>
      <c r="B489" s="55"/>
    </row>
    <row r="490" ht="15.75" customHeight="1" spans="1:2">
      <c r="A490" s="55"/>
      <c r="B490" s="55"/>
    </row>
    <row r="491" ht="15.75" customHeight="1" spans="1:2">
      <c r="A491" s="55"/>
      <c r="B491" s="55"/>
    </row>
    <row r="492" ht="15.75" customHeight="1" spans="1:2">
      <c r="A492" s="55"/>
      <c r="B492" s="55"/>
    </row>
    <row r="493" ht="15.75" customHeight="1" spans="1:2">
      <c r="A493" s="55"/>
      <c r="B493" s="55"/>
    </row>
    <row r="494" ht="15.75" customHeight="1" spans="1:2">
      <c r="A494" s="55"/>
      <c r="B494" s="55"/>
    </row>
    <row r="495" ht="15.75" customHeight="1" spans="1:2">
      <c r="A495" s="55"/>
      <c r="B495" s="55"/>
    </row>
    <row r="496" ht="15.75" customHeight="1" spans="1:2">
      <c r="A496" s="55"/>
      <c r="B496" s="55"/>
    </row>
    <row r="497" ht="15.75" customHeight="1" spans="1:2">
      <c r="A497" s="55"/>
      <c r="B497" s="55"/>
    </row>
    <row r="498" ht="15.75" customHeight="1" spans="1:2">
      <c r="A498" s="55"/>
      <c r="B498" s="55"/>
    </row>
    <row r="499" ht="15.75" customHeight="1" spans="1:2">
      <c r="A499" s="55"/>
      <c r="B499" s="55"/>
    </row>
    <row r="500" ht="15.75" customHeight="1" spans="1:2">
      <c r="A500" s="55"/>
      <c r="B500" s="55"/>
    </row>
    <row r="501" ht="15.75" customHeight="1" spans="1:2">
      <c r="A501" s="55"/>
      <c r="B501" s="55"/>
    </row>
    <row r="502" ht="15.75" customHeight="1" spans="1:2">
      <c r="A502" s="55"/>
      <c r="B502" s="55"/>
    </row>
    <row r="503" ht="15.75" customHeight="1" spans="1:2">
      <c r="A503" s="55"/>
      <c r="B503" s="55"/>
    </row>
    <row r="504" ht="15.75" customHeight="1" spans="1:2">
      <c r="A504" s="55"/>
      <c r="B504" s="55"/>
    </row>
    <row r="505" ht="15.75" customHeight="1" spans="1:2">
      <c r="A505" s="55"/>
      <c r="B505" s="55"/>
    </row>
    <row r="506" ht="15.75" customHeight="1" spans="1:2">
      <c r="A506" s="55"/>
      <c r="B506" s="55"/>
    </row>
    <row r="507" ht="15.75" customHeight="1" spans="1:2">
      <c r="A507" s="55"/>
      <c r="B507" s="55"/>
    </row>
    <row r="508" ht="15.75" customHeight="1" spans="1:2">
      <c r="A508" s="55"/>
      <c r="B508" s="55"/>
    </row>
    <row r="509" ht="15.75" customHeight="1" spans="1:2">
      <c r="A509" s="55"/>
      <c r="B509" s="55"/>
    </row>
    <row r="510" ht="15.75" customHeight="1" spans="1:2">
      <c r="A510" s="55"/>
      <c r="B510" s="55"/>
    </row>
    <row r="511" ht="15.75" customHeight="1" spans="1:2">
      <c r="A511" s="55"/>
      <c r="B511" s="55"/>
    </row>
    <row r="512" ht="15.75" customHeight="1" spans="1:2">
      <c r="A512" s="55"/>
      <c r="B512" s="55"/>
    </row>
    <row r="513" ht="15.75" customHeight="1" spans="1:2">
      <c r="A513" s="55"/>
      <c r="B513" s="55"/>
    </row>
    <row r="514" ht="15.75" customHeight="1" spans="1:2">
      <c r="A514" s="55"/>
      <c r="B514" s="55"/>
    </row>
    <row r="515" ht="15.75" customHeight="1" spans="1:2">
      <c r="A515" s="55"/>
      <c r="B515" s="55"/>
    </row>
    <row r="516" ht="15.75" customHeight="1" spans="1:2">
      <c r="A516" s="55"/>
      <c r="B516" s="55"/>
    </row>
    <row r="517" ht="15.75" customHeight="1" spans="1:2">
      <c r="A517" s="55"/>
      <c r="B517" s="55"/>
    </row>
    <row r="518" ht="15.75" customHeight="1" spans="1:2">
      <c r="A518" s="55"/>
      <c r="B518" s="55"/>
    </row>
    <row r="519" ht="15.75" customHeight="1" spans="1:2">
      <c r="A519" s="55"/>
      <c r="B519" s="55"/>
    </row>
    <row r="520" ht="15.75" customHeight="1" spans="1:2">
      <c r="A520" s="55"/>
      <c r="B520" s="55"/>
    </row>
    <row r="521" ht="15.75" customHeight="1" spans="1:2">
      <c r="A521" s="55"/>
      <c r="B521" s="55"/>
    </row>
    <row r="522" ht="15.75" customHeight="1" spans="1:2">
      <c r="A522" s="55"/>
      <c r="B522" s="55"/>
    </row>
    <row r="523" ht="15.75" customHeight="1" spans="1:2">
      <c r="A523" s="55"/>
      <c r="B523" s="55"/>
    </row>
    <row r="524" ht="15.75" customHeight="1" spans="1:2">
      <c r="A524" s="55"/>
      <c r="B524" s="55"/>
    </row>
    <row r="525" ht="15.75" customHeight="1" spans="1:2">
      <c r="A525" s="55"/>
      <c r="B525" s="55"/>
    </row>
    <row r="526" ht="15.75" customHeight="1" spans="1:2">
      <c r="A526" s="55"/>
      <c r="B526" s="55"/>
    </row>
    <row r="527" ht="15.75" customHeight="1" spans="1:2">
      <c r="A527" s="55"/>
      <c r="B527" s="55"/>
    </row>
    <row r="528" ht="15.75" customHeight="1" spans="1:2">
      <c r="A528" s="55"/>
      <c r="B528" s="55"/>
    </row>
    <row r="529" ht="15.75" customHeight="1" spans="1:2">
      <c r="A529" s="55"/>
      <c r="B529" s="55"/>
    </row>
    <row r="530" ht="15.75" customHeight="1" spans="1:2">
      <c r="A530" s="55"/>
      <c r="B530" s="55"/>
    </row>
    <row r="531" ht="15.75" customHeight="1" spans="1:2">
      <c r="A531" s="55"/>
      <c r="B531" s="55"/>
    </row>
    <row r="532" ht="15.75" customHeight="1" spans="1:2">
      <c r="A532" s="55"/>
      <c r="B532" s="55"/>
    </row>
    <row r="533" ht="15.75" customHeight="1" spans="1:2">
      <c r="A533" s="55"/>
      <c r="B533" s="55"/>
    </row>
    <row r="534" ht="15.75" customHeight="1" spans="1:2">
      <c r="A534" s="55"/>
      <c r="B534" s="55"/>
    </row>
    <row r="535" ht="15.75" customHeight="1" spans="1:2">
      <c r="A535" s="55"/>
      <c r="B535" s="55"/>
    </row>
    <row r="536" ht="15.75" customHeight="1" spans="1:2">
      <c r="A536" s="55"/>
      <c r="B536" s="55"/>
    </row>
    <row r="537" ht="15.75" customHeight="1" spans="1:2">
      <c r="A537" s="55"/>
      <c r="B537" s="55"/>
    </row>
    <row r="538" ht="15.75" customHeight="1" spans="1:2">
      <c r="A538" s="55"/>
      <c r="B538" s="55"/>
    </row>
    <row r="539" ht="15.75" customHeight="1" spans="1:2">
      <c r="A539" s="55"/>
      <c r="B539" s="55"/>
    </row>
    <row r="540" ht="15.75" customHeight="1" spans="1:2">
      <c r="A540" s="55"/>
      <c r="B540" s="55"/>
    </row>
    <row r="541" ht="15.75" customHeight="1" spans="1:2">
      <c r="A541" s="55"/>
      <c r="B541" s="55"/>
    </row>
    <row r="542" ht="15.75" customHeight="1" spans="1:2">
      <c r="A542" s="55"/>
      <c r="B542" s="55"/>
    </row>
    <row r="543" ht="15.75" customHeight="1" spans="1:2">
      <c r="A543" s="55"/>
      <c r="B543" s="55"/>
    </row>
    <row r="544" ht="15.75" customHeight="1" spans="1:2">
      <c r="A544" s="55"/>
      <c r="B544" s="55"/>
    </row>
    <row r="545" ht="15.75" customHeight="1" spans="1:2">
      <c r="A545" s="55"/>
      <c r="B545" s="55"/>
    </row>
    <row r="546" ht="15.75" customHeight="1" spans="1:2">
      <c r="A546" s="55"/>
      <c r="B546" s="55"/>
    </row>
    <row r="547" ht="15.75" customHeight="1" spans="1:2">
      <c r="A547" s="55"/>
      <c r="B547" s="55"/>
    </row>
    <row r="548" ht="15.75" customHeight="1" spans="1:2">
      <c r="A548" s="55"/>
      <c r="B548" s="55"/>
    </row>
    <row r="549" ht="15.75" customHeight="1" spans="1:2">
      <c r="A549" s="55"/>
      <c r="B549" s="55"/>
    </row>
    <row r="550" ht="15.75" customHeight="1" spans="1:2">
      <c r="A550" s="55"/>
      <c r="B550" s="55"/>
    </row>
    <row r="551" ht="15.75" customHeight="1" spans="1:2">
      <c r="A551" s="55"/>
      <c r="B551" s="55"/>
    </row>
    <row r="552" ht="15.75" customHeight="1" spans="1:2">
      <c r="A552" s="55"/>
      <c r="B552" s="55"/>
    </row>
    <row r="553" ht="15.75" customHeight="1" spans="1:2">
      <c r="A553" s="55"/>
      <c r="B553" s="55"/>
    </row>
    <row r="554" ht="15.75" customHeight="1" spans="1:2">
      <c r="A554" s="55"/>
      <c r="B554" s="55"/>
    </row>
    <row r="555" ht="15.75" customHeight="1" spans="1:2">
      <c r="A555" s="55"/>
      <c r="B555" s="55"/>
    </row>
    <row r="556" ht="15.75" customHeight="1" spans="1:2">
      <c r="A556" s="55"/>
      <c r="B556" s="55"/>
    </row>
    <row r="557" ht="15.75" customHeight="1" spans="1:2">
      <c r="A557" s="55"/>
      <c r="B557" s="55"/>
    </row>
    <row r="558" ht="15.75" customHeight="1" spans="1:2">
      <c r="A558" s="55"/>
      <c r="B558" s="55"/>
    </row>
    <row r="559" ht="15.75" customHeight="1" spans="1:2">
      <c r="A559" s="55"/>
      <c r="B559" s="55"/>
    </row>
    <row r="560" ht="15.75" customHeight="1" spans="1:2">
      <c r="A560" s="55"/>
      <c r="B560" s="55"/>
    </row>
    <row r="561" ht="15.75" customHeight="1" spans="1:2">
      <c r="A561" s="55"/>
      <c r="B561" s="55"/>
    </row>
    <row r="562" ht="15.75" customHeight="1" spans="1:2">
      <c r="A562" s="55"/>
      <c r="B562" s="55"/>
    </row>
    <row r="563" ht="15.75" customHeight="1" spans="1:2">
      <c r="A563" s="55"/>
      <c r="B563" s="55"/>
    </row>
    <row r="564" ht="15.75" customHeight="1" spans="1:2">
      <c r="A564" s="55"/>
      <c r="B564" s="55"/>
    </row>
    <row r="565" ht="15.75" customHeight="1" spans="1:2">
      <c r="A565" s="55"/>
      <c r="B565" s="55"/>
    </row>
    <row r="566" ht="15.75" customHeight="1" spans="1:2">
      <c r="A566" s="55"/>
      <c r="B566" s="55"/>
    </row>
    <row r="567" ht="15.75" customHeight="1" spans="1:2">
      <c r="A567" s="55"/>
      <c r="B567" s="55"/>
    </row>
    <row r="568" ht="15.75" customHeight="1" spans="1:2">
      <c r="A568" s="55"/>
      <c r="B568" s="55"/>
    </row>
    <row r="569" ht="15.75" customHeight="1" spans="1:2">
      <c r="A569" s="55"/>
      <c r="B569" s="55"/>
    </row>
    <row r="570" ht="15.75" customHeight="1" spans="1:2">
      <c r="A570" s="55"/>
      <c r="B570" s="55"/>
    </row>
    <row r="571" ht="15.75" customHeight="1" spans="1:2">
      <c r="A571" s="55"/>
      <c r="B571" s="55"/>
    </row>
    <row r="572" ht="15.75" customHeight="1" spans="1:2">
      <c r="A572" s="55"/>
      <c r="B572" s="55"/>
    </row>
    <row r="573" ht="15.75" customHeight="1" spans="1:2">
      <c r="A573" s="55"/>
      <c r="B573" s="55"/>
    </row>
    <row r="574" ht="15.75" customHeight="1" spans="1:2">
      <c r="A574" s="55"/>
      <c r="B574" s="55"/>
    </row>
    <row r="575" ht="15.75" customHeight="1" spans="1:2">
      <c r="A575" s="55"/>
      <c r="B575" s="55"/>
    </row>
    <row r="576" ht="15.75" customHeight="1" spans="1:2">
      <c r="A576" s="55"/>
      <c r="B576" s="55"/>
    </row>
    <row r="577" ht="15.75" customHeight="1" spans="1:2">
      <c r="A577" s="55"/>
      <c r="B577" s="55"/>
    </row>
    <row r="578" ht="15.75" customHeight="1" spans="1:2">
      <c r="A578" s="55"/>
      <c r="B578" s="55"/>
    </row>
    <row r="579" ht="15.75" customHeight="1" spans="1:2">
      <c r="A579" s="55"/>
      <c r="B579" s="55"/>
    </row>
    <row r="580" ht="15.75" customHeight="1" spans="1:2">
      <c r="A580" s="55"/>
      <c r="B580" s="55"/>
    </row>
    <row r="581" ht="15.75" customHeight="1" spans="1:2">
      <c r="A581" s="55"/>
      <c r="B581" s="55"/>
    </row>
    <row r="582" ht="15.75" customHeight="1" spans="1:2">
      <c r="A582" s="55"/>
      <c r="B582" s="55"/>
    </row>
    <row r="583" ht="15.75" customHeight="1" spans="1:2">
      <c r="A583" s="55"/>
      <c r="B583" s="55"/>
    </row>
    <row r="584" ht="15.75" customHeight="1" spans="1:2">
      <c r="A584" s="55"/>
      <c r="B584" s="55"/>
    </row>
    <row r="585" ht="15.75" customHeight="1" spans="1:2">
      <c r="A585" s="55"/>
      <c r="B585" s="55"/>
    </row>
    <row r="586" ht="15.75" customHeight="1" spans="1:2">
      <c r="A586" s="55"/>
      <c r="B586" s="55"/>
    </row>
    <row r="587" ht="15.75" customHeight="1" spans="1:2">
      <c r="A587" s="55"/>
      <c r="B587" s="55"/>
    </row>
    <row r="588" ht="15.75" customHeight="1" spans="1:2">
      <c r="A588" s="55"/>
      <c r="B588" s="55"/>
    </row>
    <row r="589" ht="15.75" customHeight="1" spans="1:2">
      <c r="A589" s="55"/>
      <c r="B589" s="55"/>
    </row>
    <row r="590" ht="15.75" customHeight="1" spans="1:2">
      <c r="A590" s="55"/>
      <c r="B590" s="55"/>
    </row>
    <row r="591" ht="15.75" customHeight="1" spans="1:2">
      <c r="A591" s="55"/>
      <c r="B591" s="55"/>
    </row>
    <row r="592" ht="15.75" customHeight="1" spans="1:2">
      <c r="A592" s="55"/>
      <c r="B592" s="55"/>
    </row>
    <row r="593" ht="15.75" customHeight="1" spans="1:2">
      <c r="A593" s="55"/>
      <c r="B593" s="55"/>
    </row>
    <row r="594" ht="15.75" customHeight="1" spans="1:2">
      <c r="A594" s="55"/>
      <c r="B594" s="55"/>
    </row>
    <row r="595" ht="15.75" customHeight="1" spans="1:2">
      <c r="A595" s="55"/>
      <c r="B595" s="55"/>
    </row>
    <row r="596" ht="15.75" customHeight="1" spans="1:2">
      <c r="A596" s="55"/>
      <c r="B596" s="55"/>
    </row>
    <row r="597" ht="15.75" customHeight="1" spans="1:2">
      <c r="A597" s="55"/>
      <c r="B597" s="55"/>
    </row>
    <row r="598" ht="15.75" customHeight="1" spans="1:2">
      <c r="A598" s="55"/>
      <c r="B598" s="55"/>
    </row>
    <row r="599" ht="15.75" customHeight="1" spans="1:2">
      <c r="A599" s="55"/>
      <c r="B599" s="55"/>
    </row>
    <row r="600" ht="15.75" customHeight="1" spans="1:2">
      <c r="A600" s="55"/>
      <c r="B600" s="55"/>
    </row>
    <row r="601" ht="15.75" customHeight="1" spans="1:2">
      <c r="A601" s="55"/>
      <c r="B601" s="55"/>
    </row>
    <row r="602" ht="15.75" customHeight="1" spans="1:2">
      <c r="A602" s="55"/>
      <c r="B602" s="55"/>
    </row>
    <row r="603" ht="15.75" customHeight="1" spans="1:2">
      <c r="A603" s="55"/>
      <c r="B603" s="55"/>
    </row>
    <row r="604" ht="15.75" customHeight="1" spans="1:2">
      <c r="A604" s="55"/>
      <c r="B604" s="55"/>
    </row>
    <row r="605" ht="15.75" customHeight="1" spans="1:2">
      <c r="A605" s="55"/>
      <c r="B605" s="55"/>
    </row>
    <row r="606" ht="15.75" customHeight="1" spans="1:2">
      <c r="A606" s="55"/>
      <c r="B606" s="55"/>
    </row>
    <row r="607" ht="15.75" customHeight="1" spans="1:2">
      <c r="A607" s="55"/>
      <c r="B607" s="55"/>
    </row>
    <row r="608" ht="15.75" customHeight="1" spans="1:2">
      <c r="A608" s="55"/>
      <c r="B608" s="55"/>
    </row>
    <row r="609" ht="15.75" customHeight="1" spans="1:2">
      <c r="A609" s="55"/>
      <c r="B609" s="55"/>
    </row>
    <row r="610" ht="15.75" customHeight="1" spans="1:2">
      <c r="A610" s="55"/>
      <c r="B610" s="55"/>
    </row>
    <row r="611" ht="15.75" customHeight="1" spans="1:2">
      <c r="A611" s="55"/>
      <c r="B611" s="55"/>
    </row>
    <row r="612" ht="15.75" customHeight="1" spans="1:2">
      <c r="A612" s="55"/>
      <c r="B612" s="55"/>
    </row>
    <row r="613" ht="15.75" customHeight="1" spans="1:2">
      <c r="A613" s="55"/>
      <c r="B613" s="55"/>
    </row>
    <row r="614" ht="15.75" customHeight="1" spans="1:2">
      <c r="A614" s="55"/>
      <c r="B614" s="55"/>
    </row>
    <row r="615" ht="15.75" customHeight="1" spans="1:2">
      <c r="A615" s="55"/>
      <c r="B615" s="55"/>
    </row>
    <row r="616" ht="15.75" customHeight="1" spans="1:2">
      <c r="A616" s="55"/>
      <c r="B616" s="55"/>
    </row>
    <row r="617" ht="15.75" customHeight="1" spans="1:2">
      <c r="A617" s="55"/>
      <c r="B617" s="55"/>
    </row>
    <row r="618" ht="15.75" customHeight="1" spans="1:2">
      <c r="A618" s="55"/>
      <c r="B618" s="55"/>
    </row>
    <row r="619" ht="15.75" customHeight="1" spans="1:2">
      <c r="A619" s="55"/>
      <c r="B619" s="55"/>
    </row>
    <row r="620" ht="15.75" customHeight="1" spans="1:2">
      <c r="A620" s="55"/>
      <c r="B620" s="55"/>
    </row>
    <row r="621" ht="15.75" customHeight="1" spans="1:2">
      <c r="A621" s="55"/>
      <c r="B621" s="55"/>
    </row>
    <row r="622" ht="15.75" customHeight="1" spans="1:2">
      <c r="A622" s="55"/>
      <c r="B622" s="55"/>
    </row>
    <row r="623" ht="15.75" customHeight="1" spans="1:2">
      <c r="A623" s="55"/>
      <c r="B623" s="55"/>
    </row>
    <row r="624" ht="15.75" customHeight="1" spans="1:2">
      <c r="A624" s="55"/>
      <c r="B624" s="55"/>
    </row>
    <row r="625" ht="15.75" customHeight="1" spans="1:2">
      <c r="A625" s="55"/>
      <c r="B625" s="55"/>
    </row>
    <row r="626" ht="15.75" customHeight="1" spans="1:2">
      <c r="A626" s="55"/>
      <c r="B626" s="55"/>
    </row>
    <row r="627" ht="15.75" customHeight="1" spans="1:2">
      <c r="A627" s="55"/>
      <c r="B627" s="55"/>
    </row>
    <row r="628" ht="15.75" customHeight="1" spans="1:2">
      <c r="A628" s="55"/>
      <c r="B628" s="55"/>
    </row>
    <row r="629" ht="15.75" customHeight="1" spans="1:2">
      <c r="A629" s="55"/>
      <c r="B629" s="55"/>
    </row>
    <row r="630" ht="15.75" customHeight="1" spans="1:2">
      <c r="A630" s="55"/>
      <c r="B630" s="55"/>
    </row>
    <row r="631" ht="15.75" customHeight="1" spans="1:2">
      <c r="A631" s="55"/>
      <c r="B631" s="55"/>
    </row>
    <row r="632" ht="15.75" customHeight="1" spans="1:2">
      <c r="A632" s="55"/>
      <c r="B632" s="55"/>
    </row>
    <row r="633" ht="15.75" customHeight="1" spans="1:2">
      <c r="A633" s="55"/>
      <c r="B633" s="55"/>
    </row>
    <row r="634" ht="15.75" customHeight="1" spans="1:2">
      <c r="A634" s="55"/>
      <c r="B634" s="55"/>
    </row>
    <row r="635" ht="15.75" customHeight="1" spans="1:2">
      <c r="A635" s="55"/>
      <c r="B635" s="55"/>
    </row>
    <row r="636" ht="15.75" customHeight="1" spans="1:2">
      <c r="A636" s="55"/>
      <c r="B636" s="55"/>
    </row>
    <row r="637" ht="15.75" customHeight="1" spans="1:2">
      <c r="A637" s="55"/>
      <c r="B637" s="55"/>
    </row>
    <row r="638" ht="15.75" customHeight="1" spans="1:2">
      <c r="A638" s="55"/>
      <c r="B638" s="55"/>
    </row>
    <row r="639" ht="15.75" customHeight="1" spans="1:2">
      <c r="A639" s="55"/>
      <c r="B639" s="55"/>
    </row>
    <row r="640" ht="15.75" customHeight="1" spans="1:2">
      <c r="A640" s="55"/>
      <c r="B640" s="55"/>
    </row>
    <row r="641" ht="15.75" customHeight="1" spans="1:2">
      <c r="A641" s="55"/>
      <c r="B641" s="55"/>
    </row>
    <row r="642" ht="15.75" customHeight="1" spans="1:2">
      <c r="A642" s="55"/>
      <c r="B642" s="55"/>
    </row>
    <row r="643" ht="15.75" customHeight="1" spans="1:2">
      <c r="A643" s="55"/>
      <c r="B643" s="55"/>
    </row>
    <row r="644" ht="15.75" customHeight="1" spans="1:2">
      <c r="A644" s="55"/>
      <c r="B644" s="55"/>
    </row>
    <row r="645" ht="15.75" customHeight="1" spans="1:2">
      <c r="A645" s="55"/>
      <c r="B645" s="55"/>
    </row>
    <row r="646" ht="15.75" customHeight="1" spans="1:2">
      <c r="A646" s="55"/>
      <c r="B646" s="55"/>
    </row>
    <row r="647" ht="15.75" customHeight="1" spans="1:2">
      <c r="A647" s="55"/>
      <c r="B647" s="55"/>
    </row>
    <row r="648" ht="15.75" customHeight="1" spans="1:2">
      <c r="A648" s="55"/>
      <c r="B648" s="55"/>
    </row>
    <row r="649" ht="15.75" customHeight="1" spans="1:2">
      <c r="A649" s="55"/>
      <c r="B649" s="55"/>
    </row>
    <row r="650" ht="15.75" customHeight="1" spans="1:2">
      <c r="A650" s="55"/>
      <c r="B650" s="55"/>
    </row>
    <row r="651" ht="15.75" customHeight="1" spans="1:2">
      <c r="A651" s="55"/>
      <c r="B651" s="55"/>
    </row>
    <row r="652" ht="15.75" customHeight="1" spans="1:2">
      <c r="A652" s="55"/>
      <c r="B652" s="55"/>
    </row>
    <row r="653" ht="15.75" customHeight="1" spans="1:2">
      <c r="A653" s="55"/>
      <c r="B653" s="55"/>
    </row>
    <row r="654" ht="15.75" customHeight="1" spans="1:2">
      <c r="A654" s="55"/>
      <c r="B654" s="55"/>
    </row>
    <row r="655" ht="15.75" customHeight="1" spans="1:2">
      <c r="A655" s="55"/>
      <c r="B655" s="55"/>
    </row>
    <row r="656" ht="15.75" customHeight="1" spans="1:2">
      <c r="A656" s="55"/>
      <c r="B656" s="55"/>
    </row>
    <row r="657" ht="15.75" customHeight="1" spans="1:2">
      <c r="A657" s="55"/>
      <c r="B657" s="55"/>
    </row>
    <row r="658" ht="15.75" customHeight="1" spans="1:2">
      <c r="A658" s="55"/>
      <c r="B658" s="55"/>
    </row>
    <row r="659" ht="15.75" customHeight="1" spans="1:2">
      <c r="A659" s="55"/>
      <c r="B659" s="55"/>
    </row>
    <row r="660" ht="15.75" customHeight="1" spans="1:2">
      <c r="A660" s="55"/>
      <c r="B660" s="55"/>
    </row>
    <row r="661" ht="15.75" customHeight="1" spans="1:2">
      <c r="A661" s="55"/>
      <c r="B661" s="55"/>
    </row>
    <row r="662" ht="15.75" customHeight="1" spans="1:2">
      <c r="A662" s="55"/>
      <c r="B662" s="55"/>
    </row>
    <row r="663" ht="15.75" customHeight="1" spans="1:2">
      <c r="A663" s="55"/>
      <c r="B663" s="55"/>
    </row>
    <row r="664" ht="15.75" customHeight="1" spans="1:2">
      <c r="A664" s="55"/>
      <c r="B664" s="55"/>
    </row>
    <row r="665" ht="15.75" customHeight="1" spans="1:2">
      <c r="A665" s="55"/>
      <c r="B665" s="55"/>
    </row>
    <row r="666" ht="15.75" customHeight="1" spans="1:2">
      <c r="A666" s="55"/>
      <c r="B666" s="55"/>
    </row>
    <row r="667" ht="15.75" customHeight="1" spans="1:2">
      <c r="A667" s="55"/>
      <c r="B667" s="55"/>
    </row>
    <row r="668" ht="15.75" customHeight="1" spans="1:2">
      <c r="A668" s="55"/>
      <c r="B668" s="55"/>
    </row>
    <row r="669" ht="15.75" customHeight="1" spans="1:2">
      <c r="A669" s="55"/>
      <c r="B669" s="55"/>
    </row>
    <row r="670" ht="15.75" customHeight="1" spans="1:2">
      <c r="A670" s="55"/>
      <c r="B670" s="55"/>
    </row>
    <row r="671" ht="15.75" customHeight="1" spans="1:2">
      <c r="A671" s="55"/>
      <c r="B671" s="55"/>
    </row>
    <row r="672" ht="15.75" customHeight="1" spans="1:2">
      <c r="A672" s="55"/>
      <c r="B672" s="55"/>
    </row>
    <row r="673" ht="15.75" customHeight="1" spans="1:2">
      <c r="A673" s="55"/>
      <c r="B673" s="55"/>
    </row>
    <row r="674" ht="15.75" customHeight="1" spans="1:2">
      <c r="A674" s="55"/>
      <c r="B674" s="55"/>
    </row>
    <row r="675" ht="15.75" customHeight="1" spans="1:2">
      <c r="A675" s="55"/>
      <c r="B675" s="55"/>
    </row>
    <row r="676" ht="15.75" customHeight="1" spans="1:2">
      <c r="A676" s="55"/>
      <c r="B676" s="55"/>
    </row>
    <row r="677" ht="15.75" customHeight="1" spans="1:2">
      <c r="A677" s="55"/>
      <c r="B677" s="55"/>
    </row>
    <row r="678" ht="15.75" customHeight="1" spans="1:2">
      <c r="A678" s="55"/>
      <c r="B678" s="55"/>
    </row>
    <row r="679" ht="15.75" customHeight="1" spans="1:2">
      <c r="A679" s="55"/>
      <c r="B679" s="55"/>
    </row>
    <row r="680" ht="15.75" customHeight="1" spans="1:2">
      <c r="A680" s="55"/>
      <c r="B680" s="55"/>
    </row>
    <row r="681" ht="15.75" customHeight="1" spans="1:2">
      <c r="A681" s="55"/>
      <c r="B681" s="55"/>
    </row>
    <row r="682" ht="15.75" customHeight="1" spans="1:2">
      <c r="A682" s="55"/>
      <c r="B682" s="55"/>
    </row>
    <row r="683" ht="15.75" customHeight="1" spans="1:2">
      <c r="A683" s="55"/>
      <c r="B683" s="55"/>
    </row>
    <row r="684" ht="15.75" customHeight="1" spans="1:2">
      <c r="A684" s="55"/>
      <c r="B684" s="55"/>
    </row>
    <row r="685" ht="15.75" customHeight="1" spans="1:2">
      <c r="A685" s="55"/>
      <c r="B685" s="55"/>
    </row>
    <row r="686" ht="15.75" customHeight="1" spans="1:2">
      <c r="A686" s="55"/>
      <c r="B686" s="55"/>
    </row>
    <row r="687" ht="15.75" customHeight="1" spans="1:2">
      <c r="A687" s="55"/>
      <c r="B687" s="55"/>
    </row>
    <row r="688" ht="15.75" customHeight="1" spans="1:2">
      <c r="A688" s="55"/>
      <c r="B688" s="55"/>
    </row>
    <row r="689" ht="15.75" customHeight="1" spans="1:2">
      <c r="A689" s="55"/>
      <c r="B689" s="55"/>
    </row>
    <row r="690" ht="15.75" customHeight="1" spans="1:2">
      <c r="A690" s="55"/>
      <c r="B690" s="55"/>
    </row>
    <row r="691" ht="15.75" customHeight="1" spans="1:2">
      <c r="A691" s="55"/>
      <c r="B691" s="55"/>
    </row>
    <row r="692" ht="15.75" customHeight="1" spans="1:2">
      <c r="A692" s="55"/>
      <c r="B692" s="55"/>
    </row>
    <row r="693" ht="15.75" customHeight="1" spans="1:2">
      <c r="A693" s="55"/>
      <c r="B693" s="55"/>
    </row>
    <row r="694" ht="15.75" customHeight="1" spans="1:2">
      <c r="A694" s="55"/>
      <c r="B694" s="55"/>
    </row>
    <row r="695" ht="15.75" customHeight="1" spans="1:2">
      <c r="A695" s="55"/>
      <c r="B695" s="55"/>
    </row>
    <row r="696" ht="15.75" customHeight="1" spans="1:2">
      <c r="A696" s="55"/>
      <c r="B696" s="55"/>
    </row>
    <row r="697" ht="15.75" customHeight="1" spans="1:2">
      <c r="A697" s="55"/>
      <c r="B697" s="55"/>
    </row>
    <row r="698" ht="15.75" customHeight="1" spans="1:2">
      <c r="A698" s="55"/>
      <c r="B698" s="55"/>
    </row>
    <row r="699" ht="15.75" customHeight="1" spans="1:2">
      <c r="A699" s="55"/>
      <c r="B699" s="55"/>
    </row>
    <row r="700" ht="15.75" customHeight="1" spans="1:2">
      <c r="A700" s="55"/>
      <c r="B700" s="55"/>
    </row>
    <row r="701" ht="15.75" customHeight="1" spans="1:2">
      <c r="A701" s="55"/>
      <c r="B701" s="55"/>
    </row>
    <row r="702" ht="15.75" customHeight="1" spans="1:2">
      <c r="A702" s="55"/>
      <c r="B702" s="55"/>
    </row>
    <row r="703" ht="15.75" customHeight="1" spans="1:2">
      <c r="A703" s="55"/>
      <c r="B703" s="55"/>
    </row>
    <row r="704" ht="15.75" customHeight="1" spans="1:2">
      <c r="A704" s="55"/>
      <c r="B704" s="55"/>
    </row>
    <row r="705" ht="15.75" customHeight="1" spans="1:2">
      <c r="A705" s="55"/>
      <c r="B705" s="55"/>
    </row>
    <row r="706" ht="15.75" customHeight="1" spans="1:2">
      <c r="A706" s="55"/>
      <c r="B706" s="55"/>
    </row>
    <row r="707" ht="15.75" customHeight="1" spans="1:2">
      <c r="A707" s="55"/>
      <c r="B707" s="55"/>
    </row>
    <row r="708" ht="15.75" customHeight="1" spans="1:2">
      <c r="A708" s="55"/>
      <c r="B708" s="55"/>
    </row>
    <row r="709" ht="15.75" customHeight="1" spans="1:2">
      <c r="A709" s="55"/>
      <c r="B709" s="55"/>
    </row>
    <row r="710" ht="15.75" customHeight="1" spans="1:2">
      <c r="A710" s="55"/>
      <c r="B710" s="55"/>
    </row>
    <row r="711" ht="15.75" customHeight="1" spans="1:2">
      <c r="A711" s="55"/>
      <c r="B711" s="55"/>
    </row>
    <row r="712" ht="15.75" customHeight="1" spans="1:2">
      <c r="A712" s="55"/>
      <c r="B712" s="55"/>
    </row>
    <row r="713" ht="15.75" customHeight="1" spans="1:2">
      <c r="A713" s="55"/>
      <c r="B713" s="55"/>
    </row>
    <row r="714" ht="15.75" customHeight="1" spans="1:2">
      <c r="A714" s="55"/>
      <c r="B714" s="55"/>
    </row>
    <row r="715" ht="15.75" customHeight="1" spans="1:2">
      <c r="A715" s="55"/>
      <c r="B715" s="55"/>
    </row>
    <row r="716" ht="15.75" customHeight="1" spans="1:2">
      <c r="A716" s="55"/>
      <c r="B716" s="55"/>
    </row>
    <row r="717" ht="15.75" customHeight="1" spans="1:2">
      <c r="A717" s="55"/>
      <c r="B717" s="55"/>
    </row>
    <row r="718" ht="15.75" customHeight="1" spans="1:2">
      <c r="A718" s="55"/>
      <c r="B718" s="55"/>
    </row>
    <row r="719" ht="15.75" customHeight="1" spans="1:2">
      <c r="A719" s="55"/>
      <c r="B719" s="55"/>
    </row>
    <row r="720" ht="15.75" customHeight="1" spans="1:2">
      <c r="A720" s="55"/>
      <c r="B720" s="55"/>
    </row>
    <row r="721" ht="15.75" customHeight="1" spans="1:2">
      <c r="A721" s="55"/>
      <c r="B721" s="55"/>
    </row>
    <row r="722" ht="15.75" customHeight="1" spans="1:2">
      <c r="A722" s="55"/>
      <c r="B722" s="55"/>
    </row>
    <row r="723" ht="15.75" customHeight="1" spans="1:2">
      <c r="A723" s="55"/>
      <c r="B723" s="55"/>
    </row>
    <row r="724" ht="15.75" customHeight="1" spans="1:2">
      <c r="A724" s="55"/>
      <c r="B724" s="55"/>
    </row>
    <row r="725" ht="15.75" customHeight="1" spans="1:2">
      <c r="A725" s="55"/>
      <c r="B725" s="55"/>
    </row>
    <row r="726" ht="15.75" customHeight="1" spans="1:2">
      <c r="A726" s="55"/>
      <c r="B726" s="55"/>
    </row>
    <row r="727" ht="15.75" customHeight="1" spans="1:2">
      <c r="A727" s="55"/>
      <c r="B727" s="55"/>
    </row>
    <row r="728" ht="15.75" customHeight="1" spans="1:2">
      <c r="A728" s="55"/>
      <c r="B728" s="55"/>
    </row>
    <row r="729" ht="15.75" customHeight="1" spans="1:2">
      <c r="A729" s="55"/>
      <c r="B729" s="55"/>
    </row>
    <row r="730" ht="15.75" customHeight="1" spans="1:2">
      <c r="A730" s="55"/>
      <c r="B730" s="55"/>
    </row>
    <row r="731" ht="15.75" customHeight="1" spans="1:2">
      <c r="A731" s="55"/>
      <c r="B731" s="55"/>
    </row>
    <row r="732" ht="15.75" customHeight="1" spans="1:2">
      <c r="A732" s="55"/>
      <c r="B732" s="55"/>
    </row>
    <row r="733" ht="15.75" customHeight="1" spans="1:2">
      <c r="A733" s="55"/>
      <c r="B733" s="55"/>
    </row>
    <row r="734" ht="15.75" customHeight="1" spans="1:2">
      <c r="A734" s="55"/>
      <c r="B734" s="55"/>
    </row>
    <row r="735" ht="15.75" customHeight="1" spans="1:2">
      <c r="A735" s="55"/>
      <c r="B735" s="55"/>
    </row>
    <row r="736" ht="15.75" customHeight="1" spans="1:2">
      <c r="A736" s="55"/>
      <c r="B736" s="55"/>
    </row>
    <row r="737" ht="15.75" customHeight="1" spans="1:2">
      <c r="A737" s="55"/>
      <c r="B737" s="55"/>
    </row>
    <row r="738" ht="15.75" customHeight="1" spans="1:2">
      <c r="A738" s="55"/>
      <c r="B738" s="55"/>
    </row>
    <row r="739" ht="15.75" customHeight="1" spans="1:2">
      <c r="A739" s="55"/>
      <c r="B739" s="55"/>
    </row>
    <row r="740" ht="15.75" customHeight="1" spans="1:2">
      <c r="A740" s="55"/>
      <c r="B740" s="55"/>
    </row>
    <row r="741" ht="15.75" customHeight="1" spans="1:2">
      <c r="A741" s="55"/>
      <c r="B741" s="55"/>
    </row>
    <row r="742" ht="15.75" customHeight="1" spans="1:2">
      <c r="A742" s="55"/>
      <c r="B742" s="55"/>
    </row>
    <row r="743" ht="15.75" customHeight="1" spans="1:2">
      <c r="A743" s="55"/>
      <c r="B743" s="55"/>
    </row>
    <row r="744" ht="15.75" customHeight="1" spans="1:2">
      <c r="A744" s="55"/>
      <c r="B744" s="55"/>
    </row>
    <row r="745" ht="15.75" customHeight="1" spans="1:2">
      <c r="A745" s="55"/>
      <c r="B745" s="55"/>
    </row>
    <row r="746" ht="15.75" customHeight="1" spans="1:2">
      <c r="A746" s="55"/>
      <c r="B746" s="55"/>
    </row>
    <row r="747" ht="15.75" customHeight="1" spans="1:2">
      <c r="A747" s="55"/>
      <c r="B747" s="55"/>
    </row>
    <row r="748" ht="15.75" customHeight="1" spans="1:2">
      <c r="A748" s="55"/>
      <c r="B748" s="55"/>
    </row>
    <row r="749" ht="15.75" customHeight="1" spans="1:2">
      <c r="A749" s="55"/>
      <c r="B749" s="55"/>
    </row>
    <row r="750" ht="15.75" customHeight="1" spans="1:2">
      <c r="A750" s="55"/>
      <c r="B750" s="55"/>
    </row>
    <row r="751" ht="15.75" customHeight="1" spans="1:2">
      <c r="A751" s="55"/>
      <c r="B751" s="55"/>
    </row>
    <row r="752" ht="15.75" customHeight="1" spans="1:2">
      <c r="A752" s="55"/>
      <c r="B752" s="55"/>
    </row>
    <row r="753" ht="15.75" customHeight="1" spans="1:2">
      <c r="A753" s="55"/>
      <c r="B753" s="55"/>
    </row>
    <row r="754" ht="15.75" customHeight="1" spans="1:2">
      <c r="A754" s="55"/>
      <c r="B754" s="55"/>
    </row>
    <row r="755" ht="15.75" customHeight="1" spans="1:2">
      <c r="A755" s="55"/>
      <c r="B755" s="55"/>
    </row>
    <row r="756" ht="15.75" customHeight="1" spans="1:2">
      <c r="A756" s="55"/>
      <c r="B756" s="55"/>
    </row>
    <row r="757" ht="15.75" customHeight="1" spans="1:2">
      <c r="A757" s="55"/>
      <c r="B757" s="55"/>
    </row>
    <row r="758" ht="15.75" customHeight="1" spans="1:2">
      <c r="A758" s="55"/>
      <c r="B758" s="55"/>
    </row>
    <row r="759" ht="15.75" customHeight="1" spans="1:2">
      <c r="A759" s="55"/>
      <c r="B759" s="55"/>
    </row>
    <row r="760" ht="15.75" customHeight="1" spans="1:2">
      <c r="A760" s="55"/>
      <c r="B760" s="55"/>
    </row>
    <row r="761" ht="15.75" customHeight="1" spans="1:2">
      <c r="A761" s="55"/>
      <c r="B761" s="55"/>
    </row>
    <row r="762" ht="15.75" customHeight="1" spans="1:2">
      <c r="A762" s="55"/>
      <c r="B762" s="55"/>
    </row>
    <row r="763" ht="15.75" customHeight="1" spans="1:2">
      <c r="A763" s="55"/>
      <c r="B763" s="55"/>
    </row>
    <row r="764" ht="15.75" customHeight="1" spans="1:2">
      <c r="A764" s="55"/>
      <c r="B764" s="55"/>
    </row>
    <row r="765" ht="15.75" customHeight="1" spans="1:2">
      <c r="A765" s="55"/>
      <c r="B765" s="55"/>
    </row>
    <row r="766" ht="15.75" customHeight="1" spans="1:2">
      <c r="A766" s="55"/>
      <c r="B766" s="55"/>
    </row>
    <row r="767" ht="15.75" customHeight="1" spans="1:2">
      <c r="A767" s="55"/>
      <c r="B767" s="55"/>
    </row>
    <row r="768" ht="15.75" customHeight="1" spans="1:2">
      <c r="A768" s="55"/>
      <c r="B768" s="55"/>
    </row>
    <row r="769" ht="15.75" customHeight="1" spans="1:2">
      <c r="A769" s="55"/>
      <c r="B769" s="55"/>
    </row>
    <row r="770" ht="15.75" customHeight="1" spans="1:2">
      <c r="A770" s="55"/>
      <c r="B770" s="55"/>
    </row>
    <row r="771" ht="15.75" customHeight="1" spans="1:2">
      <c r="A771" s="55"/>
      <c r="B771" s="55"/>
    </row>
    <row r="772" ht="15.75" customHeight="1" spans="1:2">
      <c r="A772" s="55"/>
      <c r="B772" s="55"/>
    </row>
    <row r="773" ht="15.75" customHeight="1" spans="1:2">
      <c r="A773" s="55"/>
      <c r="B773" s="55"/>
    </row>
    <row r="774" ht="15.75" customHeight="1" spans="1:2">
      <c r="A774" s="55"/>
      <c r="B774" s="55"/>
    </row>
    <row r="775" ht="15.75" customHeight="1" spans="1:2">
      <c r="A775" s="55"/>
      <c r="B775" s="55"/>
    </row>
    <row r="776" ht="15.75" customHeight="1" spans="1:2">
      <c r="A776" s="55"/>
      <c r="B776" s="55"/>
    </row>
    <row r="777" ht="15.75" customHeight="1" spans="1:2">
      <c r="A777" s="55"/>
      <c r="B777" s="55"/>
    </row>
    <row r="778" ht="15.75" customHeight="1" spans="1:2">
      <c r="A778" s="55"/>
      <c r="B778" s="55"/>
    </row>
    <row r="779" ht="15.75" customHeight="1" spans="1:2">
      <c r="A779" s="55"/>
      <c r="B779" s="55"/>
    </row>
    <row r="780" ht="15.75" customHeight="1" spans="1:2">
      <c r="A780" s="55"/>
      <c r="B780" s="55"/>
    </row>
    <row r="781" ht="15.75" customHeight="1" spans="1:2">
      <c r="A781" s="55"/>
      <c r="B781" s="55"/>
    </row>
    <row r="782" ht="15.75" customHeight="1" spans="1:2">
      <c r="A782" s="55"/>
      <c r="B782" s="55"/>
    </row>
    <row r="783" ht="15.75" customHeight="1" spans="1:2">
      <c r="A783" s="55"/>
      <c r="B783" s="55"/>
    </row>
    <row r="784" ht="15.75" customHeight="1" spans="1:2">
      <c r="A784" s="55"/>
      <c r="B784" s="55"/>
    </row>
    <row r="785" ht="15.75" customHeight="1" spans="1:2">
      <c r="A785" s="55"/>
      <c r="B785" s="55"/>
    </row>
    <row r="786" ht="15.75" customHeight="1" spans="1:2">
      <c r="A786" s="55"/>
      <c r="B786" s="55"/>
    </row>
    <row r="787" ht="15.75" customHeight="1" spans="1:2">
      <c r="A787" s="55"/>
      <c r="B787" s="55"/>
    </row>
    <row r="788" ht="15.75" customHeight="1" spans="1:2">
      <c r="A788" s="55"/>
      <c r="B788" s="55"/>
    </row>
    <row r="789" ht="15.75" customHeight="1" spans="1:2">
      <c r="A789" s="55"/>
      <c r="B789" s="55"/>
    </row>
    <row r="790" ht="15.75" customHeight="1" spans="1:2">
      <c r="A790" s="55"/>
      <c r="B790" s="55"/>
    </row>
    <row r="791" ht="15.75" customHeight="1" spans="1:2">
      <c r="A791" s="55"/>
      <c r="B791" s="55"/>
    </row>
    <row r="792" ht="15.75" customHeight="1" spans="1:2">
      <c r="A792" s="55"/>
      <c r="B792" s="55"/>
    </row>
    <row r="793" ht="15.75" customHeight="1" spans="1:2">
      <c r="A793" s="55"/>
      <c r="B793" s="55"/>
    </row>
    <row r="794" ht="15.75" customHeight="1" spans="1:2">
      <c r="A794" s="55"/>
      <c r="B794" s="55"/>
    </row>
    <row r="795" ht="15.75" customHeight="1" spans="1:2">
      <c r="A795" s="55"/>
      <c r="B795" s="55"/>
    </row>
    <row r="796" ht="15.75" customHeight="1" spans="1:2">
      <c r="A796" s="55"/>
      <c r="B796" s="55"/>
    </row>
    <row r="797" ht="15.75" customHeight="1" spans="1:2">
      <c r="A797" s="55"/>
      <c r="B797" s="55"/>
    </row>
    <row r="798" ht="15.75" customHeight="1" spans="1:2">
      <c r="A798" s="55"/>
      <c r="B798" s="55"/>
    </row>
    <row r="799" ht="15.75" customHeight="1" spans="1:2">
      <c r="A799" s="55"/>
      <c r="B799" s="55"/>
    </row>
    <row r="800" ht="15.75" customHeight="1" spans="1:2">
      <c r="A800" s="55"/>
      <c r="B800" s="55"/>
    </row>
    <row r="801" ht="15.75" customHeight="1" spans="1:2">
      <c r="A801" s="55"/>
      <c r="B801" s="55"/>
    </row>
    <row r="802" ht="15.75" customHeight="1" spans="1:2">
      <c r="A802" s="55"/>
      <c r="B802" s="55"/>
    </row>
    <row r="803" ht="15.75" customHeight="1" spans="1:2">
      <c r="A803" s="55"/>
      <c r="B803" s="55"/>
    </row>
    <row r="804" ht="15.75" customHeight="1" spans="1:2">
      <c r="A804" s="55"/>
      <c r="B804" s="55"/>
    </row>
    <row r="805" ht="15.75" customHeight="1" spans="1:2">
      <c r="A805" s="55"/>
      <c r="B805" s="55"/>
    </row>
    <row r="806" ht="15.75" customHeight="1" spans="1:2">
      <c r="A806" s="55"/>
      <c r="B806" s="55"/>
    </row>
    <row r="807" ht="15.75" customHeight="1" spans="1:2">
      <c r="A807" s="55"/>
      <c r="B807" s="55"/>
    </row>
    <row r="808" ht="15.75" customHeight="1" spans="1:2">
      <c r="A808" s="55"/>
      <c r="B808" s="55"/>
    </row>
    <row r="809" ht="15.75" customHeight="1" spans="1:2">
      <c r="A809" s="55"/>
      <c r="B809" s="55"/>
    </row>
    <row r="810" ht="15.75" customHeight="1" spans="1:2">
      <c r="A810" s="55"/>
      <c r="B810" s="55"/>
    </row>
    <row r="811" ht="15.75" customHeight="1" spans="1:2">
      <c r="A811" s="55"/>
      <c r="B811" s="55"/>
    </row>
    <row r="812" ht="15.75" customHeight="1" spans="1:2">
      <c r="A812" s="55"/>
      <c r="B812" s="55"/>
    </row>
    <row r="813" ht="15.75" customHeight="1" spans="1:2">
      <c r="A813" s="55"/>
      <c r="B813" s="55"/>
    </row>
    <row r="814" ht="15.75" customHeight="1" spans="1:2">
      <c r="A814" s="55"/>
      <c r="B814" s="55"/>
    </row>
    <row r="815" ht="15.75" customHeight="1" spans="1:2">
      <c r="A815" s="55"/>
      <c r="B815" s="55"/>
    </row>
    <row r="816" ht="15.75" customHeight="1" spans="1:2">
      <c r="A816" s="55"/>
      <c r="B816" s="55"/>
    </row>
    <row r="817" ht="15.75" customHeight="1" spans="1:2">
      <c r="A817" s="55"/>
      <c r="B817" s="55"/>
    </row>
    <row r="818" ht="15.75" customHeight="1" spans="1:2">
      <c r="A818" s="55"/>
      <c r="B818" s="55"/>
    </row>
    <row r="819" ht="15.75" customHeight="1" spans="1:2">
      <c r="A819" s="55"/>
      <c r="B819" s="55"/>
    </row>
    <row r="820" ht="15.75" customHeight="1" spans="1:2">
      <c r="A820" s="55"/>
      <c r="B820" s="55"/>
    </row>
    <row r="821" ht="15.75" customHeight="1" spans="1:2">
      <c r="A821" s="55"/>
      <c r="B821" s="55"/>
    </row>
    <row r="822" ht="15.75" customHeight="1" spans="1:2">
      <c r="A822" s="55"/>
      <c r="B822" s="55"/>
    </row>
    <row r="823" ht="15.75" customHeight="1" spans="1:2">
      <c r="A823" s="55"/>
      <c r="B823" s="55"/>
    </row>
    <row r="824" ht="15.75" customHeight="1" spans="1:2">
      <c r="A824" s="55"/>
      <c r="B824" s="55"/>
    </row>
    <row r="825" ht="15.75" customHeight="1" spans="1:2">
      <c r="A825" s="55"/>
      <c r="B825" s="55"/>
    </row>
    <row r="826" ht="15.75" customHeight="1" spans="1:2">
      <c r="A826" s="55"/>
      <c r="B826" s="55"/>
    </row>
    <row r="827" ht="15.75" customHeight="1" spans="1:2">
      <c r="A827" s="55"/>
      <c r="B827" s="55"/>
    </row>
    <row r="828" ht="15.75" customHeight="1" spans="1:2">
      <c r="A828" s="55"/>
      <c r="B828" s="55"/>
    </row>
    <row r="829" ht="15.75" customHeight="1" spans="1:2">
      <c r="A829" s="55"/>
      <c r="B829" s="55"/>
    </row>
    <row r="830" ht="15.75" customHeight="1" spans="1:2">
      <c r="A830" s="55"/>
      <c r="B830" s="55"/>
    </row>
    <row r="831" ht="15.75" customHeight="1" spans="1:2">
      <c r="A831" s="55"/>
      <c r="B831" s="55"/>
    </row>
    <row r="832" ht="15.75" customHeight="1" spans="1:2">
      <c r="A832" s="55"/>
      <c r="B832" s="55"/>
    </row>
    <row r="833" ht="15.75" customHeight="1" spans="1:2">
      <c r="A833" s="55"/>
      <c r="B833" s="55"/>
    </row>
    <row r="834" ht="15.75" customHeight="1" spans="1:2">
      <c r="A834" s="55"/>
      <c r="B834" s="55"/>
    </row>
    <row r="835" ht="15.75" customHeight="1" spans="1:2">
      <c r="A835" s="55"/>
      <c r="B835" s="55"/>
    </row>
    <row r="836" ht="15.75" customHeight="1" spans="1:2">
      <c r="A836" s="55"/>
      <c r="B836" s="55"/>
    </row>
    <row r="837" ht="15.75" customHeight="1" spans="1:2">
      <c r="A837" s="55"/>
      <c r="B837" s="55"/>
    </row>
    <row r="838" ht="15.75" customHeight="1" spans="1:2">
      <c r="A838" s="55"/>
      <c r="B838" s="55"/>
    </row>
    <row r="839" ht="15.75" customHeight="1" spans="1:2">
      <c r="A839" s="55"/>
      <c r="B839" s="55"/>
    </row>
    <row r="840" ht="15.75" customHeight="1" spans="1:2">
      <c r="A840" s="55"/>
      <c r="B840" s="55"/>
    </row>
    <row r="841" ht="15.75" customHeight="1" spans="1:2">
      <c r="A841" s="55"/>
      <c r="B841" s="55"/>
    </row>
    <row r="842" ht="15.75" customHeight="1" spans="1:2">
      <c r="A842" s="55"/>
      <c r="B842" s="55"/>
    </row>
    <row r="843" ht="15.75" customHeight="1" spans="1:2">
      <c r="A843" s="55"/>
      <c r="B843" s="55"/>
    </row>
    <row r="844" ht="15.75" customHeight="1" spans="1:2">
      <c r="A844" s="55"/>
      <c r="B844" s="55"/>
    </row>
    <row r="845" ht="15.75" customHeight="1" spans="1:2">
      <c r="A845" s="55"/>
      <c r="B845" s="55"/>
    </row>
    <row r="846" ht="15.75" customHeight="1" spans="1:2">
      <c r="A846" s="55"/>
      <c r="B846" s="55"/>
    </row>
    <row r="847" ht="15.75" customHeight="1" spans="1:2">
      <c r="A847" s="55"/>
      <c r="B847" s="55"/>
    </row>
    <row r="848" ht="15.75" customHeight="1" spans="1:2">
      <c r="A848" s="55"/>
      <c r="B848" s="55"/>
    </row>
    <row r="849" ht="15.75" customHeight="1" spans="1:2">
      <c r="A849" s="55"/>
      <c r="B849" s="55"/>
    </row>
    <row r="850" ht="15.75" customHeight="1" spans="1:2">
      <c r="A850" s="55"/>
      <c r="B850" s="55"/>
    </row>
    <row r="851" ht="15.75" customHeight="1" spans="1:2">
      <c r="A851" s="55"/>
      <c r="B851" s="55"/>
    </row>
    <row r="852" ht="15.75" customHeight="1" spans="1:2">
      <c r="A852" s="55"/>
      <c r="B852" s="55"/>
    </row>
    <row r="853" ht="15.75" customHeight="1" spans="1:2">
      <c r="A853" s="55"/>
      <c r="B853" s="55"/>
    </row>
    <row r="854" ht="15.75" customHeight="1" spans="1:2">
      <c r="A854" s="55"/>
      <c r="B854" s="55"/>
    </row>
    <row r="855" ht="15.75" customHeight="1" spans="1:2">
      <c r="A855" s="55"/>
      <c r="B855" s="55"/>
    </row>
    <row r="856" ht="15.75" customHeight="1" spans="1:2">
      <c r="A856" s="55"/>
      <c r="B856" s="55"/>
    </row>
    <row r="857" ht="15.75" customHeight="1" spans="1:2">
      <c r="A857" s="55"/>
      <c r="B857" s="55"/>
    </row>
    <row r="858" ht="15.75" customHeight="1" spans="1:2">
      <c r="A858" s="55"/>
      <c r="B858" s="55"/>
    </row>
    <row r="859" ht="15.75" customHeight="1" spans="1:2">
      <c r="A859" s="55"/>
      <c r="B859" s="55"/>
    </row>
    <row r="860" ht="15.75" customHeight="1" spans="1:2">
      <c r="A860" s="55"/>
      <c r="B860" s="55"/>
    </row>
    <row r="861" ht="15.75" customHeight="1" spans="1:2">
      <c r="A861" s="55"/>
      <c r="B861" s="55"/>
    </row>
    <row r="862" ht="15.75" customHeight="1" spans="1:2">
      <c r="A862" s="55"/>
      <c r="B862" s="55"/>
    </row>
    <row r="863" ht="15.75" customHeight="1" spans="1:2">
      <c r="A863" s="55"/>
      <c r="B863" s="55"/>
    </row>
    <row r="864" ht="15.75" customHeight="1" spans="1:2">
      <c r="A864" s="55"/>
      <c r="B864" s="55"/>
    </row>
    <row r="865" ht="15.75" customHeight="1" spans="1:2">
      <c r="A865" s="55"/>
      <c r="B865" s="55"/>
    </row>
    <row r="866" ht="15.75" customHeight="1" spans="1:2">
      <c r="A866" s="55"/>
      <c r="B866" s="55"/>
    </row>
    <row r="867" ht="15.75" customHeight="1" spans="1:2">
      <c r="A867" s="55"/>
      <c r="B867" s="55"/>
    </row>
    <row r="868" ht="15.75" customHeight="1" spans="1:2">
      <c r="A868" s="55"/>
      <c r="B868" s="55"/>
    </row>
    <row r="869" ht="15.75" customHeight="1" spans="1:2">
      <c r="A869" s="55"/>
      <c r="B869" s="55"/>
    </row>
    <row r="870" ht="15.75" customHeight="1" spans="1:2">
      <c r="A870" s="55"/>
      <c r="B870" s="55"/>
    </row>
    <row r="871" ht="15.75" customHeight="1" spans="1:2">
      <c r="A871" s="55"/>
      <c r="B871" s="55"/>
    </row>
    <row r="872" ht="15.75" customHeight="1" spans="1:2">
      <c r="A872" s="55"/>
      <c r="B872" s="55"/>
    </row>
    <row r="873" ht="15.75" customHeight="1" spans="1:2">
      <c r="A873" s="55"/>
      <c r="B873" s="55"/>
    </row>
    <row r="874" ht="15.75" customHeight="1" spans="1:2">
      <c r="A874" s="55"/>
      <c r="B874" s="55"/>
    </row>
    <row r="875" ht="15.75" customHeight="1" spans="1:2">
      <c r="A875" s="55"/>
      <c r="B875" s="55"/>
    </row>
    <row r="876" ht="15.75" customHeight="1" spans="1:2">
      <c r="A876" s="55"/>
      <c r="B876" s="55"/>
    </row>
    <row r="877" ht="15.75" customHeight="1" spans="1:2">
      <c r="A877" s="55"/>
      <c r="B877" s="55"/>
    </row>
    <row r="878" ht="15.75" customHeight="1" spans="1:2">
      <c r="A878" s="55"/>
      <c r="B878" s="55"/>
    </row>
    <row r="879" ht="15.75" customHeight="1" spans="1:2">
      <c r="A879" s="55"/>
      <c r="B879" s="55"/>
    </row>
    <row r="880" ht="15.75" customHeight="1" spans="1:2">
      <c r="A880" s="55"/>
      <c r="B880" s="55"/>
    </row>
    <row r="881" ht="15.75" customHeight="1" spans="1:2">
      <c r="A881" s="55"/>
      <c r="B881" s="55"/>
    </row>
    <row r="882" ht="15.75" customHeight="1" spans="1:2">
      <c r="A882" s="55"/>
      <c r="B882" s="55"/>
    </row>
    <row r="883" ht="15.75" customHeight="1" spans="1:2">
      <c r="A883" s="55"/>
      <c r="B883" s="55"/>
    </row>
    <row r="884" ht="15.75" customHeight="1" spans="1:2">
      <c r="A884" s="55"/>
      <c r="B884" s="55"/>
    </row>
    <row r="885" ht="15.75" customHeight="1" spans="1:2">
      <c r="A885" s="55"/>
      <c r="B885" s="55"/>
    </row>
    <row r="886" ht="15.75" customHeight="1" spans="1:2">
      <c r="A886" s="55"/>
      <c r="B886" s="55"/>
    </row>
    <row r="887" ht="15.75" customHeight="1" spans="1:2">
      <c r="A887" s="55"/>
      <c r="B887" s="55"/>
    </row>
    <row r="888" ht="15.75" customHeight="1" spans="1:2">
      <c r="A888" s="55"/>
      <c r="B888" s="55"/>
    </row>
    <row r="889" ht="15.75" customHeight="1" spans="1:2">
      <c r="A889" s="55"/>
      <c r="B889" s="55"/>
    </row>
    <row r="890" ht="15.75" customHeight="1" spans="1:2">
      <c r="A890" s="55"/>
      <c r="B890" s="55"/>
    </row>
    <row r="891" ht="15.75" customHeight="1" spans="1:2">
      <c r="A891" s="55"/>
      <c r="B891" s="55"/>
    </row>
    <row r="892" ht="15.75" customHeight="1" spans="1:2">
      <c r="A892" s="55"/>
      <c r="B892" s="55"/>
    </row>
    <row r="893" ht="15.75" customHeight="1" spans="1:2">
      <c r="A893" s="55"/>
      <c r="B893" s="55"/>
    </row>
    <row r="894" ht="15.75" customHeight="1" spans="1:2">
      <c r="A894" s="55"/>
      <c r="B894" s="55"/>
    </row>
    <row r="895" ht="15.75" customHeight="1" spans="1:2">
      <c r="A895" s="55"/>
      <c r="B895" s="55"/>
    </row>
    <row r="896" ht="15.75" customHeight="1" spans="1:2">
      <c r="A896" s="55"/>
      <c r="B896" s="55"/>
    </row>
    <row r="897" ht="15.75" customHeight="1" spans="1:2">
      <c r="A897" s="55"/>
      <c r="B897" s="55"/>
    </row>
    <row r="898" ht="15.75" customHeight="1" spans="1:2">
      <c r="A898" s="55"/>
      <c r="B898" s="55"/>
    </row>
    <row r="899" ht="15.75" customHeight="1" spans="1:2">
      <c r="A899" s="55"/>
      <c r="B899" s="55"/>
    </row>
    <row r="900" ht="15.75" customHeight="1" spans="1:2">
      <c r="A900" s="55"/>
      <c r="B900" s="55"/>
    </row>
    <row r="901" ht="15.75" customHeight="1" spans="1:2">
      <c r="A901" s="55"/>
      <c r="B901" s="55"/>
    </row>
    <row r="902" ht="15.75" customHeight="1" spans="1:2">
      <c r="A902" s="55"/>
      <c r="B902" s="55"/>
    </row>
    <row r="903" ht="15.75" customHeight="1" spans="1:2">
      <c r="A903" s="55"/>
      <c r="B903" s="55"/>
    </row>
    <row r="904" ht="15.75" customHeight="1" spans="1:2">
      <c r="A904" s="55"/>
      <c r="B904" s="55"/>
    </row>
    <row r="905" ht="15.75" customHeight="1" spans="1:2">
      <c r="A905" s="55"/>
      <c r="B905" s="55"/>
    </row>
    <row r="906" ht="15.75" customHeight="1" spans="1:2">
      <c r="A906" s="55"/>
      <c r="B906" s="55"/>
    </row>
    <row r="907" ht="15.75" customHeight="1" spans="1:2">
      <c r="A907" s="55"/>
      <c r="B907" s="55"/>
    </row>
    <row r="908" ht="15.75" customHeight="1" spans="1:2">
      <c r="A908" s="55"/>
      <c r="B908" s="55"/>
    </row>
    <row r="909" ht="15.75" customHeight="1" spans="1:2">
      <c r="A909" s="55"/>
      <c r="B909" s="55"/>
    </row>
    <row r="910" ht="15.75" customHeight="1" spans="1:2">
      <c r="A910" s="55"/>
      <c r="B910" s="55"/>
    </row>
    <row r="911" ht="15.75" customHeight="1" spans="1:2">
      <c r="A911" s="55"/>
      <c r="B911" s="55"/>
    </row>
    <row r="912" ht="15.75" customHeight="1" spans="1:2">
      <c r="A912" s="55"/>
      <c r="B912" s="55"/>
    </row>
    <row r="913" ht="15.75" customHeight="1" spans="1:2">
      <c r="A913" s="55"/>
      <c r="B913" s="55"/>
    </row>
    <row r="914" ht="15.75" customHeight="1" spans="1:2">
      <c r="A914" s="55"/>
      <c r="B914" s="55"/>
    </row>
    <row r="915" ht="15.75" customHeight="1" spans="1:2">
      <c r="A915" s="55"/>
      <c r="B915" s="55"/>
    </row>
    <row r="916" ht="15.75" customHeight="1" spans="1:2">
      <c r="A916" s="55"/>
      <c r="B916" s="55"/>
    </row>
    <row r="917" ht="15.75" customHeight="1" spans="1:2">
      <c r="A917" s="55"/>
      <c r="B917" s="55"/>
    </row>
    <row r="918" ht="15.75" customHeight="1" spans="1:2">
      <c r="A918" s="55"/>
      <c r="B918" s="55"/>
    </row>
    <row r="919" ht="15.75" customHeight="1" spans="1:2">
      <c r="A919" s="55"/>
      <c r="B919" s="55"/>
    </row>
    <row r="920" ht="15.75" customHeight="1" spans="1:2">
      <c r="A920" s="55"/>
      <c r="B920" s="55"/>
    </row>
    <row r="921" ht="15.75" customHeight="1" spans="1:2">
      <c r="A921" s="55"/>
      <c r="B921" s="55"/>
    </row>
    <row r="922" ht="15.75" customHeight="1" spans="1:2">
      <c r="A922" s="55"/>
      <c r="B922" s="55"/>
    </row>
    <row r="923" ht="15.75" customHeight="1" spans="1:2">
      <c r="A923" s="55"/>
      <c r="B923" s="55"/>
    </row>
    <row r="924" ht="15.75" customHeight="1" spans="1:2">
      <c r="A924" s="55"/>
      <c r="B924" s="55"/>
    </row>
    <row r="925" ht="15.75" customHeight="1" spans="1:2">
      <c r="A925" s="55"/>
      <c r="B925" s="55"/>
    </row>
    <row r="926" ht="15.75" customHeight="1" spans="1:2">
      <c r="A926" s="55"/>
      <c r="B926" s="55"/>
    </row>
    <row r="927" ht="15.75" customHeight="1" spans="1:2">
      <c r="A927" s="55"/>
      <c r="B927" s="55"/>
    </row>
    <row r="928" ht="15.75" customHeight="1" spans="1:2">
      <c r="A928" s="55"/>
      <c r="B928" s="55"/>
    </row>
    <row r="929" ht="15.75" customHeight="1" spans="1:2">
      <c r="A929" s="55"/>
      <c r="B929" s="55"/>
    </row>
    <row r="930" ht="15.75" customHeight="1" spans="1:2">
      <c r="A930" s="55"/>
      <c r="B930" s="55"/>
    </row>
    <row r="931" ht="15.75" customHeight="1" spans="1:2">
      <c r="A931" s="55"/>
      <c r="B931" s="55"/>
    </row>
    <row r="932" ht="15.75" customHeight="1" spans="1:2">
      <c r="A932" s="55"/>
      <c r="B932" s="55"/>
    </row>
    <row r="933" ht="15.75" customHeight="1" spans="1:2">
      <c r="A933" s="55"/>
      <c r="B933" s="55"/>
    </row>
    <row r="934" ht="15.75" customHeight="1" spans="1:2">
      <c r="A934" s="55"/>
      <c r="B934" s="55"/>
    </row>
    <row r="935" ht="15.75" customHeight="1" spans="1:2">
      <c r="A935" s="55"/>
      <c r="B935" s="55"/>
    </row>
    <row r="936" ht="15.75" customHeight="1" spans="1:2">
      <c r="A936" s="55"/>
      <c r="B936" s="55"/>
    </row>
    <row r="937" ht="15.75" customHeight="1" spans="1:2">
      <c r="A937" s="55"/>
      <c r="B937" s="55"/>
    </row>
    <row r="938" ht="15.75" customHeight="1" spans="1:2">
      <c r="A938" s="55"/>
      <c r="B938" s="55"/>
    </row>
    <row r="939" ht="15.75" customHeight="1" spans="1:2">
      <c r="A939" s="55"/>
      <c r="B939" s="55"/>
    </row>
    <row r="940" ht="15.75" customHeight="1" spans="1:2">
      <c r="A940" s="55"/>
      <c r="B940" s="55"/>
    </row>
    <row r="941" ht="15.75" customHeight="1" spans="1:2">
      <c r="A941" s="55"/>
      <c r="B941" s="55"/>
    </row>
    <row r="942" ht="15.75" customHeight="1" spans="1:2">
      <c r="A942" s="55"/>
      <c r="B942" s="55"/>
    </row>
    <row r="943" ht="15.75" customHeight="1" spans="1:2">
      <c r="A943" s="55"/>
      <c r="B943" s="55"/>
    </row>
    <row r="944" ht="15.75" customHeight="1" spans="1:2">
      <c r="A944" s="55"/>
      <c r="B944" s="55"/>
    </row>
    <row r="945" ht="15.75" customHeight="1" spans="1:2">
      <c r="A945" s="55"/>
      <c r="B945" s="55"/>
    </row>
    <row r="946" ht="15.75" customHeight="1" spans="1:2">
      <c r="A946" s="55"/>
      <c r="B946" s="55"/>
    </row>
    <row r="947" ht="15.75" customHeight="1" spans="1:2">
      <c r="A947" s="55"/>
      <c r="B947" s="55"/>
    </row>
    <row r="948" ht="15.75" customHeight="1" spans="1:2">
      <c r="A948" s="55"/>
      <c r="B948" s="55"/>
    </row>
    <row r="949" ht="15.75" customHeight="1" spans="1:2">
      <c r="A949" s="55"/>
      <c r="B949" s="55"/>
    </row>
    <row r="950" ht="15.75" customHeight="1" spans="1:2">
      <c r="A950" s="55"/>
      <c r="B950" s="55"/>
    </row>
    <row r="951" ht="15.75" customHeight="1" spans="1:2">
      <c r="A951" s="55"/>
      <c r="B951" s="55"/>
    </row>
    <row r="952" ht="15.75" customHeight="1" spans="1:2">
      <c r="A952" s="55"/>
      <c r="B952" s="55"/>
    </row>
    <row r="953" ht="15.75" customHeight="1" spans="1:2">
      <c r="A953" s="55"/>
      <c r="B953" s="55"/>
    </row>
    <row r="954" ht="15.75" customHeight="1" spans="1:2">
      <c r="A954" s="55"/>
      <c r="B954" s="55"/>
    </row>
    <row r="955" ht="15.75" customHeight="1" spans="1:2">
      <c r="A955" s="55"/>
      <c r="B955" s="55"/>
    </row>
    <row r="956" ht="15.75" customHeight="1" spans="1:2">
      <c r="A956" s="55"/>
      <c r="B956" s="55"/>
    </row>
    <row r="957" ht="15.75" customHeight="1" spans="1:2">
      <c r="A957" s="55"/>
      <c r="B957" s="55"/>
    </row>
    <row r="958" ht="15.75" customHeight="1" spans="1:2">
      <c r="A958" s="55"/>
      <c r="B958" s="55"/>
    </row>
    <row r="959" ht="15.75" customHeight="1" spans="1:2">
      <c r="A959" s="55"/>
      <c r="B959" s="55"/>
    </row>
    <row r="960" ht="15.75" customHeight="1" spans="1:2">
      <c r="A960" s="55"/>
      <c r="B960" s="55"/>
    </row>
    <row r="961" ht="15.75" customHeight="1" spans="1:2">
      <c r="A961" s="55"/>
      <c r="B961" s="55"/>
    </row>
    <row r="962" ht="15.75" customHeight="1" spans="1:2">
      <c r="A962" s="55"/>
      <c r="B962" s="55"/>
    </row>
    <row r="963" ht="15.75" customHeight="1" spans="1:2">
      <c r="A963" s="55"/>
      <c r="B963" s="55"/>
    </row>
    <row r="964" ht="15.75" customHeight="1" spans="1:2">
      <c r="A964" s="55"/>
      <c r="B964" s="55"/>
    </row>
    <row r="965" ht="15.75" customHeight="1" spans="1:2">
      <c r="A965" s="55"/>
      <c r="B965" s="55"/>
    </row>
    <row r="966" ht="15.75" customHeight="1" spans="1:2">
      <c r="A966" s="55"/>
      <c r="B966" s="55"/>
    </row>
    <row r="967" ht="15.75" customHeight="1" spans="1:2">
      <c r="A967" s="55"/>
      <c r="B967" s="55"/>
    </row>
    <row r="968" ht="15.75" customHeight="1" spans="1:2">
      <c r="A968" s="55"/>
      <c r="B968" s="55"/>
    </row>
    <row r="969" ht="15.75" customHeight="1" spans="1:2">
      <c r="A969" s="55"/>
      <c r="B969" s="55"/>
    </row>
    <row r="970" ht="15.75" customHeight="1" spans="1:2">
      <c r="A970" s="55"/>
      <c r="B970" s="55"/>
    </row>
    <row r="971" ht="15.75" customHeight="1" spans="1:2">
      <c r="A971" s="55"/>
      <c r="B971" s="55"/>
    </row>
    <row r="972" ht="15.75" customHeight="1" spans="1:2">
      <c r="A972" s="55"/>
      <c r="B972" s="55"/>
    </row>
    <row r="973" ht="15.75" customHeight="1" spans="1:2">
      <c r="A973" s="55"/>
      <c r="B973" s="55"/>
    </row>
    <row r="974" ht="15.75" customHeight="1" spans="1:2">
      <c r="A974" s="55"/>
      <c r="B974" s="55"/>
    </row>
    <row r="975" ht="15.75" customHeight="1" spans="1:2">
      <c r="A975" s="55"/>
      <c r="B975" s="55"/>
    </row>
    <row r="976" ht="15.75" customHeight="1" spans="1:2">
      <c r="A976" s="55"/>
      <c r="B976" s="55"/>
    </row>
    <row r="977" ht="15.75" customHeight="1" spans="1:2">
      <c r="A977" s="55"/>
      <c r="B977" s="55"/>
    </row>
    <row r="978" ht="15.75" customHeight="1" spans="1:2">
      <c r="A978" s="55"/>
      <c r="B978" s="55"/>
    </row>
    <row r="979" ht="15.75" customHeight="1" spans="1:2">
      <c r="A979" s="55"/>
      <c r="B979" s="55"/>
    </row>
    <row r="980" ht="15.75" customHeight="1" spans="1:2">
      <c r="A980" s="55"/>
      <c r="B980" s="55"/>
    </row>
    <row r="981" ht="15.75" customHeight="1" spans="1:2">
      <c r="A981" s="55"/>
      <c r="B981" s="55"/>
    </row>
    <row r="982" ht="15.75" customHeight="1" spans="1:2">
      <c r="A982" s="55"/>
      <c r="B982" s="55"/>
    </row>
    <row r="983" ht="15.75" customHeight="1" spans="1:2">
      <c r="A983" s="55"/>
      <c r="B983" s="55"/>
    </row>
    <row r="984" ht="15.75" customHeight="1" spans="1:2">
      <c r="A984" s="55"/>
      <c r="B984" s="55"/>
    </row>
    <row r="985" ht="15.75" customHeight="1" spans="1:2">
      <c r="A985" s="55"/>
      <c r="B985" s="55"/>
    </row>
    <row r="986" ht="15.75" customHeight="1" spans="1:2">
      <c r="A986" s="55"/>
      <c r="B986" s="55"/>
    </row>
    <row r="987" ht="15.75" customHeight="1" spans="1:2">
      <c r="A987" s="55"/>
      <c r="B987" s="55"/>
    </row>
    <row r="988" ht="15.75" customHeight="1" spans="1:2">
      <c r="A988" s="55"/>
      <c r="B988" s="55"/>
    </row>
    <row r="989" ht="15.75" customHeight="1" spans="1:2">
      <c r="A989" s="55"/>
      <c r="B989" s="55"/>
    </row>
    <row r="990" ht="15.75" customHeight="1" spans="1:2">
      <c r="A990" s="55"/>
      <c r="B990" s="55"/>
    </row>
    <row r="991" ht="15.75" customHeight="1" spans="1:2">
      <c r="A991" s="55"/>
      <c r="B991" s="55"/>
    </row>
    <row r="992" ht="15.75" customHeight="1" spans="1:2">
      <c r="A992" s="55"/>
      <c r="B992" s="55"/>
    </row>
    <row r="993" ht="15.75" customHeight="1" spans="1:2">
      <c r="A993" s="55"/>
      <c r="B993" s="55"/>
    </row>
    <row r="994" ht="15.75" customHeight="1" spans="1:2">
      <c r="A994" s="55"/>
      <c r="B994" s="55"/>
    </row>
    <row r="995" ht="15.75" customHeight="1" spans="1:2">
      <c r="A995" s="55"/>
      <c r="B995" s="55"/>
    </row>
    <row r="996" ht="15.75" customHeight="1" spans="1:2">
      <c r="A996" s="55"/>
      <c r="B996" s="55"/>
    </row>
    <row r="997" ht="15.75" customHeight="1" spans="1:2">
      <c r="A997" s="55"/>
      <c r="B997" s="55"/>
    </row>
    <row r="998" ht="15.75" customHeight="1" spans="1:2">
      <c r="A998" s="55"/>
      <c r="B998" s="55"/>
    </row>
    <row r="999" ht="15.75" customHeight="1" spans="1:2">
      <c r="A999" s="55"/>
      <c r="B999" s="55"/>
    </row>
    <row r="1000" ht="15.75" customHeight="1" spans="1:2">
      <c r="A1000" s="55"/>
      <c r="B1000" s="55"/>
    </row>
    <row r="1001" ht="15.75" customHeight="1" spans="1:2">
      <c r="A1001" s="55"/>
      <c r="B1001" s="55"/>
    </row>
  </sheetData>
  <sheetProtection password="CED0" sheet="1" objects="1" scenarios="1"/>
  <mergeCells count="11">
    <mergeCell ref="C6:L6"/>
    <mergeCell ref="C7:L7"/>
    <mergeCell ref="C8:L8"/>
    <mergeCell ref="H10:L10"/>
    <mergeCell ref="D12:G12"/>
    <mergeCell ref="D13:G13"/>
    <mergeCell ref="D14:G14"/>
    <mergeCell ref="D15:G15"/>
    <mergeCell ref="H31:K31"/>
    <mergeCell ref="C10:C11"/>
    <mergeCell ref="D10:G11"/>
  </mergeCells>
  <pageMargins left="0.7" right="0.7" top="0.75" bottom="0.75" header="0" footer="0"/>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28"/>
  <sheetViews>
    <sheetView showGridLines="0" showRowColHeaders="0" zoomScale="90" zoomScaleNormal="90" workbookViewId="0">
      <selection activeCell="H18" sqref="H18:K18"/>
    </sheetView>
  </sheetViews>
  <sheetFormatPr defaultColWidth="12.5454545454545" defaultRowHeight="15" customHeight="1"/>
  <cols>
    <col min="1" max="1" width="34" style="348" customWidth="1"/>
    <col min="2" max="2" width="2.09090909090909" style="2" customWidth="1"/>
    <col min="3" max="3" width="4.18181818181818" style="2" customWidth="1"/>
    <col min="4" max="4" width="4.36363636363636" style="2" customWidth="1"/>
    <col min="5" max="5" width="12.5454545454545" style="2" customWidth="1"/>
    <col min="6" max="6" width="19.1818181818182" style="2" customWidth="1"/>
    <col min="7" max="7" width="1.72727272727273" style="2" customWidth="1"/>
    <col min="8" max="8" width="0.363636363636364" style="2" customWidth="1"/>
    <col min="9" max="9" width="11.2727272727273" style="2" customWidth="1"/>
    <col min="10" max="10" width="12.9090909090909" style="2" customWidth="1"/>
    <col min="11" max="11" width="12.5454545454545" style="2" customWidth="1"/>
    <col min="12" max="12" width="13.0909090909091" style="2" customWidth="1"/>
    <col min="13" max="14" width="2.36363636363636" style="2" customWidth="1"/>
    <col min="15" max="18" width="12.5454545454545" style="151" hidden="1" customWidth="1"/>
    <col min="19" max="22" width="12.5454545454545" style="2" hidden="1" customWidth="1"/>
    <col min="23" max="16384" width="12.5454545454545" style="2"/>
  </cols>
  <sheetData>
    <row r="1" customHeight="1" spans="1:1">
      <c r="A1" s="55"/>
    </row>
    <row r="2" customHeight="1" spans="1:1">
      <c r="A2" s="55"/>
    </row>
    <row r="3" customHeight="1" spans="1:1">
      <c r="A3" s="55"/>
    </row>
    <row r="4" customHeight="1" spans="1:1">
      <c r="A4" s="55"/>
    </row>
    <row r="5" customHeight="1" spans="1:1">
      <c r="A5" s="55"/>
    </row>
    <row r="6" ht="13.5" customHeight="1" spans="1:1">
      <c r="A6" s="55"/>
    </row>
    <row r="7" ht="13.5" customHeight="1" spans="1:12">
      <c r="A7" s="55"/>
      <c r="C7" s="578"/>
      <c r="D7" s="579"/>
      <c r="E7" s="579"/>
      <c r="F7" s="579"/>
      <c r="G7" s="579"/>
      <c r="H7" s="579"/>
      <c r="I7" s="579"/>
      <c r="J7" s="579"/>
      <c r="K7" s="579"/>
      <c r="L7" s="607"/>
    </row>
    <row r="8" ht="13.5" customHeight="1" spans="1:12">
      <c r="A8" s="55"/>
      <c r="C8" s="580"/>
      <c r="D8" s="581"/>
      <c r="E8" s="582" t="s">
        <v>53</v>
      </c>
      <c r="F8" s="581"/>
      <c r="G8" s="581"/>
      <c r="H8" s="581"/>
      <c r="I8" s="581"/>
      <c r="J8" s="581"/>
      <c r="K8" s="581"/>
      <c r="L8" s="608"/>
    </row>
    <row r="9" ht="13.5" customHeight="1" spans="1:12">
      <c r="A9" s="55"/>
      <c r="C9" s="580"/>
      <c r="D9" s="581"/>
      <c r="E9" s="581"/>
      <c r="F9" s="581"/>
      <c r="G9" s="581"/>
      <c r="H9" s="581"/>
      <c r="I9" s="581"/>
      <c r="J9" s="581"/>
      <c r="K9" s="581"/>
      <c r="L9" s="608"/>
    </row>
    <row r="10" ht="13.5" customHeight="1" spans="1:12">
      <c r="A10" s="55"/>
      <c r="C10" s="580"/>
      <c r="D10" s="581"/>
      <c r="E10" s="581"/>
      <c r="F10" s="581"/>
      <c r="G10" s="581"/>
      <c r="H10" s="581"/>
      <c r="I10" s="581"/>
      <c r="J10" s="581"/>
      <c r="K10" s="581"/>
      <c r="L10" s="608"/>
    </row>
    <row r="11" ht="18" spans="1:12">
      <c r="A11" s="55"/>
      <c r="C11" s="583" t="s">
        <v>1</v>
      </c>
      <c r="D11" s="584"/>
      <c r="E11" s="584"/>
      <c r="F11" s="584"/>
      <c r="G11" s="584"/>
      <c r="H11" s="584"/>
      <c r="I11" s="584"/>
      <c r="J11" s="584"/>
      <c r="K11" s="584"/>
      <c r="L11" s="609"/>
    </row>
    <row r="12" ht="18" spans="1:12">
      <c r="A12" s="55"/>
      <c r="C12" s="583" t="s">
        <v>54</v>
      </c>
      <c r="D12" s="584"/>
      <c r="E12" s="584"/>
      <c r="F12" s="584"/>
      <c r="G12" s="584"/>
      <c r="H12" s="584"/>
      <c r="I12" s="584"/>
      <c r="J12" s="584"/>
      <c r="K12" s="584"/>
      <c r="L12" s="609"/>
    </row>
    <row r="13" ht="18" spans="1:12">
      <c r="A13" s="55"/>
      <c r="C13" s="583" t="s">
        <v>6</v>
      </c>
      <c r="D13" s="584"/>
      <c r="E13" s="584"/>
      <c r="F13" s="584"/>
      <c r="G13" s="584"/>
      <c r="H13" s="584"/>
      <c r="I13" s="584"/>
      <c r="J13" s="584"/>
      <c r="K13" s="584"/>
      <c r="L13" s="609"/>
    </row>
    <row r="14" ht="13.5" customHeight="1" spans="1:12">
      <c r="A14" s="55"/>
      <c r="C14" s="580"/>
      <c r="D14" s="581"/>
      <c r="E14" s="581"/>
      <c r="F14" s="581"/>
      <c r="G14" s="581"/>
      <c r="H14" s="581"/>
      <c r="I14" s="581"/>
      <c r="J14" s="581"/>
      <c r="K14" s="581"/>
      <c r="L14" s="608"/>
    </row>
    <row r="15" ht="26.25" customHeight="1" spans="1:12">
      <c r="A15" s="55"/>
      <c r="C15" s="580"/>
      <c r="D15" s="581"/>
      <c r="E15" s="585" t="s">
        <v>55</v>
      </c>
      <c r="F15" s="586"/>
      <c r="G15" s="587" t="s">
        <v>21</v>
      </c>
      <c r="H15" s="588"/>
      <c r="I15" s="586"/>
      <c r="J15" s="586"/>
      <c r="K15" s="610"/>
      <c r="L15" s="611"/>
    </row>
    <row r="16" ht="26.25" customHeight="1" spans="1:12">
      <c r="A16" s="55"/>
      <c r="C16" s="580"/>
      <c r="D16" s="581"/>
      <c r="E16" s="585" t="s">
        <v>56</v>
      </c>
      <c r="F16" s="586"/>
      <c r="G16" s="587" t="s">
        <v>21</v>
      </c>
      <c r="H16" s="588"/>
      <c r="I16" s="586"/>
      <c r="J16" s="586"/>
      <c r="K16" s="610"/>
      <c r="L16" s="611"/>
    </row>
    <row r="17" ht="26.25" customHeight="1" spans="1:12">
      <c r="A17" s="55"/>
      <c r="C17" s="580"/>
      <c r="D17" s="581"/>
      <c r="E17" s="585" t="s">
        <v>57</v>
      </c>
      <c r="F17" s="586"/>
      <c r="G17" s="587" t="s">
        <v>21</v>
      </c>
      <c r="H17" s="588"/>
      <c r="I17" s="586"/>
      <c r="J17" s="586"/>
      <c r="K17" s="610"/>
      <c r="L17" s="611"/>
    </row>
    <row r="18" ht="26.25" customHeight="1" spans="1:12">
      <c r="A18" s="55"/>
      <c r="C18" s="580"/>
      <c r="D18" s="581"/>
      <c r="E18" s="585" t="s">
        <v>58</v>
      </c>
      <c r="F18" s="586"/>
      <c r="G18" s="587" t="s">
        <v>21</v>
      </c>
      <c r="H18" s="588"/>
      <c r="I18" s="586"/>
      <c r="J18" s="586"/>
      <c r="K18" s="610"/>
      <c r="L18" s="611"/>
    </row>
    <row r="19" ht="26.25" customHeight="1" spans="1:12">
      <c r="A19" s="55"/>
      <c r="C19" s="580"/>
      <c r="D19" s="581"/>
      <c r="E19" s="585" t="s">
        <v>59</v>
      </c>
      <c r="F19" s="586"/>
      <c r="G19" s="587" t="s">
        <v>21</v>
      </c>
      <c r="H19" s="588"/>
      <c r="I19" s="586"/>
      <c r="J19" s="586"/>
      <c r="K19" s="610"/>
      <c r="L19" s="611"/>
    </row>
    <row r="20" ht="26.25" customHeight="1" spans="1:12">
      <c r="A20" s="55"/>
      <c r="C20" s="580"/>
      <c r="D20" s="581"/>
      <c r="E20" s="585" t="s">
        <v>60</v>
      </c>
      <c r="F20" s="586"/>
      <c r="G20" s="587" t="s">
        <v>21</v>
      </c>
      <c r="H20" s="588"/>
      <c r="I20" s="586"/>
      <c r="J20" s="586"/>
      <c r="K20" s="610"/>
      <c r="L20" s="611"/>
    </row>
    <row r="21" ht="26.25" customHeight="1" spans="1:12">
      <c r="A21" s="55"/>
      <c r="C21" s="580"/>
      <c r="D21" s="581"/>
      <c r="E21" s="585" t="s">
        <v>61</v>
      </c>
      <c r="F21" s="586"/>
      <c r="G21" s="587" t="s">
        <v>21</v>
      </c>
      <c r="H21" s="588"/>
      <c r="I21" s="586"/>
      <c r="J21" s="586"/>
      <c r="K21" s="610"/>
      <c r="L21" s="611"/>
    </row>
    <row r="22" ht="26.25" customHeight="1" spans="1:12">
      <c r="A22" s="55"/>
      <c r="C22" s="580"/>
      <c r="D22" s="581"/>
      <c r="E22" s="585" t="s">
        <v>62</v>
      </c>
      <c r="F22" s="586"/>
      <c r="G22" s="587" t="s">
        <v>21</v>
      </c>
      <c r="H22" s="588"/>
      <c r="I22" s="586"/>
      <c r="J22" s="586"/>
      <c r="K22" s="610"/>
      <c r="L22" s="611"/>
    </row>
    <row r="23" ht="26.25" customHeight="1" spans="1:12">
      <c r="A23" s="55"/>
      <c r="C23" s="580"/>
      <c r="D23" s="581"/>
      <c r="E23" s="585" t="s">
        <v>63</v>
      </c>
      <c r="F23" s="586"/>
      <c r="G23" s="587" t="s">
        <v>21</v>
      </c>
      <c r="H23" s="588"/>
      <c r="I23" s="586"/>
      <c r="J23" s="586"/>
      <c r="K23" s="610"/>
      <c r="L23" s="611"/>
    </row>
    <row r="24" ht="13.5" customHeight="1" spans="1:12">
      <c r="A24" s="55"/>
      <c r="C24" s="580"/>
      <c r="D24" s="581"/>
      <c r="E24" s="581"/>
      <c r="F24" s="581"/>
      <c r="G24" s="581"/>
      <c r="H24" s="581"/>
      <c r="I24" s="581"/>
      <c r="J24" s="581"/>
      <c r="K24" s="581"/>
      <c r="L24" s="608"/>
    </row>
    <row r="25" ht="13.5" customHeight="1" spans="1:12">
      <c r="A25" s="55"/>
      <c r="C25" s="589"/>
      <c r="D25" s="581"/>
      <c r="E25" s="581" t="s">
        <v>64</v>
      </c>
      <c r="F25" s="581"/>
      <c r="G25" s="581"/>
      <c r="H25" s="581"/>
      <c r="I25" s="581"/>
      <c r="J25" s="581"/>
      <c r="K25" s="581"/>
      <c r="L25" s="608"/>
    </row>
    <row r="26" ht="13.5" customHeight="1" spans="1:12">
      <c r="A26" s="55"/>
      <c r="C26" s="589"/>
      <c r="D26" s="581"/>
      <c r="E26" s="581"/>
      <c r="F26" s="581"/>
      <c r="G26" s="581"/>
      <c r="H26" s="581"/>
      <c r="I26" s="581"/>
      <c r="J26" s="581"/>
      <c r="K26" s="581"/>
      <c r="L26" s="608"/>
    </row>
    <row r="27" ht="13.5" customHeight="1" spans="1:12">
      <c r="A27" s="55"/>
      <c r="C27" s="589"/>
      <c r="D27" s="581"/>
      <c r="E27" s="581"/>
      <c r="F27" s="581"/>
      <c r="G27" s="581"/>
      <c r="H27" s="581"/>
      <c r="I27" s="581"/>
      <c r="J27" s="581"/>
      <c r="K27" s="581"/>
      <c r="L27" s="608"/>
    </row>
    <row r="28" ht="13.5" customHeight="1" spans="1:12">
      <c r="A28" s="55"/>
      <c r="C28" s="589"/>
      <c r="D28" s="581"/>
      <c r="E28" s="581"/>
      <c r="F28" s="581"/>
      <c r="G28" s="581"/>
      <c r="H28" s="581"/>
      <c r="I28" s="581"/>
      <c r="J28" s="581"/>
      <c r="K28" s="581"/>
      <c r="L28" s="608"/>
    </row>
    <row r="29" ht="13.5" customHeight="1" spans="1:12">
      <c r="A29" s="55"/>
      <c r="C29" s="589"/>
      <c r="D29" s="581"/>
      <c r="E29" s="590" t="s">
        <v>65</v>
      </c>
      <c r="F29" s="590"/>
      <c r="G29" s="590"/>
      <c r="H29" s="581"/>
      <c r="I29" s="581"/>
      <c r="J29" s="581"/>
      <c r="K29" s="581"/>
      <c r="L29" s="608"/>
    </row>
    <row r="30" ht="13.5" customHeight="1" spans="1:12">
      <c r="A30" s="55"/>
      <c r="C30" s="589"/>
      <c r="D30" s="581"/>
      <c r="E30" s="591" t="s">
        <v>66</v>
      </c>
      <c r="F30" s="581"/>
      <c r="G30" s="581"/>
      <c r="H30" s="581"/>
      <c r="I30" s="581"/>
      <c r="J30" s="581"/>
      <c r="K30" s="581"/>
      <c r="L30" s="608"/>
    </row>
    <row r="31" ht="13.5" customHeight="1" spans="1:12">
      <c r="A31" s="55"/>
      <c r="C31" s="592"/>
      <c r="D31" s="593"/>
      <c r="E31" s="593"/>
      <c r="F31" s="593"/>
      <c r="G31" s="593"/>
      <c r="H31" s="593"/>
      <c r="I31" s="593"/>
      <c r="J31" s="593"/>
      <c r="K31" s="593"/>
      <c r="L31" s="612"/>
    </row>
    <row r="32" ht="13.5" customHeight="1" spans="1:3">
      <c r="A32" s="55"/>
      <c r="C32" s="594"/>
    </row>
    <row r="33" ht="13.5" customHeight="1" spans="1:3">
      <c r="A33" s="55"/>
      <c r="C33" s="594"/>
    </row>
    <row r="34" ht="13.5" customHeight="1" spans="1:1">
      <c r="A34" s="55"/>
    </row>
    <row r="35" ht="28" spans="1:12">
      <c r="A35" s="55"/>
      <c r="C35" s="71" t="s">
        <v>10</v>
      </c>
      <c r="D35" s="71" t="s">
        <v>40</v>
      </c>
      <c r="E35" s="173"/>
      <c r="F35" s="173"/>
      <c r="G35" s="173"/>
      <c r="H35" s="173"/>
      <c r="I35" s="72" t="s">
        <v>67</v>
      </c>
      <c r="J35" s="72" t="s">
        <v>68</v>
      </c>
      <c r="K35" s="72" t="s">
        <v>69</v>
      </c>
      <c r="L35" s="72" t="s">
        <v>29</v>
      </c>
    </row>
    <row r="36" ht="14" spans="1:18">
      <c r="A36" s="55"/>
      <c r="C36" s="180">
        <v>1</v>
      </c>
      <c r="D36" s="595" t="s">
        <v>46</v>
      </c>
      <c r="E36" s="596"/>
      <c r="F36" s="596"/>
      <c r="G36" s="596"/>
      <c r="H36" s="596"/>
      <c r="I36" s="596"/>
      <c r="J36" s="596"/>
      <c r="K36" s="596"/>
      <c r="L36" s="613"/>
      <c r="M36" s="594"/>
      <c r="O36" s="645">
        <v>1</v>
      </c>
      <c r="P36" s="645">
        <v>2</v>
      </c>
      <c r="Q36" s="645">
        <v>3</v>
      </c>
      <c r="R36" s="645">
        <v>4</v>
      </c>
    </row>
    <row r="37" ht="14" spans="1:18">
      <c r="A37" s="55"/>
      <c r="C37" s="124"/>
      <c r="D37" s="26">
        <v>1.1</v>
      </c>
      <c r="E37" s="597" t="s">
        <v>70</v>
      </c>
      <c r="F37" s="598"/>
      <c r="G37" s="598"/>
      <c r="H37" s="598"/>
      <c r="I37" s="84">
        <f>'1.1-Stand Binamuda'!M29</f>
        <v>0</v>
      </c>
      <c r="J37" s="26"/>
      <c r="K37" s="26"/>
      <c r="L37" s="123"/>
      <c r="O37" s="196">
        <f>I37</f>
        <v>0</v>
      </c>
      <c r="P37" s="151">
        <f>O37*2</f>
        <v>0</v>
      </c>
      <c r="Q37" s="151">
        <f>O37*3</f>
        <v>0</v>
      </c>
      <c r="R37" s="151">
        <f>O37*4</f>
        <v>0</v>
      </c>
    </row>
    <row r="38" ht="30.5" customHeight="1" spans="1:18">
      <c r="A38" s="55"/>
      <c r="C38" s="124"/>
      <c r="D38" s="26">
        <v>1.2</v>
      </c>
      <c r="E38" s="597" t="s">
        <v>71</v>
      </c>
      <c r="F38" s="598"/>
      <c r="G38" s="598"/>
      <c r="H38" s="598"/>
      <c r="I38" s="84">
        <f>'1.1-Stand Binamuda'!P44</f>
        <v>0</v>
      </c>
      <c r="J38" s="26"/>
      <c r="K38" s="26"/>
      <c r="L38" s="89"/>
      <c r="O38" s="196">
        <f>I38</f>
        <v>0</v>
      </c>
      <c r="P38" s="151">
        <f t="shared" ref="P38:P41" si="0">O38*2</f>
        <v>0</v>
      </c>
      <c r="Q38" s="151">
        <f t="shared" ref="Q38:Q41" si="1">O38*3</f>
        <v>0</v>
      </c>
      <c r="R38" s="151">
        <f t="shared" ref="R38:R41" si="2">O38*4</f>
        <v>0</v>
      </c>
    </row>
    <row r="39" ht="14" spans="1:18">
      <c r="A39" s="55"/>
      <c r="C39" s="124"/>
      <c r="D39" s="26">
        <v>1.3</v>
      </c>
      <c r="E39" s="597" t="s">
        <v>72</v>
      </c>
      <c r="F39" s="598"/>
      <c r="G39" s="598"/>
      <c r="H39" s="598"/>
      <c r="I39" s="84" t="str">
        <f>'1.1-Stand Binamuda'!I65</f>
        <v/>
      </c>
      <c r="J39" s="26"/>
      <c r="K39" s="26"/>
      <c r="L39" s="123"/>
      <c r="O39" s="196" t="str">
        <f>I39</f>
        <v/>
      </c>
      <c r="P39" s="151" t="e">
        <f t="shared" si="0"/>
        <v>#VALUE!</v>
      </c>
      <c r="Q39" s="151" t="e">
        <f t="shared" si="1"/>
        <v>#VALUE!</v>
      </c>
      <c r="R39" s="151" t="e">
        <f t="shared" si="2"/>
        <v>#VALUE!</v>
      </c>
    </row>
    <row r="40" ht="14" spans="1:18">
      <c r="A40" s="55"/>
      <c r="C40" s="124"/>
      <c r="D40" s="26">
        <v>1.4</v>
      </c>
      <c r="E40" s="597" t="s">
        <v>73</v>
      </c>
      <c r="F40" s="598"/>
      <c r="G40" s="598"/>
      <c r="H40" s="598"/>
      <c r="I40" s="84">
        <f>'1.1-Stand Binamuda'!M78</f>
        <v>0</v>
      </c>
      <c r="J40" s="26"/>
      <c r="K40" s="26"/>
      <c r="L40" s="123"/>
      <c r="O40" s="196">
        <f>I40</f>
        <v>0</v>
      </c>
      <c r="P40" s="151">
        <f t="shared" si="0"/>
        <v>0</v>
      </c>
      <c r="Q40" s="151">
        <f t="shared" si="1"/>
        <v>0</v>
      </c>
      <c r="R40" s="151">
        <f t="shared" si="2"/>
        <v>0</v>
      </c>
    </row>
    <row r="41" ht="14" spans="1:18">
      <c r="A41" s="55"/>
      <c r="C41" s="599"/>
      <c r="D41" s="26">
        <v>1.5</v>
      </c>
      <c r="E41" s="597" t="s">
        <v>74</v>
      </c>
      <c r="F41" s="598"/>
      <c r="G41" s="598"/>
      <c r="H41" s="598"/>
      <c r="I41" s="84">
        <f>'1.1-Stand Binamuda'!M89</f>
        <v>0</v>
      </c>
      <c r="J41" s="26"/>
      <c r="K41" s="26"/>
      <c r="L41" s="123"/>
      <c r="O41" s="196">
        <f>I41</f>
        <v>0</v>
      </c>
      <c r="P41" s="151">
        <f t="shared" si="0"/>
        <v>0</v>
      </c>
      <c r="Q41" s="151">
        <f t="shared" si="1"/>
        <v>0</v>
      </c>
      <c r="R41" s="151">
        <f t="shared" si="2"/>
        <v>0</v>
      </c>
    </row>
    <row r="42" ht="14" spans="1:18">
      <c r="A42" s="55"/>
      <c r="C42" s="600"/>
      <c r="D42" s="601" t="s">
        <v>75</v>
      </c>
      <c r="E42" s="602"/>
      <c r="F42" s="602"/>
      <c r="G42" s="602"/>
      <c r="H42" s="603"/>
      <c r="I42" s="614">
        <f>SUM(I37:I41)</f>
        <v>0</v>
      </c>
      <c r="J42" s="71">
        <v>0.35</v>
      </c>
      <c r="K42" s="71">
        <v>5</v>
      </c>
      <c r="L42" s="615"/>
      <c r="O42" s="646">
        <f>SUM(O37:O41)</f>
        <v>0</v>
      </c>
      <c r="P42" s="646" t="e">
        <f t="shared" ref="P42:R42" si="3">SUM(P37:P41)</f>
        <v>#VALUE!</v>
      </c>
      <c r="Q42" s="646" t="e">
        <f t="shared" si="3"/>
        <v>#VALUE!</v>
      </c>
      <c r="R42" s="646" t="e">
        <f t="shared" si="3"/>
        <v>#VALUE!</v>
      </c>
    </row>
    <row r="43" ht="14" spans="1:18">
      <c r="A43" s="55"/>
      <c r="C43" s="604"/>
      <c r="D43" s="601" t="s">
        <v>76</v>
      </c>
      <c r="E43" s="602"/>
      <c r="F43" s="602"/>
      <c r="G43" s="602"/>
      <c r="H43" s="602"/>
      <c r="I43" s="616"/>
      <c r="J43" s="71">
        <f>SUM(I42*J42)</f>
        <v>0</v>
      </c>
      <c r="K43" s="617">
        <f>SUM(J43*K42)</f>
        <v>0</v>
      </c>
      <c r="L43" s="618" t="str">
        <f>IF($K$43&lt;=47.25,"CUKUP",IF($K$43&lt;=94.5,"BAIK",IF($K$43&lt;=141.75,"BAIK SEKALI",IF($K$43&lt;=189,"PARIPURNA","FALSE"))))</f>
        <v>CUKUP</v>
      </c>
      <c r="O43" s="151">
        <f>O42*$J$42</f>
        <v>0</v>
      </c>
      <c r="P43" s="151" t="e">
        <f t="shared" ref="P43:R43" si="4">P42*$J$42</f>
        <v>#VALUE!</v>
      </c>
      <c r="Q43" s="151" t="e">
        <f t="shared" si="4"/>
        <v>#VALUE!</v>
      </c>
      <c r="R43" s="151" t="e">
        <f t="shared" si="4"/>
        <v>#VALUE!</v>
      </c>
    </row>
    <row r="44" ht="13.5" customHeight="1" spans="1:18">
      <c r="A44" s="55"/>
      <c r="O44" s="647">
        <f>O43*$K$42</f>
        <v>0</v>
      </c>
      <c r="P44" s="647" t="e">
        <f t="shared" ref="P44:R44" si="5">P43*$K$42</f>
        <v>#VALUE!</v>
      </c>
      <c r="Q44" s="647" t="e">
        <f t="shared" si="5"/>
        <v>#VALUE!</v>
      </c>
      <c r="R44" s="647" t="e">
        <f t="shared" si="5"/>
        <v>#VALUE!</v>
      </c>
    </row>
    <row r="45" ht="13.5" customHeight="1" spans="1:12">
      <c r="A45" s="55"/>
      <c r="C45" s="113"/>
      <c r="D45" s="114"/>
      <c r="E45" s="114"/>
      <c r="F45" s="114"/>
      <c r="G45" s="114"/>
      <c r="H45" s="114"/>
      <c r="I45" s="114"/>
      <c r="J45" s="114"/>
      <c r="K45" s="114"/>
      <c r="L45" s="136"/>
    </row>
    <row r="46" ht="13.5" customHeight="1" spans="1:12">
      <c r="A46" s="55"/>
      <c r="C46" s="10"/>
      <c r="D46" s="605" t="s">
        <v>77</v>
      </c>
      <c r="E46" s="605"/>
      <c r="L46" s="38"/>
    </row>
    <row r="47" ht="13.5" customHeight="1" spans="1:12">
      <c r="A47" s="55"/>
      <c r="C47" s="10"/>
      <c r="D47" s="605" t="s">
        <v>78</v>
      </c>
      <c r="E47" s="605"/>
      <c r="L47" s="38"/>
    </row>
    <row r="48" ht="13.5" customHeight="1" spans="1:12">
      <c r="A48" s="55"/>
      <c r="C48" s="10"/>
      <c r="D48" s="606" t="s">
        <v>79</v>
      </c>
      <c r="E48" s="606"/>
      <c r="F48" s="606"/>
      <c r="G48" s="606"/>
      <c r="H48" s="606"/>
      <c r="I48" s="606"/>
      <c r="J48" s="606"/>
      <c r="L48" s="38"/>
    </row>
    <row r="49" ht="13.5" customHeight="1" spans="1:12">
      <c r="A49" s="55"/>
      <c r="C49" s="10"/>
      <c r="L49" s="38"/>
    </row>
    <row r="50" ht="13.5" customHeight="1" spans="1:12">
      <c r="A50" s="55"/>
      <c r="C50" s="10"/>
      <c r="L50" s="38"/>
    </row>
    <row r="51" ht="13.5" customHeight="1" spans="1:12">
      <c r="A51" s="55"/>
      <c r="C51" s="10"/>
      <c r="L51" s="38"/>
    </row>
    <row r="52" ht="13.5" customHeight="1" spans="1:12">
      <c r="A52" s="55"/>
      <c r="C52" s="10"/>
      <c r="L52" s="38"/>
    </row>
    <row r="53" ht="13.5" customHeight="1" spans="1:12">
      <c r="A53" s="55"/>
      <c r="C53" s="10"/>
      <c r="L53" s="38"/>
    </row>
    <row r="54" ht="13.5" customHeight="1" spans="1:12">
      <c r="A54" s="55"/>
      <c r="C54" s="10"/>
      <c r="L54" s="38"/>
    </row>
    <row r="55" ht="13.5" customHeight="1" spans="1:12">
      <c r="A55" s="55"/>
      <c r="C55" s="10"/>
      <c r="L55" s="38"/>
    </row>
    <row r="56" ht="13.5" customHeight="1" spans="1:12">
      <c r="A56" s="55"/>
      <c r="C56" s="10"/>
      <c r="L56" s="38"/>
    </row>
    <row r="57" ht="13.5" customHeight="1" spans="1:12">
      <c r="A57" s="55"/>
      <c r="C57" s="10"/>
      <c r="L57" s="38"/>
    </row>
    <row r="58" ht="13.5" customHeight="1" spans="1:12">
      <c r="A58" s="55"/>
      <c r="C58" s="10"/>
      <c r="L58" s="38"/>
    </row>
    <row r="59" ht="13.5" customHeight="1" spans="1:12">
      <c r="A59" s="55"/>
      <c r="C59" s="10"/>
      <c r="L59" s="38"/>
    </row>
    <row r="60" ht="13.5" customHeight="1" spans="1:12">
      <c r="A60" s="55"/>
      <c r="C60" s="10"/>
      <c r="L60" s="38"/>
    </row>
    <row r="61" ht="13.5" customHeight="1" spans="1:12">
      <c r="A61" s="55"/>
      <c r="C61" s="10"/>
      <c r="L61" s="38"/>
    </row>
    <row r="62" ht="13.5" customHeight="1" spans="1:12">
      <c r="A62" s="55"/>
      <c r="C62" s="10"/>
      <c r="L62" s="38"/>
    </row>
    <row r="63" ht="13.5" customHeight="1" spans="1:12">
      <c r="A63" s="55"/>
      <c r="C63" s="10"/>
      <c r="L63" s="38"/>
    </row>
    <row r="64" ht="13.5" customHeight="1" spans="1:12">
      <c r="A64" s="55"/>
      <c r="C64" s="10"/>
      <c r="L64" s="38"/>
    </row>
    <row r="65" ht="13.5" customHeight="1" spans="1:12">
      <c r="A65" s="55"/>
      <c r="C65" s="10"/>
      <c r="L65" s="38"/>
    </row>
    <row r="66" ht="13.5" customHeight="1" spans="1:12">
      <c r="A66" s="55"/>
      <c r="C66" s="10"/>
      <c r="L66" s="38"/>
    </row>
    <row r="67" ht="13.5" customHeight="1" spans="1:12">
      <c r="A67" s="55"/>
      <c r="C67" s="10"/>
      <c r="L67" s="38"/>
    </row>
    <row r="68" ht="13.5" customHeight="1" spans="1:12">
      <c r="A68" s="55"/>
      <c r="C68" s="10"/>
      <c r="L68" s="38"/>
    </row>
    <row r="69" ht="13.5" customHeight="1" spans="1:12">
      <c r="A69" s="55"/>
      <c r="C69" s="10"/>
      <c r="L69" s="38"/>
    </row>
    <row r="70" ht="13.5" customHeight="1" spans="1:12">
      <c r="A70" s="55"/>
      <c r="C70" s="10"/>
      <c r="L70" s="38"/>
    </row>
    <row r="71" ht="13.5" customHeight="1" spans="1:12">
      <c r="A71" s="55"/>
      <c r="C71" s="10"/>
      <c r="L71" s="38"/>
    </row>
    <row r="72" ht="13.5" customHeight="1" spans="1:12">
      <c r="A72" s="55"/>
      <c r="C72" s="10"/>
      <c r="L72" s="38"/>
    </row>
    <row r="73" ht="13.5" customHeight="1" spans="1:12">
      <c r="A73" s="55"/>
      <c r="C73" s="10"/>
      <c r="L73" s="38"/>
    </row>
    <row r="74" ht="13.5" customHeight="1" spans="1:12">
      <c r="A74" s="55"/>
      <c r="C74" s="10"/>
      <c r="L74" s="38"/>
    </row>
    <row r="75" ht="13.5" customHeight="1" spans="1:12">
      <c r="A75" s="55"/>
      <c r="C75" s="10"/>
      <c r="L75" s="38"/>
    </row>
    <row r="76" ht="13.5" customHeight="1" spans="1:12">
      <c r="A76" s="55"/>
      <c r="C76" s="10"/>
      <c r="L76" s="38"/>
    </row>
    <row r="77" ht="13.5" customHeight="1" spans="1:12">
      <c r="A77" s="55"/>
      <c r="C77" s="10"/>
      <c r="L77" s="38"/>
    </row>
    <row r="78" ht="13.5" customHeight="1" spans="1:12">
      <c r="A78" s="55"/>
      <c r="C78" s="10"/>
      <c r="L78" s="38"/>
    </row>
    <row r="79" ht="13.5" customHeight="1" spans="1:12">
      <c r="A79" s="55"/>
      <c r="C79" s="10"/>
      <c r="L79" s="38"/>
    </row>
    <row r="80" ht="13.5" customHeight="1" spans="1:12">
      <c r="A80" s="55"/>
      <c r="C80" s="31"/>
      <c r="D80" s="32"/>
      <c r="E80" s="32"/>
      <c r="F80" s="32"/>
      <c r="G80" s="32"/>
      <c r="H80" s="32"/>
      <c r="I80" s="32"/>
      <c r="J80" s="32"/>
      <c r="K80" s="32"/>
      <c r="L80" s="47"/>
    </row>
    <row r="81" ht="13.5" customHeight="1" spans="1:9">
      <c r="A81" s="55"/>
      <c r="I81" s="164"/>
    </row>
    <row r="82" ht="13.5" customHeight="1" spans="1:1">
      <c r="A82" s="55"/>
    </row>
    <row r="83" ht="13.5" customHeight="1" spans="1:1">
      <c r="A83" s="55"/>
    </row>
    <row r="84" ht="13.5" customHeight="1" spans="1:1">
      <c r="A84" s="55"/>
    </row>
    <row r="85" ht="38.5" customHeight="1" spans="1:12">
      <c r="A85" s="55"/>
      <c r="C85" s="66" t="s">
        <v>10</v>
      </c>
      <c r="D85" s="14" t="s">
        <v>40</v>
      </c>
      <c r="E85" s="15"/>
      <c r="F85" s="15"/>
      <c r="G85" s="15"/>
      <c r="H85" s="39"/>
      <c r="I85" s="72" t="s">
        <v>67</v>
      </c>
      <c r="J85" s="13" t="s">
        <v>68</v>
      </c>
      <c r="K85" s="13" t="s">
        <v>69</v>
      </c>
      <c r="L85" s="13" t="s">
        <v>29</v>
      </c>
    </row>
    <row r="86" ht="14" spans="1:18">
      <c r="A86" s="55"/>
      <c r="C86" s="180">
        <v>2</v>
      </c>
      <c r="D86" s="595" t="s">
        <v>47</v>
      </c>
      <c r="E86" s="596"/>
      <c r="F86" s="596"/>
      <c r="G86" s="596"/>
      <c r="H86" s="596"/>
      <c r="I86" s="596"/>
      <c r="J86" s="596"/>
      <c r="K86" s="596"/>
      <c r="L86" s="613"/>
      <c r="O86" s="645">
        <v>1</v>
      </c>
      <c r="P86" s="645">
        <v>2</v>
      </c>
      <c r="Q86" s="645">
        <v>3</v>
      </c>
      <c r="R86" s="645">
        <v>4</v>
      </c>
    </row>
    <row r="87" ht="14" spans="1:18">
      <c r="A87" s="55"/>
      <c r="C87" s="619"/>
      <c r="D87" s="26" t="s">
        <v>80</v>
      </c>
      <c r="E87" s="73" t="s">
        <v>81</v>
      </c>
      <c r="F87" s="620"/>
      <c r="G87" s="620"/>
      <c r="H87" s="621"/>
      <c r="I87" s="625" t="str">
        <f>'2.1-Stand Binawasa'!J22</f>
        <v/>
      </c>
      <c r="J87" s="79"/>
      <c r="K87" s="123"/>
      <c r="L87" s="123"/>
      <c r="O87" s="196" t="str">
        <f>I87</f>
        <v/>
      </c>
      <c r="P87" s="151" t="e">
        <f>O87*2</f>
        <v>#VALUE!</v>
      </c>
      <c r="Q87" s="151" t="e">
        <f>O87*3</f>
        <v>#VALUE!</v>
      </c>
      <c r="R87" s="151" t="e">
        <f>O87*4</f>
        <v>#VALUE!</v>
      </c>
    </row>
    <row r="88" ht="14" spans="1:18">
      <c r="A88" s="55"/>
      <c r="C88" s="124"/>
      <c r="D88" s="26">
        <v>2.2</v>
      </c>
      <c r="E88" s="73" t="s">
        <v>82</v>
      </c>
      <c r="F88" s="620"/>
      <c r="G88" s="620"/>
      <c r="H88" s="621"/>
      <c r="I88" s="625">
        <f>'2.1-Stand Binawasa'!M67</f>
        <v>0</v>
      </c>
      <c r="J88" s="79"/>
      <c r="K88" s="123"/>
      <c r="L88" s="123"/>
      <c r="O88" s="196">
        <f>I88</f>
        <v>0</v>
      </c>
      <c r="P88" s="151">
        <f t="shared" ref="P88:P91" si="6">O88*2</f>
        <v>0</v>
      </c>
      <c r="Q88" s="151">
        <f t="shared" ref="Q88:Q91" si="7">O88*3</f>
        <v>0</v>
      </c>
      <c r="R88" s="151">
        <f t="shared" ref="R88:R91" si="8">O88*4</f>
        <v>0</v>
      </c>
    </row>
    <row r="89" ht="26.5" customHeight="1" spans="1:18">
      <c r="A89" s="55"/>
      <c r="C89" s="124"/>
      <c r="D89" s="26" t="s">
        <v>83</v>
      </c>
      <c r="E89" s="73" t="s">
        <v>84</v>
      </c>
      <c r="F89" s="620"/>
      <c r="G89" s="620"/>
      <c r="H89" s="621"/>
      <c r="I89" s="625">
        <f>'2.1-Stand Binawasa'!M83</f>
        <v>0</v>
      </c>
      <c r="J89" s="79"/>
      <c r="K89" s="123"/>
      <c r="L89" s="123"/>
      <c r="O89" s="196">
        <f>I89</f>
        <v>0</v>
      </c>
      <c r="P89" s="151">
        <f t="shared" si="6"/>
        <v>0</v>
      </c>
      <c r="Q89" s="151">
        <f t="shared" si="7"/>
        <v>0</v>
      </c>
      <c r="R89" s="151">
        <f t="shared" si="8"/>
        <v>0</v>
      </c>
    </row>
    <row r="90" ht="14" spans="1:18">
      <c r="A90" s="55"/>
      <c r="C90" s="124"/>
      <c r="D90" s="26" t="s">
        <v>85</v>
      </c>
      <c r="E90" s="73" t="s">
        <v>73</v>
      </c>
      <c r="F90" s="620"/>
      <c r="G90" s="620"/>
      <c r="H90" s="621"/>
      <c r="I90" s="625">
        <f>'2.1-Stand Binawasa'!M95</f>
        <v>0</v>
      </c>
      <c r="J90" s="79"/>
      <c r="K90" s="123"/>
      <c r="L90" s="123"/>
      <c r="O90" s="196">
        <f>I90</f>
        <v>0</v>
      </c>
      <c r="P90" s="151">
        <f t="shared" si="6"/>
        <v>0</v>
      </c>
      <c r="Q90" s="151">
        <f t="shared" si="7"/>
        <v>0</v>
      </c>
      <c r="R90" s="151">
        <f t="shared" si="8"/>
        <v>0</v>
      </c>
    </row>
    <row r="91" ht="14" spans="1:18">
      <c r="A91" s="55"/>
      <c r="C91" s="124"/>
      <c r="D91" s="26" t="s">
        <v>86</v>
      </c>
      <c r="E91" s="73" t="s">
        <v>87</v>
      </c>
      <c r="F91" s="620"/>
      <c r="G91" s="620"/>
      <c r="H91" s="621"/>
      <c r="I91" s="625">
        <f>'2.1-Stand Binawasa'!M114</f>
        <v>0</v>
      </c>
      <c r="J91" s="79"/>
      <c r="K91" s="123"/>
      <c r="L91" s="123"/>
      <c r="O91" s="196">
        <f>I91</f>
        <v>0</v>
      </c>
      <c r="P91" s="151">
        <f t="shared" si="6"/>
        <v>0</v>
      </c>
      <c r="Q91" s="151">
        <f t="shared" si="7"/>
        <v>0</v>
      </c>
      <c r="R91" s="151">
        <f t="shared" si="8"/>
        <v>0</v>
      </c>
    </row>
    <row r="92" ht="13.5" customHeight="1" spans="1:18">
      <c r="A92" s="55"/>
      <c r="C92" s="124"/>
      <c r="D92" s="601" t="s">
        <v>75</v>
      </c>
      <c r="E92" s="602"/>
      <c r="F92" s="602"/>
      <c r="G92" s="602"/>
      <c r="H92" s="616"/>
      <c r="I92" s="614">
        <f>SUM(I87:I91)</f>
        <v>0</v>
      </c>
      <c r="J92" s="14">
        <v>0.35</v>
      </c>
      <c r="K92" s="71">
        <v>5</v>
      </c>
      <c r="L92" s="626"/>
      <c r="O92" s="646">
        <f>SUM(O87:O91)</f>
        <v>0</v>
      </c>
      <c r="P92" s="646" t="e">
        <f>SUM(P87:P91)</f>
        <v>#VALUE!</v>
      </c>
      <c r="Q92" s="646" t="e">
        <f t="shared" ref="Q92" si="9">SUM(Q87:Q91)</f>
        <v>#VALUE!</v>
      </c>
      <c r="R92" s="646" t="e">
        <f t="shared" ref="R92" si="10">SUM(R87:R91)</f>
        <v>#VALUE!</v>
      </c>
    </row>
    <row r="93" ht="13.5" customHeight="1" spans="1:18">
      <c r="A93" s="55"/>
      <c r="C93" s="49"/>
      <c r="D93" s="601" t="s">
        <v>76</v>
      </c>
      <c r="E93" s="602"/>
      <c r="F93" s="602"/>
      <c r="G93" s="602"/>
      <c r="H93" s="602"/>
      <c r="I93" s="616"/>
      <c r="J93" s="14">
        <f>SUM(I92*J92)</f>
        <v>0</v>
      </c>
      <c r="K93" s="617">
        <f>SUM(J93*K92)</f>
        <v>0</v>
      </c>
      <c r="L93" s="627" t="str">
        <f>IF($K$93&lt;=42,"CUKUP",IF($K$93&lt;=84,"BAIK",IF($K$93&lt;=126,"BAIK SEKALI",IF($K$93&lt;=168,"PARIPURNA","FALSE"))))</f>
        <v>CUKUP</v>
      </c>
      <c r="O93" s="151">
        <f>O92*$J$92</f>
        <v>0</v>
      </c>
      <c r="P93" s="151" t="e">
        <f>P92*J92</f>
        <v>#VALUE!</v>
      </c>
      <c r="Q93" s="151" t="e">
        <f>Q92*J92</f>
        <v>#VALUE!</v>
      </c>
      <c r="R93" s="151" t="e">
        <f>R92*J92</f>
        <v>#VALUE!</v>
      </c>
    </row>
    <row r="94" ht="13.5" customHeight="1" spans="1:18">
      <c r="A94" s="55"/>
      <c r="D94" s="151"/>
      <c r="E94" s="622"/>
      <c r="F94" s="151"/>
      <c r="G94" s="151"/>
      <c r="H94" s="151"/>
      <c r="O94" s="647">
        <f>O93*K92</f>
        <v>0</v>
      </c>
      <c r="P94" s="647" t="e">
        <f>P93*K92</f>
        <v>#VALUE!</v>
      </c>
      <c r="Q94" s="647" t="e">
        <f>Q93*K92</f>
        <v>#VALUE!</v>
      </c>
      <c r="R94" s="647" t="e">
        <f>R93*K92</f>
        <v>#VALUE!</v>
      </c>
    </row>
    <row r="95" ht="13.5" customHeight="1" spans="1:12">
      <c r="A95" s="55"/>
      <c r="C95" s="113"/>
      <c r="D95" s="623"/>
      <c r="E95" s="624"/>
      <c r="F95" s="623"/>
      <c r="G95" s="623"/>
      <c r="H95" s="623"/>
      <c r="I95" s="114"/>
      <c r="J95" s="114"/>
      <c r="K95" s="114"/>
      <c r="L95" s="136"/>
    </row>
    <row r="96" ht="13.5" customHeight="1" spans="1:12">
      <c r="A96" s="55"/>
      <c r="C96" s="10"/>
      <c r="D96" s="605" t="s">
        <v>77</v>
      </c>
      <c r="E96" s="605"/>
      <c r="F96" s="151"/>
      <c r="G96" s="151"/>
      <c r="H96" s="151"/>
      <c r="L96" s="38"/>
    </row>
    <row r="97" ht="13.5" customHeight="1" spans="1:12">
      <c r="A97" s="55"/>
      <c r="C97" s="10"/>
      <c r="D97" s="605" t="s">
        <v>78</v>
      </c>
      <c r="E97" s="605"/>
      <c r="F97" s="151"/>
      <c r="G97" s="151"/>
      <c r="H97" s="151"/>
      <c r="L97" s="38"/>
    </row>
    <row r="98" ht="13.5" customHeight="1" spans="1:12">
      <c r="A98" s="55"/>
      <c r="C98" s="10"/>
      <c r="D98" s="606" t="s">
        <v>88</v>
      </c>
      <c r="E98" s="606"/>
      <c r="F98" s="606"/>
      <c r="G98" s="606"/>
      <c r="H98" s="606"/>
      <c r="I98" s="606"/>
      <c r="J98" s="606"/>
      <c r="L98" s="38"/>
    </row>
    <row r="99" ht="13.5" customHeight="1" spans="1:12">
      <c r="A99" s="55"/>
      <c r="C99" s="10"/>
      <c r="D99" s="151"/>
      <c r="E99" s="622"/>
      <c r="F99" s="151"/>
      <c r="G99" s="151"/>
      <c r="H99" s="151"/>
      <c r="L99" s="38"/>
    </row>
    <row r="100" ht="13.5" customHeight="1" spans="1:12">
      <c r="A100" s="55"/>
      <c r="C100" s="10"/>
      <c r="D100" s="151"/>
      <c r="E100" s="622"/>
      <c r="F100" s="151"/>
      <c r="G100" s="151"/>
      <c r="H100" s="151"/>
      <c r="L100" s="38"/>
    </row>
    <row r="101" ht="13.5" customHeight="1" spans="1:12">
      <c r="A101" s="55"/>
      <c r="C101" s="10"/>
      <c r="D101" s="151"/>
      <c r="E101" s="622"/>
      <c r="F101" s="151"/>
      <c r="G101" s="151"/>
      <c r="H101" s="151"/>
      <c r="L101" s="38"/>
    </row>
    <row r="102" ht="13.5" customHeight="1" spans="1:12">
      <c r="A102" s="55"/>
      <c r="C102" s="10"/>
      <c r="D102" s="151"/>
      <c r="E102" s="622"/>
      <c r="F102" s="151"/>
      <c r="G102" s="151"/>
      <c r="H102" s="151"/>
      <c r="L102" s="38"/>
    </row>
    <row r="103" ht="13.5" customHeight="1" spans="1:12">
      <c r="A103" s="55"/>
      <c r="C103" s="10"/>
      <c r="D103" s="151"/>
      <c r="E103" s="622"/>
      <c r="F103" s="151"/>
      <c r="G103" s="151"/>
      <c r="H103" s="151"/>
      <c r="L103" s="38"/>
    </row>
    <row r="104" ht="13.5" customHeight="1" spans="1:12">
      <c r="A104" s="55"/>
      <c r="C104" s="10"/>
      <c r="D104" s="151"/>
      <c r="E104" s="622"/>
      <c r="F104" s="151"/>
      <c r="G104" s="151"/>
      <c r="H104" s="151"/>
      <c r="L104" s="38"/>
    </row>
    <row r="105" ht="13.5" customHeight="1" spans="1:12">
      <c r="A105" s="55"/>
      <c r="C105" s="10"/>
      <c r="D105" s="151"/>
      <c r="E105" s="622"/>
      <c r="F105" s="151"/>
      <c r="G105" s="151"/>
      <c r="H105" s="151"/>
      <c r="L105" s="38"/>
    </row>
    <row r="106" ht="13.5" customHeight="1" spans="1:12">
      <c r="A106" s="55"/>
      <c r="C106" s="10"/>
      <c r="D106" s="151"/>
      <c r="E106" s="622"/>
      <c r="F106" s="151"/>
      <c r="G106" s="151"/>
      <c r="H106" s="151"/>
      <c r="L106" s="38"/>
    </row>
    <row r="107" ht="13.5" customHeight="1" spans="1:12">
      <c r="A107" s="55"/>
      <c r="C107" s="10"/>
      <c r="D107" s="151"/>
      <c r="E107" s="622"/>
      <c r="F107" s="151"/>
      <c r="G107" s="151"/>
      <c r="H107" s="151"/>
      <c r="L107" s="38"/>
    </row>
    <row r="108" ht="13.5" customHeight="1" spans="1:12">
      <c r="A108" s="55"/>
      <c r="C108" s="10"/>
      <c r="D108" s="151"/>
      <c r="E108" s="622"/>
      <c r="F108" s="151"/>
      <c r="G108" s="151"/>
      <c r="H108" s="151"/>
      <c r="L108" s="38"/>
    </row>
    <row r="109" ht="13.5" customHeight="1" spans="1:12">
      <c r="A109" s="55"/>
      <c r="C109" s="10"/>
      <c r="D109" s="151"/>
      <c r="E109" s="622"/>
      <c r="F109" s="151"/>
      <c r="G109" s="151"/>
      <c r="H109" s="151"/>
      <c r="L109" s="38"/>
    </row>
    <row r="110" ht="13.5" customHeight="1" spans="1:12">
      <c r="A110" s="55"/>
      <c r="C110" s="10"/>
      <c r="D110" s="151"/>
      <c r="E110" s="622"/>
      <c r="F110" s="151"/>
      <c r="G110" s="151"/>
      <c r="H110" s="151"/>
      <c r="L110" s="38"/>
    </row>
    <row r="111" ht="13.5" customHeight="1" spans="1:12">
      <c r="A111" s="55"/>
      <c r="C111" s="10"/>
      <c r="D111" s="151"/>
      <c r="E111" s="622"/>
      <c r="F111" s="151"/>
      <c r="G111" s="151"/>
      <c r="H111" s="151"/>
      <c r="L111" s="38"/>
    </row>
    <row r="112" ht="13.5" customHeight="1" spans="1:12">
      <c r="A112" s="55"/>
      <c r="C112" s="10"/>
      <c r="D112" s="151"/>
      <c r="E112" s="622"/>
      <c r="F112" s="151"/>
      <c r="G112" s="151"/>
      <c r="H112" s="151"/>
      <c r="L112" s="38"/>
    </row>
    <row r="113" ht="13.5" customHeight="1" spans="1:12">
      <c r="A113" s="55"/>
      <c r="C113" s="10"/>
      <c r="D113" s="151"/>
      <c r="E113" s="622"/>
      <c r="F113" s="151"/>
      <c r="G113" s="151"/>
      <c r="H113" s="151"/>
      <c r="L113" s="38"/>
    </row>
    <row r="114" ht="13.5" customHeight="1" spans="1:12">
      <c r="A114" s="55"/>
      <c r="C114" s="10"/>
      <c r="D114" s="151"/>
      <c r="E114" s="622"/>
      <c r="F114" s="151"/>
      <c r="G114" s="151"/>
      <c r="H114" s="151"/>
      <c r="L114" s="38"/>
    </row>
    <row r="115" ht="13.5" customHeight="1" spans="1:12">
      <c r="A115" s="55"/>
      <c r="C115" s="10"/>
      <c r="D115" s="151"/>
      <c r="E115" s="622"/>
      <c r="F115" s="151"/>
      <c r="G115" s="151"/>
      <c r="H115" s="151"/>
      <c r="L115" s="38"/>
    </row>
    <row r="116" ht="13.5" customHeight="1" spans="1:12">
      <c r="A116" s="55"/>
      <c r="C116" s="10"/>
      <c r="L116" s="38"/>
    </row>
    <row r="117" ht="13.5" customHeight="1" spans="1:12">
      <c r="A117" s="55"/>
      <c r="C117" s="10"/>
      <c r="L117" s="38"/>
    </row>
    <row r="118" ht="13.5" customHeight="1" spans="1:12">
      <c r="A118" s="55"/>
      <c r="C118" s="10"/>
      <c r="L118" s="38"/>
    </row>
    <row r="119" ht="13.5" customHeight="1" spans="1:12">
      <c r="A119" s="55"/>
      <c r="C119" s="10"/>
      <c r="L119" s="38"/>
    </row>
    <row r="120" ht="13.5" customHeight="1" spans="1:12">
      <c r="A120" s="55"/>
      <c r="C120" s="10"/>
      <c r="L120" s="38"/>
    </row>
    <row r="121" ht="13.5" customHeight="1" spans="1:12">
      <c r="A121" s="55"/>
      <c r="C121" s="10"/>
      <c r="D121" s="151"/>
      <c r="E121" s="622"/>
      <c r="F121" s="151"/>
      <c r="G121" s="151"/>
      <c r="H121" s="151"/>
      <c r="L121" s="38"/>
    </row>
    <row r="122" ht="13.5" customHeight="1" spans="1:12">
      <c r="A122" s="55"/>
      <c r="C122" s="10"/>
      <c r="D122" s="151"/>
      <c r="E122" s="622"/>
      <c r="F122" s="151"/>
      <c r="G122" s="151"/>
      <c r="H122" s="151"/>
      <c r="L122" s="38"/>
    </row>
    <row r="123" ht="13.5" customHeight="1" spans="1:12">
      <c r="A123" s="55"/>
      <c r="C123" s="10"/>
      <c r="D123" s="151"/>
      <c r="E123" s="622"/>
      <c r="F123" s="151"/>
      <c r="G123" s="151"/>
      <c r="H123" s="151"/>
      <c r="L123" s="38"/>
    </row>
    <row r="124" ht="13.5" customHeight="1" spans="1:12">
      <c r="A124" s="55"/>
      <c r="C124" s="10"/>
      <c r="D124" s="151"/>
      <c r="E124" s="622"/>
      <c r="F124" s="151"/>
      <c r="G124" s="151"/>
      <c r="H124" s="151"/>
      <c r="L124" s="38"/>
    </row>
    <row r="125" ht="13.5" customHeight="1" spans="1:12">
      <c r="A125" s="55"/>
      <c r="C125" s="10"/>
      <c r="D125" s="151"/>
      <c r="E125" s="622"/>
      <c r="F125" s="151"/>
      <c r="G125" s="151"/>
      <c r="H125" s="151"/>
      <c r="L125" s="38"/>
    </row>
    <row r="126" ht="13.5" customHeight="1" spans="1:12">
      <c r="A126" s="55"/>
      <c r="C126" s="10"/>
      <c r="D126" s="151"/>
      <c r="E126" s="622"/>
      <c r="F126" s="151"/>
      <c r="G126" s="151"/>
      <c r="H126" s="151"/>
      <c r="L126" s="38"/>
    </row>
    <row r="127" ht="13.5" customHeight="1" spans="1:12">
      <c r="A127" s="55"/>
      <c r="C127" s="10"/>
      <c r="D127" s="151"/>
      <c r="E127" s="622"/>
      <c r="F127" s="151"/>
      <c r="G127" s="151"/>
      <c r="H127" s="151"/>
      <c r="L127" s="38"/>
    </row>
    <row r="128" ht="13.5" customHeight="1" spans="1:12">
      <c r="A128" s="55"/>
      <c r="C128" s="10"/>
      <c r="D128" s="151"/>
      <c r="E128" s="622"/>
      <c r="F128" s="151"/>
      <c r="G128" s="151"/>
      <c r="H128" s="151"/>
      <c r="L128" s="38"/>
    </row>
    <row r="129" ht="13.5" customHeight="1" spans="1:12">
      <c r="A129" s="55"/>
      <c r="C129" s="10"/>
      <c r="D129" s="151"/>
      <c r="E129" s="622"/>
      <c r="F129" s="151"/>
      <c r="G129" s="151"/>
      <c r="H129" s="151"/>
      <c r="L129" s="38"/>
    </row>
    <row r="130" ht="13.5" customHeight="1" spans="1:12">
      <c r="A130" s="55"/>
      <c r="C130" s="31"/>
      <c r="D130" s="175"/>
      <c r="E130" s="628"/>
      <c r="F130" s="175"/>
      <c r="G130" s="175"/>
      <c r="H130" s="175"/>
      <c r="I130" s="32"/>
      <c r="J130" s="32"/>
      <c r="K130" s="32"/>
      <c r="L130" s="47"/>
    </row>
    <row r="131" ht="13.5" customHeight="1" spans="1:9">
      <c r="A131" s="55"/>
      <c r="I131" s="164"/>
    </row>
    <row r="132" ht="13.5" customHeight="1" spans="1:1">
      <c r="A132" s="55"/>
    </row>
    <row r="133" ht="13.5" customHeight="1" spans="1:1">
      <c r="A133" s="55"/>
    </row>
    <row r="134" ht="47.25" customHeight="1" spans="1:12">
      <c r="A134" s="55"/>
      <c r="C134" s="66" t="s">
        <v>10</v>
      </c>
      <c r="D134" s="14" t="s">
        <v>40</v>
      </c>
      <c r="E134" s="160"/>
      <c r="F134" s="160"/>
      <c r="G134" s="160"/>
      <c r="H134" s="629"/>
      <c r="I134" s="72" t="s">
        <v>67</v>
      </c>
      <c r="J134" s="13" t="s">
        <v>68</v>
      </c>
      <c r="K134" s="13" t="s">
        <v>69</v>
      </c>
      <c r="L134" s="13" t="s">
        <v>29</v>
      </c>
    </row>
    <row r="135" ht="13.5" customHeight="1" spans="1:18">
      <c r="A135" s="55"/>
      <c r="C135" s="180">
        <v>3</v>
      </c>
      <c r="D135" s="630" t="s">
        <v>48</v>
      </c>
      <c r="E135" s="631"/>
      <c r="F135" s="631"/>
      <c r="G135" s="631"/>
      <c r="H135" s="631"/>
      <c r="I135" s="631"/>
      <c r="J135" s="631"/>
      <c r="K135" s="631"/>
      <c r="L135" s="639"/>
      <c r="M135" s="594"/>
      <c r="O135" s="645">
        <v>1</v>
      </c>
      <c r="P135" s="645">
        <v>2</v>
      </c>
      <c r="Q135" s="645">
        <v>3</v>
      </c>
      <c r="R135" s="645">
        <v>4</v>
      </c>
    </row>
    <row r="136" ht="26.5" customHeight="1" spans="1:18">
      <c r="A136" s="55"/>
      <c r="C136" s="632"/>
      <c r="D136" s="26" t="s">
        <v>89</v>
      </c>
      <c r="E136" s="73" t="s">
        <v>90</v>
      </c>
      <c r="F136" s="620"/>
      <c r="G136" s="620"/>
      <c r="H136" s="621"/>
      <c r="I136" s="625">
        <f>'3.1-Standar Sarpras'!M24</f>
        <v>0</v>
      </c>
      <c r="J136" s="79"/>
      <c r="K136" s="26"/>
      <c r="L136" s="26"/>
      <c r="O136" s="196">
        <f>I136</f>
        <v>0</v>
      </c>
      <c r="P136" s="151">
        <f>O136*2</f>
        <v>0</v>
      </c>
      <c r="Q136" s="151">
        <f>O136*3</f>
        <v>0</v>
      </c>
      <c r="R136" s="151">
        <f>O136*4</f>
        <v>0</v>
      </c>
    </row>
    <row r="137" ht="26.5" customHeight="1" spans="1:18">
      <c r="A137" s="55"/>
      <c r="C137" s="633"/>
      <c r="D137" s="26" t="s">
        <v>91</v>
      </c>
      <c r="E137" s="73" t="s">
        <v>92</v>
      </c>
      <c r="F137" s="620"/>
      <c r="G137" s="620"/>
      <c r="H137" s="621"/>
      <c r="I137" s="625">
        <f>'3.1-Standar Sarpras'!M35</f>
        <v>0</v>
      </c>
      <c r="J137" s="79"/>
      <c r="K137" s="26"/>
      <c r="L137" s="26"/>
      <c r="O137" s="196">
        <f>I137</f>
        <v>0</v>
      </c>
      <c r="P137" s="151">
        <f t="shared" ref="P137:P138" si="11">O137*2</f>
        <v>0</v>
      </c>
      <c r="Q137" s="151">
        <f t="shared" ref="Q137:Q138" si="12">O137*3</f>
        <v>0</v>
      </c>
      <c r="R137" s="151">
        <f t="shared" ref="R137:R138" si="13">O137*4</f>
        <v>0</v>
      </c>
    </row>
    <row r="138" ht="26.5" customHeight="1" spans="1:18">
      <c r="A138" s="55"/>
      <c r="C138" s="633"/>
      <c r="D138" s="26" t="s">
        <v>93</v>
      </c>
      <c r="E138" s="73" t="s">
        <v>94</v>
      </c>
      <c r="F138" s="620"/>
      <c r="G138" s="620"/>
      <c r="H138" s="621"/>
      <c r="I138" s="625">
        <f>'3.1-Standar Sarpras'!M47</f>
        <v>0</v>
      </c>
      <c r="J138" s="79"/>
      <c r="K138" s="26"/>
      <c r="L138" s="26"/>
      <c r="O138" s="196">
        <f>I138</f>
        <v>0</v>
      </c>
      <c r="P138" s="151">
        <f t="shared" si="11"/>
        <v>0</v>
      </c>
      <c r="Q138" s="151">
        <f t="shared" si="12"/>
        <v>0</v>
      </c>
      <c r="R138" s="151">
        <f t="shared" si="13"/>
        <v>0</v>
      </c>
    </row>
    <row r="139" ht="13.5" customHeight="1" spans="1:15">
      <c r="A139" s="55"/>
      <c r="C139" s="633"/>
      <c r="D139" s="634" t="s">
        <v>75</v>
      </c>
      <c r="E139" s="635"/>
      <c r="F139" s="635"/>
      <c r="G139" s="635"/>
      <c r="H139" s="636"/>
      <c r="I139" s="640">
        <f>SUM(I136:I138)</f>
        <v>0</v>
      </c>
      <c r="J139" s="641">
        <v>0.1</v>
      </c>
      <c r="K139" s="618">
        <v>3</v>
      </c>
      <c r="L139" s="642"/>
      <c r="O139" s="196"/>
    </row>
    <row r="140" ht="13.5" customHeight="1" spans="1:15">
      <c r="A140" s="55"/>
      <c r="C140" s="155"/>
      <c r="D140" s="634" t="s">
        <v>76</v>
      </c>
      <c r="E140" s="635"/>
      <c r="F140" s="635"/>
      <c r="G140" s="635"/>
      <c r="H140" s="635"/>
      <c r="I140" s="636"/>
      <c r="J140" s="641">
        <f>SUM(I139*J139)</f>
        <v>0</v>
      </c>
      <c r="K140" s="643">
        <f>SUM(J140*K139)</f>
        <v>0</v>
      </c>
      <c r="L140" s="627" t="str">
        <f>IF($K$140&lt;=4.2,"CUKUP",IF($K$140&lt;=8.4,"BAIK",IF($K$140&lt;=12.6,"BAIK SEKALI",IF($K$140&lt;=16.8,"PARIPURNA","FALSE"))))</f>
        <v>CUKUP</v>
      </c>
      <c r="O140" s="196"/>
    </row>
    <row r="141" ht="13.5" customHeight="1" spans="1:18">
      <c r="A141" s="55"/>
      <c r="O141" s="646">
        <f>SUM(O136:O140)</f>
        <v>0</v>
      </c>
      <c r="P141" s="646">
        <f>SUM(P136:P140)</f>
        <v>0</v>
      </c>
      <c r="Q141" s="646">
        <f t="shared" ref="Q141:R141" si="14">SUM(Q136:Q140)</f>
        <v>0</v>
      </c>
      <c r="R141" s="646">
        <f t="shared" si="14"/>
        <v>0</v>
      </c>
    </row>
    <row r="142" ht="13.5" customHeight="1" spans="1:18">
      <c r="A142" s="55"/>
      <c r="C142" s="113"/>
      <c r="D142" s="114"/>
      <c r="E142" s="114"/>
      <c r="F142" s="114"/>
      <c r="G142" s="114"/>
      <c r="H142" s="114"/>
      <c r="I142" s="114"/>
      <c r="J142" s="114"/>
      <c r="K142" s="114"/>
      <c r="L142" s="136"/>
      <c r="O142" s="151">
        <f>O141*J139</f>
        <v>0</v>
      </c>
      <c r="P142" s="151">
        <f>P141*J139</f>
        <v>0</v>
      </c>
      <c r="Q142" s="151">
        <f>Q141*J139</f>
        <v>0</v>
      </c>
      <c r="R142" s="151">
        <f>R141*J139</f>
        <v>0</v>
      </c>
    </row>
    <row r="143" ht="13.5" customHeight="1" spans="1:18">
      <c r="A143" s="55"/>
      <c r="C143" s="10"/>
      <c r="D143" s="605" t="s">
        <v>77</v>
      </c>
      <c r="E143" s="605"/>
      <c r="F143" s="151"/>
      <c r="L143" s="38"/>
      <c r="O143" s="647">
        <f>O142*K139</f>
        <v>0</v>
      </c>
      <c r="P143" s="647">
        <f>P142*K139</f>
        <v>0</v>
      </c>
      <c r="Q143" s="647">
        <f>Q142*K139</f>
        <v>0</v>
      </c>
      <c r="R143" s="647">
        <f>R142*K139</f>
        <v>0</v>
      </c>
    </row>
    <row r="144" ht="13.5" customHeight="1" spans="1:12">
      <c r="A144" s="55"/>
      <c r="C144" s="10"/>
      <c r="D144" s="605" t="s">
        <v>78</v>
      </c>
      <c r="E144" s="605"/>
      <c r="F144" s="151"/>
      <c r="L144" s="38"/>
    </row>
    <row r="145" ht="13.5" customHeight="1" spans="1:12">
      <c r="A145" s="55"/>
      <c r="C145" s="10"/>
      <c r="D145" s="606" t="s">
        <v>95</v>
      </c>
      <c r="E145" s="606"/>
      <c r="F145" s="606"/>
      <c r="L145" s="38"/>
    </row>
    <row r="146" ht="13.5" customHeight="1" spans="1:12">
      <c r="A146" s="55"/>
      <c r="C146" s="10"/>
      <c r="L146" s="38"/>
    </row>
    <row r="147" ht="13.5" customHeight="1" spans="1:12">
      <c r="A147" s="55"/>
      <c r="C147" s="10"/>
      <c r="L147" s="38"/>
    </row>
    <row r="148" ht="13.5" customHeight="1" spans="1:12">
      <c r="A148" s="55"/>
      <c r="C148" s="10"/>
      <c r="L148" s="38"/>
    </row>
    <row r="149" ht="13.5" customHeight="1" spans="1:12">
      <c r="A149" s="55"/>
      <c r="C149" s="10"/>
      <c r="L149" s="38"/>
    </row>
    <row r="150" ht="13.5" customHeight="1" spans="1:12">
      <c r="A150" s="55"/>
      <c r="C150" s="10"/>
      <c r="L150" s="38"/>
    </row>
    <row r="151" ht="13.5" customHeight="1" spans="1:12">
      <c r="A151" s="55"/>
      <c r="C151" s="10"/>
      <c r="L151" s="38"/>
    </row>
    <row r="152" ht="13.5" customHeight="1" spans="1:12">
      <c r="A152" s="55"/>
      <c r="C152" s="10"/>
      <c r="L152" s="38"/>
    </row>
    <row r="153" ht="13.5" customHeight="1" spans="1:12">
      <c r="A153" s="55"/>
      <c r="C153" s="10"/>
      <c r="L153" s="38"/>
    </row>
    <row r="154" ht="13.5" customHeight="1" spans="1:12">
      <c r="A154" s="55"/>
      <c r="C154" s="10"/>
      <c r="L154" s="38"/>
    </row>
    <row r="155" ht="13.5" customHeight="1" spans="1:12">
      <c r="A155" s="55"/>
      <c r="C155" s="10"/>
      <c r="L155" s="38"/>
    </row>
    <row r="156" ht="13.5" customHeight="1" spans="1:12">
      <c r="A156" s="55"/>
      <c r="C156" s="10"/>
      <c r="L156" s="38"/>
    </row>
    <row r="157" ht="13.5" customHeight="1" spans="1:12">
      <c r="A157" s="55"/>
      <c r="C157" s="10"/>
      <c r="L157" s="38"/>
    </row>
    <row r="158" ht="13.5" customHeight="1" spans="1:12">
      <c r="A158" s="55"/>
      <c r="C158" s="10"/>
      <c r="L158" s="38"/>
    </row>
    <row r="159" ht="13.5" customHeight="1" spans="1:12">
      <c r="A159" s="55"/>
      <c r="C159" s="10"/>
      <c r="L159" s="38"/>
    </row>
    <row r="160" ht="13.5" customHeight="1" spans="1:12">
      <c r="A160" s="55"/>
      <c r="C160" s="10"/>
      <c r="L160" s="38"/>
    </row>
    <row r="161" ht="13.5" customHeight="1" spans="1:12">
      <c r="A161" s="55"/>
      <c r="C161" s="10"/>
      <c r="L161" s="38"/>
    </row>
    <row r="162" ht="13.5" customHeight="1" spans="1:12">
      <c r="A162" s="55"/>
      <c r="C162" s="10"/>
      <c r="L162" s="38"/>
    </row>
    <row r="163" ht="13.5" customHeight="1" spans="1:12">
      <c r="A163" s="55"/>
      <c r="C163" s="10"/>
      <c r="L163" s="38"/>
    </row>
    <row r="164" ht="13.5" customHeight="1" spans="1:12">
      <c r="A164" s="55"/>
      <c r="C164" s="10"/>
      <c r="L164" s="38"/>
    </row>
    <row r="165" ht="13.5" customHeight="1" spans="1:12">
      <c r="A165" s="55"/>
      <c r="C165" s="10"/>
      <c r="L165" s="38"/>
    </row>
    <row r="166" ht="13.5" customHeight="1" spans="1:12">
      <c r="A166" s="55"/>
      <c r="C166" s="10"/>
      <c r="L166" s="38"/>
    </row>
    <row r="167" ht="13.5" customHeight="1" spans="1:12">
      <c r="A167" s="55"/>
      <c r="C167" s="10"/>
      <c r="L167" s="38"/>
    </row>
    <row r="168" ht="13.5" customHeight="1" spans="1:12">
      <c r="A168" s="55"/>
      <c r="C168" s="10"/>
      <c r="L168" s="38"/>
    </row>
    <row r="169" ht="13.5" customHeight="1" spans="1:12">
      <c r="A169" s="55"/>
      <c r="C169" s="10"/>
      <c r="L169" s="38"/>
    </row>
    <row r="170" ht="13.5" customHeight="1" spans="1:12">
      <c r="A170" s="55"/>
      <c r="C170" s="10"/>
      <c r="L170" s="38"/>
    </row>
    <row r="171" ht="13.5" customHeight="1" spans="1:12">
      <c r="A171" s="55"/>
      <c r="C171" s="10"/>
      <c r="L171" s="38"/>
    </row>
    <row r="172" ht="13.5" customHeight="1" spans="1:12">
      <c r="A172" s="55"/>
      <c r="C172" s="10"/>
      <c r="L172" s="38"/>
    </row>
    <row r="173" ht="13.5" customHeight="1" spans="1:12">
      <c r="A173" s="55"/>
      <c r="C173" s="10"/>
      <c r="L173" s="38"/>
    </row>
    <row r="174" ht="13.5" customHeight="1" spans="1:12">
      <c r="A174" s="55"/>
      <c r="C174" s="10"/>
      <c r="L174" s="38"/>
    </row>
    <row r="175" ht="13.5" customHeight="1" spans="1:12">
      <c r="A175" s="55"/>
      <c r="C175" s="10"/>
      <c r="L175" s="38"/>
    </row>
    <row r="176" ht="13.5" customHeight="1" spans="1:12">
      <c r="A176" s="55"/>
      <c r="C176" s="10"/>
      <c r="L176" s="38"/>
    </row>
    <row r="177" ht="13.5" customHeight="1" spans="1:12">
      <c r="A177" s="55"/>
      <c r="C177" s="31"/>
      <c r="D177" s="32"/>
      <c r="E177" s="32"/>
      <c r="F177" s="32"/>
      <c r="G177" s="32"/>
      <c r="H177" s="32"/>
      <c r="I177" s="32"/>
      <c r="J177" s="32"/>
      <c r="K177" s="32"/>
      <c r="L177" s="47"/>
    </row>
    <row r="178" ht="13.5" customHeight="1" spans="1:9">
      <c r="A178" s="55"/>
      <c r="I178" s="164"/>
    </row>
    <row r="179" ht="13.5" customHeight="1" spans="1:12">
      <c r="A179" s="55"/>
      <c r="I179" s="164"/>
      <c r="J179" s="164"/>
      <c r="K179" s="164"/>
      <c r="L179" s="164"/>
    </row>
    <row r="180" ht="13.5" customHeight="1" spans="1:1">
      <c r="A180" s="55"/>
    </row>
    <row r="181" ht="47.25" customHeight="1" spans="1:12">
      <c r="A181" s="55"/>
      <c r="C181" s="71" t="s">
        <v>10</v>
      </c>
      <c r="D181" s="14" t="s">
        <v>40</v>
      </c>
      <c r="E181" s="160"/>
      <c r="F181" s="160"/>
      <c r="G181" s="160"/>
      <c r="H181" s="629"/>
      <c r="I181" s="72" t="s">
        <v>67</v>
      </c>
      <c r="J181" s="13" t="s">
        <v>68</v>
      </c>
      <c r="K181" s="13" t="s">
        <v>69</v>
      </c>
      <c r="L181" s="13" t="s">
        <v>29</v>
      </c>
    </row>
    <row r="182" ht="13.5" customHeight="1" spans="1:18">
      <c r="A182" s="55"/>
      <c r="C182" s="180">
        <v>4</v>
      </c>
      <c r="D182" s="630" t="s">
        <v>49</v>
      </c>
      <c r="E182" s="631"/>
      <c r="F182" s="631"/>
      <c r="G182" s="631"/>
      <c r="H182" s="631"/>
      <c r="I182" s="631"/>
      <c r="J182" s="631"/>
      <c r="K182" s="631"/>
      <c r="L182" s="639"/>
      <c r="O182" s="645">
        <v>1</v>
      </c>
      <c r="P182" s="645">
        <v>2</v>
      </c>
      <c r="Q182" s="645">
        <v>3</v>
      </c>
      <c r="R182" s="645">
        <v>4</v>
      </c>
    </row>
    <row r="183" ht="30" customHeight="1" spans="1:18">
      <c r="A183" s="55"/>
      <c r="C183" s="113"/>
      <c r="D183" s="123" t="s">
        <v>96</v>
      </c>
      <c r="E183" s="156" t="s">
        <v>97</v>
      </c>
      <c r="F183" s="637"/>
      <c r="G183" s="637"/>
      <c r="H183" s="157"/>
      <c r="I183" s="84">
        <f>'4.1-Standar Ormin'!M19</f>
        <v>0</v>
      </c>
      <c r="J183" s="26"/>
      <c r="K183" s="123"/>
      <c r="L183" s="123"/>
      <c r="O183" s="196">
        <f>I183</f>
        <v>0</v>
      </c>
      <c r="P183" s="151">
        <f>O183*2</f>
        <v>0</v>
      </c>
      <c r="Q183" s="151">
        <f>O183*3</f>
        <v>0</v>
      </c>
      <c r="R183" s="151">
        <f>O183*4</f>
        <v>0</v>
      </c>
    </row>
    <row r="184" ht="30" customHeight="1" spans="1:18">
      <c r="A184" s="55"/>
      <c r="C184" s="10"/>
      <c r="D184" s="123" t="s">
        <v>98</v>
      </c>
      <c r="E184" s="156" t="s">
        <v>99</v>
      </c>
      <c r="F184" s="637"/>
      <c r="G184" s="637"/>
      <c r="H184" s="157"/>
      <c r="I184" s="84">
        <f>'4.1-Standar Ormin'!M38</f>
        <v>0</v>
      </c>
      <c r="J184" s="26"/>
      <c r="K184" s="123"/>
      <c r="L184" s="123"/>
      <c r="O184" s="196">
        <f>I184</f>
        <v>0</v>
      </c>
      <c r="P184" s="151">
        <f t="shared" ref="P184:P186" si="15">O184*2</f>
        <v>0</v>
      </c>
      <c r="Q184" s="151">
        <f t="shared" ref="Q184:Q186" si="16">O184*3</f>
        <v>0</v>
      </c>
      <c r="R184" s="151">
        <f t="shared" ref="R184:R186" si="17">O184*4</f>
        <v>0</v>
      </c>
    </row>
    <row r="185" ht="30" customHeight="1" spans="1:18">
      <c r="A185" s="55"/>
      <c r="C185" s="10"/>
      <c r="D185" s="123" t="s">
        <v>100</v>
      </c>
      <c r="E185" s="156" t="s">
        <v>101</v>
      </c>
      <c r="F185" s="637"/>
      <c r="G185" s="637"/>
      <c r="H185" s="157"/>
      <c r="I185" s="84">
        <f>'4.1-Standar Ormin'!M51</f>
        <v>0</v>
      </c>
      <c r="J185" s="26"/>
      <c r="K185" s="123"/>
      <c r="L185" s="123"/>
      <c r="O185" s="196">
        <f>I185</f>
        <v>0</v>
      </c>
      <c r="P185" s="151">
        <f t="shared" si="15"/>
        <v>0</v>
      </c>
      <c r="Q185" s="151">
        <f t="shared" si="16"/>
        <v>0</v>
      </c>
      <c r="R185" s="151">
        <f t="shared" si="17"/>
        <v>0</v>
      </c>
    </row>
    <row r="186" ht="30" customHeight="1" spans="1:18">
      <c r="A186" s="55"/>
      <c r="C186" s="10"/>
      <c r="D186" s="123" t="s">
        <v>102</v>
      </c>
      <c r="E186" s="156" t="s">
        <v>103</v>
      </c>
      <c r="F186" s="637"/>
      <c r="G186" s="637"/>
      <c r="H186" s="157"/>
      <c r="I186" s="84">
        <f>'4.1-Standar Ormin'!M68</f>
        <v>0</v>
      </c>
      <c r="J186" s="26"/>
      <c r="K186" s="123"/>
      <c r="L186" s="123"/>
      <c r="O186" s="196">
        <f>I186</f>
        <v>0</v>
      </c>
      <c r="P186" s="151">
        <f t="shared" si="15"/>
        <v>0</v>
      </c>
      <c r="Q186" s="151">
        <f t="shared" si="16"/>
        <v>0</v>
      </c>
      <c r="R186" s="151">
        <f t="shared" si="17"/>
        <v>0</v>
      </c>
    </row>
    <row r="187" ht="13.5" customHeight="1" spans="1:15">
      <c r="A187" s="55"/>
      <c r="C187" s="10"/>
      <c r="D187" s="601" t="s">
        <v>104</v>
      </c>
      <c r="E187" s="602"/>
      <c r="F187" s="602"/>
      <c r="G187" s="602"/>
      <c r="H187" s="616"/>
      <c r="I187" s="644">
        <f>SUM(I183:I186)</f>
        <v>0</v>
      </c>
      <c r="J187" s="22">
        <v>0.2</v>
      </c>
      <c r="K187" s="71">
        <v>4</v>
      </c>
      <c r="L187" s="626"/>
      <c r="O187" s="196"/>
    </row>
    <row r="188" ht="13.5" customHeight="1" spans="1:18">
      <c r="A188" s="55"/>
      <c r="C188" s="31"/>
      <c r="D188" s="601" t="s">
        <v>76</v>
      </c>
      <c r="E188" s="602"/>
      <c r="F188" s="602"/>
      <c r="G188" s="602"/>
      <c r="H188" s="602"/>
      <c r="I188" s="616"/>
      <c r="J188" s="14">
        <f>SUM(I187*J187)</f>
        <v>0</v>
      </c>
      <c r="K188" s="617">
        <f>SUM(J188*K187)</f>
        <v>0</v>
      </c>
      <c r="L188" s="618" t="str">
        <f>IF($K$188&lt;=22.4,"CUKUP",IF($K$188&lt;=44.8,"BAIK",IF($K$188&lt;=67.2,"BAIK SEKALI",IF($K$188&lt;=89.6,"PARIPURNA","FALSE"))))</f>
        <v>CUKUP</v>
      </c>
      <c r="O188" s="646">
        <f>SUM(O183:O187)</f>
        <v>0</v>
      </c>
      <c r="P188" s="646">
        <f>SUM(P183:P187)</f>
        <v>0</v>
      </c>
      <c r="Q188" s="646">
        <f t="shared" ref="Q188" si="18">SUM(Q183:Q187)</f>
        <v>0</v>
      </c>
      <c r="R188" s="646">
        <f t="shared" ref="R188" si="19">SUM(R183:R187)</f>
        <v>0</v>
      </c>
    </row>
    <row r="189" ht="13.5" customHeight="1" spans="1:18">
      <c r="A189" s="55"/>
      <c r="D189" s="151"/>
      <c r="E189" s="622"/>
      <c r="F189" s="638"/>
      <c r="G189" s="638"/>
      <c r="H189" s="638"/>
      <c r="O189" s="151">
        <f>O188*$J$187</f>
        <v>0</v>
      </c>
      <c r="P189" s="151">
        <f t="shared" ref="P189:R189" si="20">P188*$J$187</f>
        <v>0</v>
      </c>
      <c r="Q189" s="151">
        <f t="shared" si="20"/>
        <v>0</v>
      </c>
      <c r="R189" s="151">
        <f t="shared" si="20"/>
        <v>0</v>
      </c>
    </row>
    <row r="190" ht="13.5" customHeight="1" spans="1:18">
      <c r="A190" s="55"/>
      <c r="C190" s="113"/>
      <c r="D190" s="114"/>
      <c r="E190" s="114"/>
      <c r="F190" s="114"/>
      <c r="G190" s="114"/>
      <c r="H190" s="114"/>
      <c r="I190" s="114"/>
      <c r="J190" s="114"/>
      <c r="K190" s="114"/>
      <c r="L190" s="136"/>
      <c r="O190" s="647">
        <f>O189*$K$187</f>
        <v>0</v>
      </c>
      <c r="P190" s="647">
        <f t="shared" ref="P190:R190" si="21">P189*$K$187</f>
        <v>0</v>
      </c>
      <c r="Q190" s="647">
        <f t="shared" si="21"/>
        <v>0</v>
      </c>
      <c r="R190" s="647">
        <f t="shared" si="21"/>
        <v>0</v>
      </c>
    </row>
    <row r="191" ht="13.5" customHeight="1" spans="1:12">
      <c r="A191" s="55"/>
      <c r="C191" s="10"/>
      <c r="D191" s="605" t="s">
        <v>77</v>
      </c>
      <c r="E191" s="605"/>
      <c r="F191" s="151"/>
      <c r="L191" s="38"/>
    </row>
    <row r="192" ht="13.5" customHeight="1" spans="1:12">
      <c r="A192" s="55"/>
      <c r="C192" s="10"/>
      <c r="D192" s="605" t="s">
        <v>78</v>
      </c>
      <c r="E192" s="605"/>
      <c r="F192" s="151"/>
      <c r="L192" s="38"/>
    </row>
    <row r="193" ht="13.5" customHeight="1" spans="1:12">
      <c r="A193" s="55"/>
      <c r="C193" s="10"/>
      <c r="D193" s="606" t="s">
        <v>105</v>
      </c>
      <c r="E193" s="606"/>
      <c r="F193" s="606"/>
      <c r="L193" s="38"/>
    </row>
    <row r="194" ht="13.5" customHeight="1" spans="1:12">
      <c r="A194" s="55"/>
      <c r="C194" s="10"/>
      <c r="L194" s="38"/>
    </row>
    <row r="195" ht="13.5" customHeight="1" spans="1:12">
      <c r="A195" s="55"/>
      <c r="C195" s="10"/>
      <c r="L195" s="38"/>
    </row>
    <row r="196" ht="13.5" customHeight="1" spans="1:12">
      <c r="A196" s="55"/>
      <c r="C196" s="10"/>
      <c r="L196" s="38"/>
    </row>
    <row r="197" ht="13.5" customHeight="1" spans="1:12">
      <c r="A197" s="55"/>
      <c r="C197" s="10"/>
      <c r="L197" s="38"/>
    </row>
    <row r="198" ht="13.5" customHeight="1" spans="1:12">
      <c r="A198" s="55"/>
      <c r="C198" s="10"/>
      <c r="L198" s="38"/>
    </row>
    <row r="199" ht="13.5" customHeight="1" spans="1:12">
      <c r="A199" s="55"/>
      <c r="C199" s="10"/>
      <c r="L199" s="38"/>
    </row>
    <row r="200" ht="13.5" customHeight="1" spans="1:12">
      <c r="A200" s="55"/>
      <c r="C200" s="10"/>
      <c r="L200" s="38"/>
    </row>
    <row r="201" ht="13.5" customHeight="1" spans="1:12">
      <c r="A201" s="55"/>
      <c r="C201" s="10"/>
      <c r="L201" s="38"/>
    </row>
    <row r="202" ht="13.5" customHeight="1" spans="1:12">
      <c r="A202" s="55"/>
      <c r="C202" s="10"/>
      <c r="L202" s="38"/>
    </row>
    <row r="203" ht="13.5" customHeight="1" spans="1:12">
      <c r="A203" s="55"/>
      <c r="C203" s="10"/>
      <c r="L203" s="38"/>
    </row>
    <row r="204" ht="13.5" customHeight="1" spans="1:12">
      <c r="A204" s="55"/>
      <c r="C204" s="10"/>
      <c r="L204" s="38"/>
    </row>
    <row r="205" ht="13.5" customHeight="1" spans="1:12">
      <c r="A205" s="55"/>
      <c r="C205" s="10"/>
      <c r="L205" s="38"/>
    </row>
    <row r="206" ht="13.5" customHeight="1" spans="1:12">
      <c r="A206" s="55"/>
      <c r="C206" s="10"/>
      <c r="L206" s="38"/>
    </row>
    <row r="207" ht="13.5" customHeight="1" spans="1:12">
      <c r="A207" s="55"/>
      <c r="C207" s="10"/>
      <c r="L207" s="38"/>
    </row>
    <row r="208" ht="13.5" customHeight="1" spans="1:12">
      <c r="A208" s="55"/>
      <c r="C208" s="10"/>
      <c r="L208" s="38"/>
    </row>
    <row r="209" ht="13.5" customHeight="1" spans="1:12">
      <c r="A209" s="55"/>
      <c r="C209" s="10"/>
      <c r="L209" s="38"/>
    </row>
    <row r="210" ht="13.5" customHeight="1" spans="1:12">
      <c r="A210" s="55"/>
      <c r="C210" s="10"/>
      <c r="L210" s="38"/>
    </row>
    <row r="211" ht="13.5" customHeight="1" spans="1:12">
      <c r="A211" s="55"/>
      <c r="C211" s="10"/>
      <c r="L211" s="38"/>
    </row>
    <row r="212" ht="13.5" customHeight="1" spans="1:12">
      <c r="A212" s="55"/>
      <c r="C212" s="10"/>
      <c r="L212" s="38"/>
    </row>
    <row r="213" ht="13.5" customHeight="1" spans="1:12">
      <c r="A213" s="55"/>
      <c r="C213" s="10"/>
      <c r="L213" s="38"/>
    </row>
    <row r="214" ht="13.5" customHeight="1" spans="1:12">
      <c r="A214" s="55"/>
      <c r="C214" s="10"/>
      <c r="L214" s="38"/>
    </row>
    <row r="215" ht="13.5" customHeight="1" spans="1:12">
      <c r="A215" s="55"/>
      <c r="C215" s="10"/>
      <c r="L215" s="38"/>
    </row>
    <row r="216" ht="13.5" customHeight="1" spans="1:12">
      <c r="A216" s="55"/>
      <c r="C216" s="10"/>
      <c r="L216" s="38"/>
    </row>
    <row r="217" ht="13.5" customHeight="1" spans="1:12">
      <c r="A217" s="55"/>
      <c r="C217" s="10"/>
      <c r="L217" s="38"/>
    </row>
    <row r="218" ht="13.5" customHeight="1" spans="1:12">
      <c r="A218" s="55"/>
      <c r="C218" s="10"/>
      <c r="L218" s="38"/>
    </row>
    <row r="219" ht="13.5" customHeight="1" spans="1:12">
      <c r="A219" s="55"/>
      <c r="C219" s="10"/>
      <c r="L219" s="38"/>
    </row>
    <row r="220" ht="13.5" customHeight="1" spans="1:12">
      <c r="A220" s="55"/>
      <c r="C220" s="10"/>
      <c r="L220" s="38"/>
    </row>
    <row r="221" ht="13.5" customHeight="1" spans="1:12">
      <c r="A221" s="55"/>
      <c r="C221" s="10"/>
      <c r="L221" s="38"/>
    </row>
    <row r="222" ht="13.5" customHeight="1" spans="1:12">
      <c r="A222" s="55"/>
      <c r="C222" s="10"/>
      <c r="L222" s="38"/>
    </row>
    <row r="223" ht="13.5" customHeight="1" spans="1:12">
      <c r="A223" s="55"/>
      <c r="C223" s="10"/>
      <c r="L223" s="38"/>
    </row>
    <row r="224" ht="13.5" customHeight="1" spans="1:12">
      <c r="A224" s="55"/>
      <c r="C224" s="10"/>
      <c r="L224" s="38"/>
    </row>
    <row r="225" ht="13.5" customHeight="1" spans="1:12">
      <c r="A225" s="55"/>
      <c r="C225" s="31"/>
      <c r="D225" s="32"/>
      <c r="E225" s="32"/>
      <c r="F225" s="32"/>
      <c r="G225" s="32"/>
      <c r="H225" s="32"/>
      <c r="I225" s="32"/>
      <c r="J225" s="32"/>
      <c r="K225" s="32"/>
      <c r="L225" s="47"/>
    </row>
    <row r="226" ht="13.5" customHeight="1" spans="1:1">
      <c r="A226" s="55"/>
    </row>
    <row r="227" ht="13.5" customHeight="1" spans="1:1">
      <c r="A227" s="55"/>
    </row>
    <row r="228" ht="13.5" customHeight="1" spans="1:9">
      <c r="A228" s="55"/>
      <c r="I228" s="164"/>
    </row>
    <row r="229" ht="13.5" customHeight="1" spans="1:1">
      <c r="A229" s="55"/>
    </row>
    <row r="230" ht="13.5" customHeight="1" spans="1:1">
      <c r="A230" s="55"/>
    </row>
    <row r="231" ht="13.5" customHeight="1" spans="1:1">
      <c r="A231" s="55"/>
    </row>
    <row r="232" ht="13.5" customHeight="1" spans="1:1">
      <c r="A232" s="55"/>
    </row>
    <row r="233" ht="13.5" customHeight="1" spans="1:1">
      <c r="A233" s="55"/>
    </row>
    <row r="234" ht="13.5" customHeight="1" spans="1:1">
      <c r="A234" s="55"/>
    </row>
    <row r="235" ht="13.5" customHeight="1" spans="1:1">
      <c r="A235" s="55"/>
    </row>
    <row r="236" ht="13.5" customHeight="1" spans="1:1">
      <c r="A236" s="55"/>
    </row>
    <row r="237" ht="13.5" customHeight="1" spans="1:1">
      <c r="A237" s="55"/>
    </row>
    <row r="238" ht="13.5" customHeight="1" spans="1:1">
      <c r="A238" s="55"/>
    </row>
    <row r="239" ht="13.5" customHeight="1" spans="1:1">
      <c r="A239" s="55"/>
    </row>
    <row r="240" ht="13.5" customHeight="1" spans="1:1">
      <c r="A240" s="55"/>
    </row>
    <row r="241" ht="13.5" customHeight="1" spans="1:1">
      <c r="A241" s="55"/>
    </row>
    <row r="242" ht="13.5" customHeight="1" spans="1:1">
      <c r="A242" s="55"/>
    </row>
    <row r="243" ht="13.5" customHeight="1" spans="1:1">
      <c r="A243" s="55"/>
    </row>
    <row r="244" ht="13.5" customHeight="1" spans="1:1">
      <c r="A244" s="55"/>
    </row>
    <row r="245" ht="13.5" customHeight="1" spans="1:1">
      <c r="A245" s="55"/>
    </row>
    <row r="246" ht="13.5" customHeight="1" spans="1:1">
      <c r="A246" s="55"/>
    </row>
    <row r="247" ht="13.5" customHeight="1" spans="1:1">
      <c r="A247" s="55"/>
    </row>
    <row r="248" ht="13.5" customHeight="1" spans="1:1">
      <c r="A248" s="55"/>
    </row>
    <row r="249" ht="13.5" customHeight="1" spans="1:1">
      <c r="A249" s="55"/>
    </row>
    <row r="250" ht="13.5" customHeight="1" spans="1:1">
      <c r="A250" s="55"/>
    </row>
    <row r="251" ht="13.5" customHeight="1" spans="1:1">
      <c r="A251" s="55"/>
    </row>
    <row r="252" ht="13.5" customHeight="1" spans="1:1">
      <c r="A252" s="55"/>
    </row>
    <row r="253" ht="13.5" customHeight="1" spans="1:1">
      <c r="A253" s="55"/>
    </row>
    <row r="254" ht="13.5" customHeight="1" spans="1:1">
      <c r="A254" s="55"/>
    </row>
    <row r="255" ht="13.5" customHeight="1" spans="1:1">
      <c r="A255" s="55"/>
    </row>
    <row r="256" ht="13.5" customHeight="1" spans="1:1">
      <c r="A256" s="55"/>
    </row>
    <row r="257" ht="13.5" customHeight="1" spans="1:1">
      <c r="A257" s="55"/>
    </row>
    <row r="258" ht="13.5" customHeight="1" spans="1:1">
      <c r="A258" s="55"/>
    </row>
    <row r="259" ht="13.5" customHeight="1" spans="1:1">
      <c r="A259" s="55"/>
    </row>
    <row r="260" ht="13.5" customHeight="1" spans="1:1">
      <c r="A260" s="55"/>
    </row>
    <row r="261" ht="13.5" customHeight="1" spans="1:1">
      <c r="A261" s="55"/>
    </row>
    <row r="262" ht="13.5" customHeight="1" spans="1:1">
      <c r="A262" s="55"/>
    </row>
    <row r="263" ht="13.5" customHeight="1" spans="1:1">
      <c r="A263" s="55"/>
    </row>
    <row r="264" ht="13.5" customHeight="1" spans="1:1">
      <c r="A264" s="55"/>
    </row>
    <row r="265" ht="13.5" customHeight="1" spans="1:1">
      <c r="A265" s="55"/>
    </row>
    <row r="266" ht="13.5" customHeight="1" spans="1:1">
      <c r="A266" s="55"/>
    </row>
    <row r="267" ht="13.5" customHeight="1" spans="1:1">
      <c r="A267" s="55"/>
    </row>
    <row r="268" ht="13.5" customHeight="1" spans="1:1">
      <c r="A268" s="55"/>
    </row>
    <row r="269" ht="13.5" customHeight="1" spans="1:1">
      <c r="A269" s="55"/>
    </row>
    <row r="270" ht="13.5" customHeight="1" spans="1:1">
      <c r="A270" s="55"/>
    </row>
    <row r="271" ht="13.5" customHeight="1" spans="1:1">
      <c r="A271" s="55"/>
    </row>
    <row r="272" ht="13.5" customHeight="1" spans="1:1">
      <c r="A272" s="55"/>
    </row>
    <row r="273" ht="13.5" customHeight="1" spans="1:1">
      <c r="A273" s="55"/>
    </row>
    <row r="274" ht="13.5" customHeight="1" spans="1:1">
      <c r="A274" s="55"/>
    </row>
    <row r="275" ht="13.5" customHeight="1" spans="1:1">
      <c r="A275" s="55"/>
    </row>
    <row r="276" ht="13.5" customHeight="1" spans="1:1">
      <c r="A276" s="55"/>
    </row>
    <row r="277" ht="13.5" customHeight="1" spans="1:1">
      <c r="A277" s="55"/>
    </row>
    <row r="278" ht="13.5" customHeight="1" spans="1:1">
      <c r="A278" s="55"/>
    </row>
    <row r="279" ht="13.5" customHeight="1" spans="1:1">
      <c r="A279" s="55"/>
    </row>
    <row r="280" ht="13.5" customHeight="1" spans="1:1">
      <c r="A280" s="55"/>
    </row>
    <row r="281" ht="13.5" customHeight="1" spans="1:1">
      <c r="A281" s="55"/>
    </row>
    <row r="282" ht="13.5" customHeight="1" spans="1:1">
      <c r="A282" s="55"/>
    </row>
    <row r="283" ht="13.5" customHeight="1" spans="1:1">
      <c r="A283" s="55"/>
    </row>
    <row r="284" ht="13.5" customHeight="1" spans="1:1">
      <c r="A284" s="55"/>
    </row>
    <row r="285" ht="13.5" customHeight="1" spans="1:1">
      <c r="A285" s="55"/>
    </row>
    <row r="286" ht="13.5" customHeight="1" spans="1:1">
      <c r="A286" s="55"/>
    </row>
    <row r="287" ht="13.5" customHeight="1" spans="1:1">
      <c r="A287" s="55"/>
    </row>
    <row r="288" ht="13.5" customHeight="1" spans="1:1">
      <c r="A288" s="55"/>
    </row>
    <row r="289" ht="13.5" customHeight="1" spans="1:1">
      <c r="A289" s="55"/>
    </row>
    <row r="290" ht="13.5" customHeight="1" spans="1:1">
      <c r="A290" s="55"/>
    </row>
    <row r="291" ht="13.5" customHeight="1" spans="1:1">
      <c r="A291" s="55"/>
    </row>
    <row r="292" ht="13.5" customHeight="1" spans="1:1">
      <c r="A292" s="55"/>
    </row>
    <row r="293" ht="13.5" customHeight="1" spans="1:1">
      <c r="A293" s="55"/>
    </row>
    <row r="294" ht="13.5" customHeight="1" spans="1:1">
      <c r="A294" s="55"/>
    </row>
    <row r="295" ht="13.5" customHeight="1" spans="1:1">
      <c r="A295" s="55"/>
    </row>
    <row r="296" ht="13.5" customHeight="1" spans="1:1">
      <c r="A296" s="55"/>
    </row>
    <row r="297" ht="13.5" customHeight="1" spans="1:1">
      <c r="A297" s="55"/>
    </row>
    <row r="298" ht="13.5" customHeight="1" spans="1:1">
      <c r="A298" s="55"/>
    </row>
    <row r="299" ht="13.5" customHeight="1" spans="1:1">
      <c r="A299" s="55"/>
    </row>
    <row r="300" ht="13.5" customHeight="1" spans="1:1">
      <c r="A300" s="55"/>
    </row>
    <row r="301" ht="13.5" customHeight="1" spans="1:1">
      <c r="A301" s="55"/>
    </row>
    <row r="302" ht="13.5" customHeight="1" spans="1:1">
      <c r="A302" s="55"/>
    </row>
    <row r="303" ht="13.5" customHeight="1" spans="1:1">
      <c r="A303" s="55"/>
    </row>
    <row r="304" ht="13.5" customHeight="1" spans="1:1">
      <c r="A304" s="55"/>
    </row>
    <row r="305" ht="13.5" customHeight="1" spans="1:1">
      <c r="A305" s="55"/>
    </row>
    <row r="306" ht="13.5" customHeight="1" spans="1:1">
      <c r="A306" s="55"/>
    </row>
    <row r="307" ht="13.5" customHeight="1" spans="1:1">
      <c r="A307" s="55"/>
    </row>
    <row r="308" ht="13.5" customHeight="1" spans="1:1">
      <c r="A308" s="55"/>
    </row>
    <row r="309" ht="13.5" customHeight="1" spans="1:1">
      <c r="A309" s="55"/>
    </row>
    <row r="310" ht="13.5" customHeight="1" spans="1:1">
      <c r="A310" s="55"/>
    </row>
    <row r="311" ht="13.5" customHeight="1" spans="1:1">
      <c r="A311" s="55"/>
    </row>
    <row r="312" ht="13.5" customHeight="1" spans="1:1">
      <c r="A312" s="55"/>
    </row>
    <row r="313" ht="13.5" customHeight="1" spans="1:1">
      <c r="A313" s="55"/>
    </row>
    <row r="314" ht="13.5" customHeight="1" spans="1:1">
      <c r="A314" s="55"/>
    </row>
    <row r="315" ht="13.5" customHeight="1" spans="1:1">
      <c r="A315" s="55"/>
    </row>
    <row r="316" ht="13.5" customHeight="1" spans="1:1">
      <c r="A316" s="55"/>
    </row>
    <row r="317" ht="13.5" customHeight="1" spans="1:1">
      <c r="A317" s="55"/>
    </row>
    <row r="318" ht="13.5" customHeight="1" spans="1:1">
      <c r="A318" s="55"/>
    </row>
    <row r="319" ht="13.5" customHeight="1" spans="1:1">
      <c r="A319" s="55"/>
    </row>
    <row r="320" ht="13.5" customHeight="1" spans="1:1">
      <c r="A320" s="55"/>
    </row>
    <row r="321" ht="13.5" customHeight="1" spans="1:1">
      <c r="A321" s="55"/>
    </row>
    <row r="322" ht="13.5" customHeight="1" spans="1:1">
      <c r="A322" s="55"/>
    </row>
    <row r="323" ht="13.5" customHeight="1" spans="1:1">
      <c r="A323" s="55"/>
    </row>
    <row r="324" ht="13.5" customHeight="1" spans="1:1">
      <c r="A324" s="55"/>
    </row>
    <row r="325" ht="13.5" customHeight="1" spans="1:1">
      <c r="A325" s="55"/>
    </row>
    <row r="326" ht="13.5" customHeight="1" spans="1:1">
      <c r="A326" s="55"/>
    </row>
    <row r="327" ht="13.5" customHeight="1" spans="1:1">
      <c r="A327" s="55"/>
    </row>
    <row r="328" ht="13.5" customHeight="1" spans="1:1">
      <c r="A328" s="55"/>
    </row>
    <row r="329" ht="13.5" customHeight="1" spans="1:1">
      <c r="A329" s="55"/>
    </row>
    <row r="330" ht="13.5" customHeight="1" spans="1:1">
      <c r="A330" s="55"/>
    </row>
    <row r="331" ht="13.5" customHeight="1" spans="1:1">
      <c r="A331" s="55"/>
    </row>
    <row r="332" ht="13.5" customHeight="1" spans="1:1">
      <c r="A332" s="55"/>
    </row>
    <row r="333" ht="13.5" customHeight="1" spans="1:1">
      <c r="A333" s="55"/>
    </row>
    <row r="334" ht="13.5" customHeight="1" spans="1:1">
      <c r="A334" s="55"/>
    </row>
    <row r="335" ht="13.5" customHeight="1" spans="1:1">
      <c r="A335" s="55"/>
    </row>
    <row r="336" ht="13.5" customHeight="1" spans="1:1">
      <c r="A336" s="55"/>
    </row>
    <row r="337" ht="13.5" customHeight="1" spans="1:1">
      <c r="A337" s="55"/>
    </row>
    <row r="338" ht="13.5" customHeight="1" spans="1:1">
      <c r="A338" s="55"/>
    </row>
    <row r="339" ht="13.5" customHeight="1" spans="1:1">
      <c r="A339" s="55"/>
    </row>
    <row r="340" ht="13.5" customHeight="1" spans="1:1">
      <c r="A340" s="55"/>
    </row>
    <row r="341" ht="13.5" customHeight="1" spans="1:1">
      <c r="A341" s="55"/>
    </row>
    <row r="342" ht="13.5" customHeight="1" spans="1:1">
      <c r="A342" s="55"/>
    </row>
    <row r="343" ht="13.5" customHeight="1" spans="1:1">
      <c r="A343" s="55"/>
    </row>
    <row r="344" ht="13.5" customHeight="1" spans="1:1">
      <c r="A344" s="55"/>
    </row>
    <row r="345" ht="13.5" customHeight="1" spans="1:1">
      <c r="A345" s="55"/>
    </row>
    <row r="346" ht="13.5" customHeight="1" spans="1:1">
      <c r="A346" s="55"/>
    </row>
    <row r="347" ht="13.5" customHeight="1" spans="1:1">
      <c r="A347" s="55"/>
    </row>
    <row r="348" ht="13.5" customHeight="1" spans="1:1">
      <c r="A348" s="55"/>
    </row>
    <row r="349" ht="13.5" customHeight="1" spans="1:1">
      <c r="A349" s="55"/>
    </row>
    <row r="350" ht="13.5" customHeight="1" spans="1:1">
      <c r="A350" s="55"/>
    </row>
    <row r="351" ht="13.5" customHeight="1" spans="1:1">
      <c r="A351" s="55"/>
    </row>
    <row r="352" ht="13.5" customHeight="1" spans="1:1">
      <c r="A352" s="55"/>
    </row>
    <row r="353" ht="13.5" customHeight="1" spans="1:1">
      <c r="A353" s="55"/>
    </row>
    <row r="354" ht="13.5" customHeight="1" spans="1:1">
      <c r="A354" s="55"/>
    </row>
    <row r="355" ht="13.5" customHeight="1" spans="1:1">
      <c r="A355" s="55"/>
    </row>
    <row r="356" ht="13.5" customHeight="1" spans="1:1">
      <c r="A356" s="55"/>
    </row>
    <row r="357" ht="13.5" customHeight="1" spans="1:1">
      <c r="A357" s="55"/>
    </row>
    <row r="358" ht="13.5" customHeight="1" spans="1:1">
      <c r="A358" s="55"/>
    </row>
    <row r="359" ht="13.5" customHeight="1" spans="1:1">
      <c r="A359" s="55"/>
    </row>
    <row r="360" ht="13.5" customHeight="1" spans="1:1">
      <c r="A360" s="55"/>
    </row>
    <row r="361" ht="13.5" customHeight="1" spans="1:1">
      <c r="A361" s="55"/>
    </row>
    <row r="362" ht="13.5" customHeight="1" spans="1:1">
      <c r="A362" s="55"/>
    </row>
    <row r="363" ht="13.5" customHeight="1" spans="1:1">
      <c r="A363" s="55"/>
    </row>
    <row r="364" ht="13.5" customHeight="1" spans="1:1">
      <c r="A364" s="55"/>
    </row>
    <row r="365" ht="13.5" customHeight="1" spans="1:1">
      <c r="A365" s="55"/>
    </row>
    <row r="366" ht="13.5" customHeight="1" spans="1:1">
      <c r="A366" s="55"/>
    </row>
    <row r="367" ht="13.5" customHeight="1" spans="1:1">
      <c r="A367" s="55"/>
    </row>
    <row r="368" ht="13.5" customHeight="1" spans="1:1">
      <c r="A368" s="55"/>
    </row>
    <row r="369" ht="13.5" customHeight="1" spans="1:1">
      <c r="A369" s="55"/>
    </row>
    <row r="370" ht="13.5" customHeight="1" spans="1:1">
      <c r="A370" s="55"/>
    </row>
    <row r="371" ht="13.5" customHeight="1" spans="1:1">
      <c r="A371" s="55"/>
    </row>
    <row r="372" ht="13.5" customHeight="1" spans="1:1">
      <c r="A372" s="55"/>
    </row>
    <row r="373" ht="13.5" customHeight="1" spans="1:1">
      <c r="A373" s="55"/>
    </row>
    <row r="374" ht="13.5" customHeight="1" spans="1:1">
      <c r="A374" s="55"/>
    </row>
    <row r="375" ht="13.5" customHeight="1" spans="1:1">
      <c r="A375" s="55"/>
    </row>
    <row r="376" ht="13.5" customHeight="1" spans="1:1">
      <c r="A376" s="55"/>
    </row>
    <row r="377" ht="13.5" customHeight="1" spans="1:1">
      <c r="A377" s="55"/>
    </row>
    <row r="378" ht="13.5" customHeight="1" spans="1:1">
      <c r="A378" s="55"/>
    </row>
    <row r="379" ht="13.5" customHeight="1" spans="1:1">
      <c r="A379" s="55"/>
    </row>
    <row r="380" ht="13.5" customHeight="1" spans="1:1">
      <c r="A380" s="55"/>
    </row>
    <row r="381" ht="13.5" customHeight="1" spans="1:1">
      <c r="A381" s="55"/>
    </row>
    <row r="382" ht="13.5" customHeight="1" spans="1:1">
      <c r="A382" s="55"/>
    </row>
    <row r="383" ht="13.5" customHeight="1" spans="1:1">
      <c r="A383" s="55"/>
    </row>
    <row r="384" ht="13.5" customHeight="1" spans="1:1">
      <c r="A384" s="55"/>
    </row>
    <row r="385" ht="13.5" customHeight="1" spans="1:1">
      <c r="A385" s="55"/>
    </row>
    <row r="386" ht="13.5" customHeight="1" spans="1:1">
      <c r="A386" s="55"/>
    </row>
    <row r="387" ht="13.5" customHeight="1" spans="1:1">
      <c r="A387" s="55"/>
    </row>
    <row r="388" ht="13.5" customHeight="1" spans="1:1">
      <c r="A388" s="55"/>
    </row>
    <row r="389" ht="13.5" customHeight="1" spans="1:1">
      <c r="A389" s="55"/>
    </row>
    <row r="390" ht="13.5" customHeight="1" spans="1:1">
      <c r="A390" s="55"/>
    </row>
    <row r="391" ht="13.5" customHeight="1" spans="1:1">
      <c r="A391" s="55"/>
    </row>
    <row r="392" ht="13.5" customHeight="1" spans="1:1">
      <c r="A392" s="55"/>
    </row>
    <row r="393" ht="13.5" customHeight="1" spans="1:1">
      <c r="A393" s="55"/>
    </row>
    <row r="394" ht="13.5" customHeight="1" spans="1:1">
      <c r="A394" s="55"/>
    </row>
    <row r="395" ht="13.5" customHeight="1" spans="1:1">
      <c r="A395" s="55"/>
    </row>
    <row r="396" ht="13.5" customHeight="1" spans="1:1">
      <c r="A396" s="55"/>
    </row>
    <row r="397" ht="13.5" customHeight="1" spans="1:1">
      <c r="A397" s="55"/>
    </row>
    <row r="398" ht="13.5" customHeight="1" spans="1:1">
      <c r="A398" s="55"/>
    </row>
    <row r="399" ht="13.5" customHeight="1" spans="1:1">
      <c r="A399" s="55"/>
    </row>
    <row r="400" ht="13.5" customHeight="1" spans="1:1">
      <c r="A400" s="55"/>
    </row>
    <row r="401" ht="13.5" customHeight="1" spans="1:1">
      <c r="A401" s="55"/>
    </row>
    <row r="402" ht="13.5" customHeight="1" spans="1:1">
      <c r="A402" s="55"/>
    </row>
    <row r="403" ht="13.5" customHeight="1" spans="1:1">
      <c r="A403" s="55"/>
    </row>
    <row r="404" ht="13.5" customHeight="1" spans="1:1">
      <c r="A404" s="55"/>
    </row>
    <row r="405" ht="13.5" customHeight="1" spans="1:1">
      <c r="A405" s="55"/>
    </row>
    <row r="406" ht="13.5" customHeight="1" spans="1:1">
      <c r="A406" s="55"/>
    </row>
    <row r="407" ht="13.5" customHeight="1" spans="1:1">
      <c r="A407" s="55"/>
    </row>
    <row r="408" ht="13.5" customHeight="1" spans="1:1">
      <c r="A408" s="55"/>
    </row>
    <row r="409" ht="13.5" customHeight="1" spans="1:1">
      <c r="A409" s="55"/>
    </row>
    <row r="410" ht="13.5" customHeight="1" spans="1:1">
      <c r="A410" s="55"/>
    </row>
    <row r="411" ht="13.5" customHeight="1" spans="1:1">
      <c r="A411" s="55"/>
    </row>
    <row r="412" ht="13.5" customHeight="1" spans="1:1">
      <c r="A412" s="55"/>
    </row>
    <row r="413" ht="13.5" customHeight="1" spans="1:1">
      <c r="A413" s="55"/>
    </row>
    <row r="414" ht="13.5" customHeight="1" spans="1:1">
      <c r="A414" s="55"/>
    </row>
    <row r="415" ht="13.5" customHeight="1" spans="1:1">
      <c r="A415" s="55"/>
    </row>
    <row r="416" ht="13.5" customHeight="1" spans="1:1">
      <c r="A416" s="55"/>
    </row>
    <row r="417" ht="13.5" customHeight="1" spans="1:1">
      <c r="A417" s="55"/>
    </row>
    <row r="418" ht="13.5" customHeight="1" spans="1:1">
      <c r="A418" s="55"/>
    </row>
    <row r="419" ht="13.5" customHeight="1" spans="1:1">
      <c r="A419" s="55"/>
    </row>
    <row r="420" ht="13.5" customHeight="1" spans="1:1">
      <c r="A420" s="55"/>
    </row>
    <row r="421" ht="13.5" customHeight="1" spans="1:1">
      <c r="A421" s="55"/>
    </row>
    <row r="422" ht="13.5" customHeight="1" spans="1:1">
      <c r="A422" s="55"/>
    </row>
    <row r="423" ht="13.5" customHeight="1" spans="1:1">
      <c r="A423" s="55"/>
    </row>
    <row r="424" ht="13.5" customHeight="1" spans="1:1">
      <c r="A424" s="55"/>
    </row>
    <row r="425" ht="13.5" customHeight="1" spans="1:1">
      <c r="A425" s="55"/>
    </row>
    <row r="426" ht="13.5" customHeight="1" spans="1:1">
      <c r="A426" s="55"/>
    </row>
    <row r="427" ht="13.5" customHeight="1" spans="1:1">
      <c r="A427" s="55"/>
    </row>
    <row r="428" ht="13.5" customHeight="1" spans="1:1">
      <c r="A428" s="55"/>
    </row>
    <row r="429" ht="15.75" customHeight="1" spans="1:1">
      <c r="A429" s="55"/>
    </row>
    <row r="430" ht="15.75" customHeight="1" spans="1:1">
      <c r="A430" s="55"/>
    </row>
    <row r="431" ht="15.75" customHeight="1" spans="1:1">
      <c r="A431" s="55"/>
    </row>
    <row r="432" ht="15.75" customHeight="1" spans="1:1">
      <c r="A432" s="55"/>
    </row>
    <row r="433" ht="15.75" customHeight="1" spans="1:1">
      <c r="A433" s="55"/>
    </row>
    <row r="434" ht="15.75" customHeight="1" spans="1:1">
      <c r="A434" s="55"/>
    </row>
    <row r="435" ht="15.75" customHeight="1" spans="1:1">
      <c r="A435" s="55"/>
    </row>
    <row r="436" ht="15.75" customHeight="1" spans="1:1">
      <c r="A436" s="55"/>
    </row>
    <row r="437" ht="15.75" customHeight="1" spans="1:1">
      <c r="A437" s="55"/>
    </row>
    <row r="438" ht="15.75" customHeight="1" spans="1:1">
      <c r="A438" s="55"/>
    </row>
    <row r="439" ht="15.75" customHeight="1" spans="1:1">
      <c r="A439" s="55"/>
    </row>
    <row r="440" ht="15.75" customHeight="1" spans="1:1">
      <c r="A440" s="55"/>
    </row>
    <row r="441" ht="15.75" customHeight="1" spans="1:1">
      <c r="A441" s="55"/>
    </row>
    <row r="442" ht="15.75" customHeight="1" spans="1:1">
      <c r="A442" s="55"/>
    </row>
    <row r="443" ht="15.75" customHeight="1" spans="1:1">
      <c r="A443" s="55"/>
    </row>
    <row r="444" ht="15.75" customHeight="1" spans="1:1">
      <c r="A444" s="55"/>
    </row>
    <row r="445" ht="15.75" customHeight="1" spans="1:1">
      <c r="A445" s="55"/>
    </row>
    <row r="446" ht="15.75" customHeight="1" spans="1:1">
      <c r="A446" s="55"/>
    </row>
    <row r="447" ht="15.75" customHeight="1" spans="1:1">
      <c r="A447" s="55"/>
    </row>
    <row r="448" ht="15.75" customHeight="1" spans="1:1">
      <c r="A448" s="55"/>
    </row>
    <row r="449" ht="15.75" customHeight="1" spans="1:1">
      <c r="A449" s="55"/>
    </row>
    <row r="450" ht="15.75" customHeight="1" spans="1:1">
      <c r="A450" s="55"/>
    </row>
    <row r="451" ht="15.75" customHeight="1" spans="1:1">
      <c r="A451" s="55"/>
    </row>
    <row r="452" ht="15.75" customHeight="1" spans="1:1">
      <c r="A452" s="55"/>
    </row>
    <row r="453" ht="15.75" customHeight="1" spans="1:1">
      <c r="A453" s="55"/>
    </row>
    <row r="454" ht="15.75" customHeight="1" spans="1:1">
      <c r="A454" s="55"/>
    </row>
    <row r="455" ht="15.75" customHeight="1" spans="1:1">
      <c r="A455" s="55"/>
    </row>
    <row r="456" ht="15.75" customHeight="1" spans="1:1">
      <c r="A456" s="55"/>
    </row>
    <row r="457" ht="15.75" customHeight="1" spans="1:1">
      <c r="A457" s="55"/>
    </row>
    <row r="458" ht="15.75" customHeight="1" spans="1:1">
      <c r="A458" s="55"/>
    </row>
    <row r="459" ht="15.75" customHeight="1" spans="1:1">
      <c r="A459" s="55"/>
    </row>
    <row r="460" ht="15.75" customHeight="1" spans="1:1">
      <c r="A460" s="55"/>
    </row>
    <row r="461" ht="15.75" customHeight="1" spans="1:1">
      <c r="A461" s="55"/>
    </row>
    <row r="462" ht="15.75" customHeight="1" spans="1:1">
      <c r="A462" s="55"/>
    </row>
    <row r="463" ht="15.75" customHeight="1" spans="1:1">
      <c r="A463" s="55"/>
    </row>
    <row r="464" ht="15.75" customHeight="1" spans="1:1">
      <c r="A464" s="55"/>
    </row>
    <row r="465" ht="15.75" customHeight="1" spans="1:1">
      <c r="A465" s="55"/>
    </row>
    <row r="466" ht="15.75" customHeight="1" spans="1:1">
      <c r="A466" s="55"/>
    </row>
    <row r="467" ht="15.75" customHeight="1" spans="1:1">
      <c r="A467" s="55"/>
    </row>
    <row r="468" ht="15.75" customHeight="1" spans="1:1">
      <c r="A468" s="55"/>
    </row>
    <row r="469" ht="15.75" customHeight="1" spans="1:1">
      <c r="A469" s="55"/>
    </row>
    <row r="470" ht="15.75" customHeight="1" spans="1:1">
      <c r="A470" s="55"/>
    </row>
    <row r="471" ht="15.75" customHeight="1" spans="1:1">
      <c r="A471" s="55"/>
    </row>
    <row r="472" ht="15.75" customHeight="1" spans="1:1">
      <c r="A472" s="55"/>
    </row>
    <row r="473" ht="15.75" customHeight="1" spans="1:1">
      <c r="A473" s="55"/>
    </row>
    <row r="474" ht="15.75" customHeight="1" spans="1:1">
      <c r="A474" s="55"/>
    </row>
    <row r="475" ht="15.75" customHeight="1" spans="1:1">
      <c r="A475" s="55"/>
    </row>
    <row r="476" ht="15.75" customHeight="1" spans="1:1">
      <c r="A476" s="55"/>
    </row>
    <row r="477" ht="15.75" customHeight="1" spans="1:1">
      <c r="A477" s="55"/>
    </row>
    <row r="478" ht="15.75" customHeight="1" spans="1:1">
      <c r="A478" s="55"/>
    </row>
    <row r="479" ht="15.75" customHeight="1" spans="1:1">
      <c r="A479" s="55"/>
    </row>
    <row r="480" ht="15.75" customHeight="1" spans="1:1">
      <c r="A480" s="55"/>
    </row>
    <row r="481" ht="15.75" customHeight="1" spans="1:1">
      <c r="A481" s="55"/>
    </row>
    <row r="482" ht="15.75" customHeight="1" spans="1:1">
      <c r="A482" s="55"/>
    </row>
    <row r="483" ht="15.75" customHeight="1" spans="1:1">
      <c r="A483" s="55"/>
    </row>
    <row r="484" ht="15.75" customHeight="1" spans="1:1">
      <c r="A484" s="55"/>
    </row>
    <row r="485" ht="15.75" customHeight="1" spans="1:1">
      <c r="A485" s="55"/>
    </row>
    <row r="486" ht="15.75" customHeight="1" spans="1:1">
      <c r="A486" s="55"/>
    </row>
    <row r="487" ht="15.75" customHeight="1" spans="1:1">
      <c r="A487" s="55"/>
    </row>
    <row r="488" ht="15.75" customHeight="1" spans="1:1">
      <c r="A488" s="55"/>
    </row>
    <row r="489" ht="15.75" customHeight="1" spans="1:1">
      <c r="A489" s="55"/>
    </row>
    <row r="490" ht="15.75" customHeight="1" spans="1:1">
      <c r="A490" s="55"/>
    </row>
    <row r="491" ht="15.75" customHeight="1" spans="1:1">
      <c r="A491" s="55"/>
    </row>
    <row r="492" ht="15.75" customHeight="1" spans="1:1">
      <c r="A492" s="55"/>
    </row>
    <row r="493" ht="15.75" customHeight="1" spans="1:1">
      <c r="A493" s="55"/>
    </row>
    <row r="494" ht="15.75" customHeight="1" spans="1:1">
      <c r="A494" s="55"/>
    </row>
    <row r="495" ht="15.75" customHeight="1" spans="1:1">
      <c r="A495" s="55"/>
    </row>
    <row r="496" ht="15.75" customHeight="1" spans="1:1">
      <c r="A496" s="55"/>
    </row>
    <row r="497" ht="15.75" customHeight="1" spans="1:1">
      <c r="A497" s="55"/>
    </row>
    <row r="498" ht="15.75" customHeight="1" spans="1:1">
      <c r="A498" s="55"/>
    </row>
    <row r="499" ht="15.75" customHeight="1" spans="1:1">
      <c r="A499" s="55"/>
    </row>
    <row r="500" ht="15.75" customHeight="1" spans="1:1">
      <c r="A500" s="55"/>
    </row>
    <row r="501" ht="15.75" customHeight="1" spans="1:1">
      <c r="A501" s="55"/>
    </row>
    <row r="502" ht="15.75" customHeight="1" spans="1:1">
      <c r="A502" s="55"/>
    </row>
    <row r="503" ht="15.75" customHeight="1" spans="1:1">
      <c r="A503" s="55"/>
    </row>
    <row r="504" ht="15.75" customHeight="1" spans="1:1">
      <c r="A504" s="55"/>
    </row>
    <row r="505" ht="15.75" customHeight="1" spans="1:1">
      <c r="A505" s="55"/>
    </row>
    <row r="506" ht="15.75" customHeight="1" spans="1:1">
      <c r="A506" s="55"/>
    </row>
    <row r="507" ht="15.75" customHeight="1" spans="1:1">
      <c r="A507" s="55"/>
    </row>
    <row r="508" ht="15.75" customHeight="1" spans="1:1">
      <c r="A508" s="55"/>
    </row>
    <row r="509" ht="15.75" customHeight="1" spans="1:1">
      <c r="A509" s="55"/>
    </row>
    <row r="510" ht="15.75" customHeight="1" spans="1:1">
      <c r="A510" s="55"/>
    </row>
    <row r="511" ht="15.75" customHeight="1" spans="1:1">
      <c r="A511" s="55"/>
    </row>
    <row r="512" ht="15.75" customHeight="1" spans="1:1">
      <c r="A512" s="55"/>
    </row>
    <row r="513" ht="15.75" customHeight="1" spans="1:1">
      <c r="A513" s="55"/>
    </row>
    <row r="514" ht="15.75" customHeight="1" spans="1:1">
      <c r="A514" s="55"/>
    </row>
    <row r="515" ht="15.75" customHeight="1" spans="1:1">
      <c r="A515" s="55"/>
    </row>
    <row r="516" ht="15.75" customHeight="1" spans="1:1">
      <c r="A516" s="55"/>
    </row>
    <row r="517" ht="15.75" customHeight="1" spans="1:1">
      <c r="A517" s="55"/>
    </row>
    <row r="518" ht="15.75" customHeight="1" spans="1:1">
      <c r="A518" s="55"/>
    </row>
    <row r="519" ht="15.75" customHeight="1" spans="1:1">
      <c r="A519" s="55"/>
    </row>
    <row r="520" ht="15.75" customHeight="1" spans="1:1">
      <c r="A520" s="55"/>
    </row>
    <row r="521" ht="15.75" customHeight="1" spans="1:1">
      <c r="A521" s="55"/>
    </row>
    <row r="522" ht="15.75" customHeight="1" spans="1:1">
      <c r="A522" s="55"/>
    </row>
    <row r="523" ht="15.75" customHeight="1" spans="1:1">
      <c r="A523" s="55"/>
    </row>
    <row r="524" ht="15.75" customHeight="1" spans="1:1">
      <c r="A524" s="55"/>
    </row>
    <row r="525" ht="15.75" customHeight="1" spans="1:1">
      <c r="A525" s="55"/>
    </row>
    <row r="526" ht="15.75" customHeight="1" spans="1:1">
      <c r="A526" s="55"/>
    </row>
    <row r="527" ht="15.75" customHeight="1" spans="1:1">
      <c r="A527" s="55"/>
    </row>
    <row r="528" ht="15.75" customHeight="1" spans="1:1">
      <c r="A528" s="55"/>
    </row>
    <row r="529" ht="15.75" customHeight="1" spans="1:1">
      <c r="A529" s="55"/>
    </row>
    <row r="530" ht="15.75" customHeight="1" spans="1:1">
      <c r="A530" s="55"/>
    </row>
    <row r="531" ht="15.75" customHeight="1" spans="1:1">
      <c r="A531" s="55"/>
    </row>
    <row r="532" ht="15.75" customHeight="1" spans="1:1">
      <c r="A532" s="55"/>
    </row>
    <row r="533" ht="15.75" customHeight="1" spans="1:1">
      <c r="A533" s="55"/>
    </row>
    <row r="534" ht="15.75" customHeight="1" spans="1:1">
      <c r="A534" s="55"/>
    </row>
    <row r="535" ht="15.75" customHeight="1" spans="1:1">
      <c r="A535" s="55"/>
    </row>
    <row r="536" ht="15.75" customHeight="1" spans="1:1">
      <c r="A536" s="55"/>
    </row>
    <row r="537" ht="15.75" customHeight="1" spans="1:1">
      <c r="A537" s="55"/>
    </row>
    <row r="538" ht="15.75" customHeight="1" spans="1:1">
      <c r="A538" s="55"/>
    </row>
    <row r="539" ht="15.75" customHeight="1" spans="1:1">
      <c r="A539" s="55"/>
    </row>
    <row r="540" ht="15.75" customHeight="1" spans="1:1">
      <c r="A540" s="55"/>
    </row>
    <row r="541" ht="15.75" customHeight="1" spans="1:1">
      <c r="A541" s="55"/>
    </row>
    <row r="542" ht="15.75" customHeight="1" spans="1:1">
      <c r="A542" s="55"/>
    </row>
    <row r="543" ht="15.75" customHeight="1" spans="1:1">
      <c r="A543" s="55"/>
    </row>
    <row r="544" ht="15.75" customHeight="1" spans="1:1">
      <c r="A544" s="55"/>
    </row>
    <row r="545" ht="15.75" customHeight="1" spans="1:1">
      <c r="A545" s="55"/>
    </row>
    <row r="546" ht="15.75" customHeight="1" spans="1:1">
      <c r="A546" s="55"/>
    </row>
    <row r="547" ht="15.75" customHeight="1" spans="1:1">
      <c r="A547" s="55"/>
    </row>
    <row r="548" ht="15.75" customHeight="1" spans="1:1">
      <c r="A548" s="55"/>
    </row>
    <row r="549" ht="15.75" customHeight="1" spans="1:1">
      <c r="A549" s="55"/>
    </row>
    <row r="550" ht="15.75" customHeight="1" spans="1:1">
      <c r="A550" s="55"/>
    </row>
    <row r="551" ht="15.75" customHeight="1" spans="1:1">
      <c r="A551" s="55"/>
    </row>
    <row r="552" ht="15.75" customHeight="1" spans="1:1">
      <c r="A552" s="55"/>
    </row>
    <row r="553" ht="15.75" customHeight="1" spans="1:1">
      <c r="A553" s="55"/>
    </row>
    <row r="554" ht="15.75" customHeight="1" spans="1:1">
      <c r="A554" s="55"/>
    </row>
    <row r="555" ht="15.75" customHeight="1" spans="1:1">
      <c r="A555" s="55"/>
    </row>
    <row r="556" ht="15.75" customHeight="1" spans="1:1">
      <c r="A556" s="55"/>
    </row>
    <row r="557" ht="15.75" customHeight="1" spans="1:1">
      <c r="A557" s="55"/>
    </row>
    <row r="558" ht="15.75" customHeight="1" spans="1:1">
      <c r="A558" s="55"/>
    </row>
    <row r="559" ht="15.75" customHeight="1" spans="1:1">
      <c r="A559" s="55"/>
    </row>
    <row r="560" ht="15.75" customHeight="1" spans="1:1">
      <c r="A560" s="55"/>
    </row>
    <row r="561" ht="15.75" customHeight="1" spans="1:1">
      <c r="A561" s="55"/>
    </row>
    <row r="562" ht="15.75" customHeight="1" spans="1:1">
      <c r="A562" s="55"/>
    </row>
    <row r="563" ht="15.75" customHeight="1" spans="1:1">
      <c r="A563" s="55"/>
    </row>
    <row r="564" ht="15.75" customHeight="1" spans="1:1">
      <c r="A564" s="55"/>
    </row>
    <row r="565" ht="15.75" customHeight="1" spans="1:1">
      <c r="A565" s="55"/>
    </row>
    <row r="566" ht="15.75" customHeight="1" spans="1:1">
      <c r="A566" s="55"/>
    </row>
    <row r="567" ht="15.75" customHeight="1" spans="1:1">
      <c r="A567" s="55"/>
    </row>
    <row r="568" ht="15.75" customHeight="1" spans="1:1">
      <c r="A568" s="55"/>
    </row>
    <row r="569" ht="15.75" customHeight="1" spans="1:1">
      <c r="A569" s="55"/>
    </row>
    <row r="570" ht="15.75" customHeight="1" spans="1:1">
      <c r="A570" s="55"/>
    </row>
    <row r="571" ht="15.75" customHeight="1" spans="1:1">
      <c r="A571" s="55"/>
    </row>
    <row r="572" ht="15.75" customHeight="1" spans="1:1">
      <c r="A572" s="55"/>
    </row>
    <row r="573" ht="15.75" customHeight="1" spans="1:1">
      <c r="A573" s="55"/>
    </row>
    <row r="574" ht="15.75" customHeight="1" spans="1:1">
      <c r="A574" s="55"/>
    </row>
    <row r="575" ht="15.75" customHeight="1" spans="1:1">
      <c r="A575" s="55"/>
    </row>
    <row r="576" ht="15.75" customHeight="1" spans="1:1">
      <c r="A576" s="55"/>
    </row>
    <row r="577" ht="15.75" customHeight="1" spans="1:1">
      <c r="A577" s="55"/>
    </row>
    <row r="578" ht="15.75" customHeight="1" spans="1:1">
      <c r="A578" s="55"/>
    </row>
    <row r="579" ht="15.75" customHeight="1" spans="1:1">
      <c r="A579" s="55"/>
    </row>
    <row r="580" ht="15.75" customHeight="1" spans="1:1">
      <c r="A580" s="55"/>
    </row>
    <row r="581" ht="15.75" customHeight="1" spans="1:1">
      <c r="A581" s="55"/>
    </row>
    <row r="582" ht="15.75" customHeight="1" spans="1:1">
      <c r="A582" s="55"/>
    </row>
    <row r="583" ht="15.75" customHeight="1" spans="1:1">
      <c r="A583" s="55"/>
    </row>
    <row r="584" ht="15.75" customHeight="1" spans="1:1">
      <c r="A584" s="55"/>
    </row>
    <row r="585" ht="15.75" customHeight="1" spans="1:1">
      <c r="A585" s="55"/>
    </row>
    <row r="586" ht="15.75" customHeight="1" spans="1:1">
      <c r="A586" s="55"/>
    </row>
    <row r="587" ht="15.75" customHeight="1" spans="1:1">
      <c r="A587" s="55"/>
    </row>
    <row r="588" ht="15.75" customHeight="1" spans="1:1">
      <c r="A588" s="55"/>
    </row>
    <row r="589" ht="15.75" customHeight="1" spans="1:1">
      <c r="A589" s="55"/>
    </row>
    <row r="590" ht="15.75" customHeight="1" spans="1:1">
      <c r="A590" s="55"/>
    </row>
    <row r="591" ht="15.75" customHeight="1" spans="1:1">
      <c r="A591" s="55"/>
    </row>
    <row r="592" ht="15.75" customHeight="1" spans="1:1">
      <c r="A592" s="55"/>
    </row>
    <row r="593" ht="15.75" customHeight="1" spans="1:1">
      <c r="A593" s="55"/>
    </row>
    <row r="594" ht="15.75" customHeight="1" spans="1:1">
      <c r="A594" s="55"/>
    </row>
    <row r="595" ht="15.75" customHeight="1" spans="1:1">
      <c r="A595" s="55"/>
    </row>
    <row r="596" ht="15.75" customHeight="1" spans="1:1">
      <c r="A596" s="55"/>
    </row>
    <row r="597" ht="15.75" customHeight="1" spans="1:1">
      <c r="A597" s="55"/>
    </row>
    <row r="598" ht="15.75" customHeight="1" spans="1:1">
      <c r="A598" s="55"/>
    </row>
    <row r="599" ht="15.75" customHeight="1" spans="1:1">
      <c r="A599" s="55"/>
    </row>
    <row r="600" ht="15.75" customHeight="1" spans="1:1">
      <c r="A600" s="55"/>
    </row>
    <row r="601" ht="15.75" customHeight="1" spans="1:1">
      <c r="A601" s="55"/>
    </row>
    <row r="602" ht="15.75" customHeight="1" spans="1:1">
      <c r="A602" s="55"/>
    </row>
    <row r="603" ht="15.75" customHeight="1" spans="1:1">
      <c r="A603" s="55"/>
    </row>
    <row r="604" ht="15.75" customHeight="1" spans="1:1">
      <c r="A604" s="55"/>
    </row>
    <row r="605" ht="15.75" customHeight="1" spans="1:1">
      <c r="A605" s="55"/>
    </row>
    <row r="606" ht="15.75" customHeight="1" spans="1:1">
      <c r="A606" s="55"/>
    </row>
    <row r="607" ht="15.75" customHeight="1" spans="1:1">
      <c r="A607" s="55"/>
    </row>
    <row r="608" ht="15.75" customHeight="1" spans="1:1">
      <c r="A608" s="55"/>
    </row>
    <row r="609" ht="15.75" customHeight="1" spans="1:1">
      <c r="A609" s="55"/>
    </row>
    <row r="610" ht="15.75" customHeight="1" spans="1:1">
      <c r="A610" s="55"/>
    </row>
    <row r="611" ht="15.75" customHeight="1" spans="1:1">
      <c r="A611" s="55"/>
    </row>
    <row r="612" ht="15.75" customHeight="1" spans="1:1">
      <c r="A612" s="55"/>
    </row>
    <row r="613" ht="15.75" customHeight="1" spans="1:1">
      <c r="A613" s="55"/>
    </row>
    <row r="614" ht="15.75" customHeight="1" spans="1:1">
      <c r="A614" s="55"/>
    </row>
    <row r="615" ht="15.75" customHeight="1" spans="1:1">
      <c r="A615" s="55"/>
    </row>
    <row r="616" ht="15.75" customHeight="1" spans="1:1">
      <c r="A616" s="55"/>
    </row>
    <row r="617" ht="15.75" customHeight="1" spans="1:1">
      <c r="A617" s="55"/>
    </row>
    <row r="618" ht="15.75" customHeight="1" spans="1:1">
      <c r="A618" s="55"/>
    </row>
    <row r="619" ht="15.75" customHeight="1" spans="1:1">
      <c r="A619" s="55"/>
    </row>
    <row r="620" ht="15.75" customHeight="1" spans="1:1">
      <c r="A620" s="55"/>
    </row>
    <row r="621" ht="15.75" customHeight="1" spans="1:1">
      <c r="A621" s="55"/>
    </row>
    <row r="622" ht="15.75" customHeight="1" spans="1:1">
      <c r="A622" s="55"/>
    </row>
    <row r="623" ht="15.75" customHeight="1" spans="1:1">
      <c r="A623" s="55"/>
    </row>
    <row r="624" ht="15.75" customHeight="1" spans="1:1">
      <c r="A624" s="55"/>
    </row>
    <row r="625" ht="15.75" customHeight="1" spans="1:1">
      <c r="A625" s="55"/>
    </row>
    <row r="626" ht="15.75" customHeight="1" spans="1:1">
      <c r="A626" s="55"/>
    </row>
    <row r="627" ht="15.75" customHeight="1" spans="1:1">
      <c r="A627" s="55"/>
    </row>
    <row r="628" ht="15.75" customHeight="1" spans="1:1">
      <c r="A628" s="55"/>
    </row>
    <row r="629" ht="15.75" customHeight="1" spans="1:1">
      <c r="A629" s="55"/>
    </row>
    <row r="630" ht="15.75" customHeight="1" spans="1:1">
      <c r="A630" s="55"/>
    </row>
    <row r="631" ht="15.75" customHeight="1" spans="1:1">
      <c r="A631" s="55"/>
    </row>
    <row r="632" ht="15.75" customHeight="1" spans="1:1">
      <c r="A632" s="55"/>
    </row>
    <row r="633" ht="15.75" customHeight="1" spans="1:1">
      <c r="A633" s="55"/>
    </row>
    <row r="634" ht="15.75" customHeight="1" spans="1:1">
      <c r="A634" s="55"/>
    </row>
    <row r="635" ht="15.75" customHeight="1" spans="1:1">
      <c r="A635" s="55"/>
    </row>
    <row r="636" ht="15.75" customHeight="1" spans="1:1">
      <c r="A636" s="55"/>
    </row>
    <row r="637" ht="15.75" customHeight="1" spans="1:1">
      <c r="A637" s="55"/>
    </row>
    <row r="638" ht="15.75" customHeight="1" spans="1:1">
      <c r="A638" s="55"/>
    </row>
    <row r="639" ht="15.75" customHeight="1" spans="1:1">
      <c r="A639" s="55"/>
    </row>
    <row r="640" ht="15.75" customHeight="1" spans="1:1">
      <c r="A640" s="55"/>
    </row>
    <row r="641" ht="15.75" customHeight="1" spans="1:1">
      <c r="A641" s="55"/>
    </row>
    <row r="642" ht="15.75" customHeight="1" spans="1:1">
      <c r="A642" s="55"/>
    </row>
    <row r="643" ht="15.75" customHeight="1" spans="1:1">
      <c r="A643" s="55"/>
    </row>
    <row r="644" ht="15.75" customHeight="1" spans="1:1">
      <c r="A644" s="55"/>
    </row>
    <row r="645" ht="15.75" customHeight="1" spans="1:1">
      <c r="A645" s="55"/>
    </row>
    <row r="646" ht="15.75" customHeight="1" spans="1:1">
      <c r="A646" s="55"/>
    </row>
    <row r="647" ht="15.75" customHeight="1" spans="1:1">
      <c r="A647" s="55"/>
    </row>
    <row r="648" ht="15.75" customHeight="1" spans="1:1">
      <c r="A648" s="55"/>
    </row>
    <row r="649" ht="15.75" customHeight="1" spans="1:1">
      <c r="A649" s="55"/>
    </row>
    <row r="650" ht="15.75" customHeight="1" spans="1:1">
      <c r="A650" s="55"/>
    </row>
    <row r="651" ht="15.75" customHeight="1" spans="1:1">
      <c r="A651" s="55"/>
    </row>
    <row r="652" ht="15.75" customHeight="1" spans="1:1">
      <c r="A652" s="55"/>
    </row>
    <row r="653" ht="15.75" customHeight="1" spans="1:1">
      <c r="A653" s="55"/>
    </row>
    <row r="654" ht="15.75" customHeight="1" spans="1:1">
      <c r="A654" s="55"/>
    </row>
    <row r="655" ht="15.75" customHeight="1" spans="1:1">
      <c r="A655" s="55"/>
    </row>
    <row r="656" ht="15.75" customHeight="1" spans="1:1">
      <c r="A656" s="55"/>
    </row>
    <row r="657" ht="15.75" customHeight="1" spans="1:1">
      <c r="A657" s="55"/>
    </row>
    <row r="658" ht="15.75" customHeight="1" spans="1:1">
      <c r="A658" s="55"/>
    </row>
    <row r="659" ht="15.75" customHeight="1" spans="1:1">
      <c r="A659" s="55"/>
    </row>
    <row r="660" ht="15.75" customHeight="1" spans="1:1">
      <c r="A660" s="55"/>
    </row>
    <row r="661" ht="15.75" customHeight="1" spans="1:1">
      <c r="A661" s="55"/>
    </row>
    <row r="662" ht="15.75" customHeight="1" spans="1:1">
      <c r="A662" s="55"/>
    </row>
    <row r="663" ht="15.75" customHeight="1" spans="1:1">
      <c r="A663" s="55"/>
    </row>
    <row r="664" ht="15.75" customHeight="1" spans="1:1">
      <c r="A664" s="55"/>
    </row>
    <row r="665" ht="15.75" customHeight="1" spans="1:1">
      <c r="A665" s="55"/>
    </row>
    <row r="666" ht="15.75" customHeight="1" spans="1:1">
      <c r="A666" s="55"/>
    </row>
    <row r="667" ht="15.75" customHeight="1" spans="1:1">
      <c r="A667" s="55"/>
    </row>
    <row r="668" ht="15.75" customHeight="1" spans="1:1">
      <c r="A668" s="55"/>
    </row>
    <row r="669" ht="15.75" customHeight="1" spans="1:1">
      <c r="A669" s="55"/>
    </row>
    <row r="670" ht="15.75" customHeight="1" spans="1:1">
      <c r="A670" s="55"/>
    </row>
    <row r="671" ht="15.75" customHeight="1" spans="1:1">
      <c r="A671" s="55"/>
    </row>
    <row r="672" ht="15.75" customHeight="1" spans="1:1">
      <c r="A672" s="55"/>
    </row>
    <row r="673" ht="15.75" customHeight="1" spans="1:1">
      <c r="A673" s="55"/>
    </row>
    <row r="674" ht="15.75" customHeight="1" spans="1:1">
      <c r="A674" s="55"/>
    </row>
    <row r="675" ht="15.75" customHeight="1" spans="1:1">
      <c r="A675" s="55"/>
    </row>
    <row r="676" ht="15.75" customHeight="1" spans="1:1">
      <c r="A676" s="55"/>
    </row>
    <row r="677" ht="15.75" customHeight="1" spans="1:1">
      <c r="A677" s="55"/>
    </row>
    <row r="678" ht="15.75" customHeight="1" spans="1:1">
      <c r="A678" s="55"/>
    </row>
    <row r="679" ht="15.75" customHeight="1" spans="1:1">
      <c r="A679" s="55"/>
    </row>
    <row r="680" ht="15.75" customHeight="1" spans="1:1">
      <c r="A680" s="55"/>
    </row>
    <row r="681" ht="15.75" customHeight="1" spans="1:1">
      <c r="A681" s="55"/>
    </row>
    <row r="682" ht="15.75" customHeight="1" spans="1:1">
      <c r="A682" s="55"/>
    </row>
    <row r="683" ht="15.75" customHeight="1" spans="1:1">
      <c r="A683" s="55"/>
    </row>
    <row r="684" ht="15.75" customHeight="1" spans="1:1">
      <c r="A684" s="55"/>
    </row>
    <row r="685" ht="15.75" customHeight="1" spans="1:1">
      <c r="A685" s="55"/>
    </row>
    <row r="686" ht="15.75" customHeight="1" spans="1:1">
      <c r="A686" s="55"/>
    </row>
    <row r="687" ht="15.75" customHeight="1" spans="1:1">
      <c r="A687" s="55"/>
    </row>
    <row r="688" ht="15.75" customHeight="1" spans="1:1">
      <c r="A688" s="55"/>
    </row>
    <row r="689" ht="15.75" customHeight="1" spans="1:1">
      <c r="A689" s="55"/>
    </row>
    <row r="690" ht="15.75" customHeight="1" spans="1:1">
      <c r="A690" s="55"/>
    </row>
    <row r="691" ht="15.75" customHeight="1" spans="1:1">
      <c r="A691" s="55"/>
    </row>
    <row r="692" ht="15.75" customHeight="1" spans="1:1">
      <c r="A692" s="55"/>
    </row>
    <row r="693" ht="15.75" customHeight="1" spans="1:1">
      <c r="A693" s="55"/>
    </row>
    <row r="694" ht="15.75" customHeight="1" spans="1:1">
      <c r="A694" s="55"/>
    </row>
    <row r="695" ht="15.75" customHeight="1" spans="1:1">
      <c r="A695" s="55"/>
    </row>
    <row r="696" ht="15.75" customHeight="1" spans="1:1">
      <c r="A696" s="55"/>
    </row>
    <row r="697" ht="15.75" customHeight="1" spans="1:1">
      <c r="A697" s="55"/>
    </row>
    <row r="698" ht="15.75" customHeight="1" spans="1:1">
      <c r="A698" s="55"/>
    </row>
    <row r="699" ht="15.75" customHeight="1" spans="1:1">
      <c r="A699" s="55"/>
    </row>
    <row r="700" ht="15.75" customHeight="1" spans="1:1">
      <c r="A700" s="55"/>
    </row>
    <row r="701" ht="15.75" customHeight="1" spans="1:1">
      <c r="A701" s="55"/>
    </row>
    <row r="702" ht="15.75" customHeight="1" spans="1:1">
      <c r="A702" s="55"/>
    </row>
    <row r="703" ht="15.75" customHeight="1" spans="1:1">
      <c r="A703" s="55"/>
    </row>
    <row r="704" ht="15.75" customHeight="1" spans="1:1">
      <c r="A704" s="55"/>
    </row>
    <row r="705" ht="15.75" customHeight="1" spans="1:1">
      <c r="A705" s="55"/>
    </row>
    <row r="706" ht="15.75" customHeight="1" spans="1:1">
      <c r="A706" s="55"/>
    </row>
    <row r="707" ht="15.75" customHeight="1" spans="1:1">
      <c r="A707" s="55"/>
    </row>
    <row r="708" ht="15.75" customHeight="1" spans="1:1">
      <c r="A708" s="55"/>
    </row>
    <row r="709" ht="15.75" customHeight="1" spans="1:1">
      <c r="A709" s="55"/>
    </row>
    <row r="710" ht="15.75" customHeight="1" spans="1:1">
      <c r="A710" s="55"/>
    </row>
    <row r="711" ht="15.75" customHeight="1" spans="1:1">
      <c r="A711" s="55"/>
    </row>
    <row r="712" ht="15.75" customHeight="1" spans="1:1">
      <c r="A712" s="55"/>
    </row>
    <row r="713" ht="15.75" customHeight="1" spans="1:1">
      <c r="A713" s="55"/>
    </row>
    <row r="714" ht="15.75" customHeight="1" spans="1:1">
      <c r="A714" s="55"/>
    </row>
    <row r="715" ht="15.75" customHeight="1" spans="1:1">
      <c r="A715" s="55"/>
    </row>
    <row r="716" ht="15.75" customHeight="1" spans="1:1">
      <c r="A716" s="55"/>
    </row>
    <row r="717" ht="15.75" customHeight="1" spans="1:1">
      <c r="A717" s="55"/>
    </row>
    <row r="718" ht="15.75" customHeight="1" spans="1:1">
      <c r="A718" s="55"/>
    </row>
    <row r="719" ht="15.75" customHeight="1" spans="1:1">
      <c r="A719" s="55"/>
    </row>
    <row r="720" ht="15.75" customHeight="1" spans="1:1">
      <c r="A720" s="55"/>
    </row>
    <row r="721" ht="15.75" customHeight="1" spans="1:1">
      <c r="A721" s="55"/>
    </row>
    <row r="722" ht="15.75" customHeight="1" spans="1:1">
      <c r="A722" s="55"/>
    </row>
    <row r="723" ht="15.75" customHeight="1" spans="1:1">
      <c r="A723" s="55"/>
    </row>
    <row r="724" ht="15.75" customHeight="1" spans="1:1">
      <c r="A724" s="55"/>
    </row>
    <row r="725" ht="15.75" customHeight="1" spans="1:1">
      <c r="A725" s="55"/>
    </row>
    <row r="726" ht="15.75" customHeight="1" spans="1:1">
      <c r="A726" s="55"/>
    </row>
    <row r="727" ht="15.75" customHeight="1" spans="1:1">
      <c r="A727" s="55"/>
    </row>
    <row r="728" ht="15.75" customHeight="1" spans="1:1">
      <c r="A728" s="55"/>
    </row>
    <row r="729" ht="15.75" customHeight="1" spans="1:1">
      <c r="A729" s="55"/>
    </row>
    <row r="730" ht="15.75" customHeight="1" spans="1:1">
      <c r="A730" s="55"/>
    </row>
    <row r="731" ht="15.75" customHeight="1" spans="1:1">
      <c r="A731" s="55"/>
    </row>
    <row r="732" ht="15.75" customHeight="1" spans="1:1">
      <c r="A732" s="55"/>
    </row>
    <row r="733" ht="15.75" customHeight="1" spans="1:1">
      <c r="A733" s="55"/>
    </row>
    <row r="734" ht="15.75" customHeight="1" spans="1:1">
      <c r="A734" s="55"/>
    </row>
    <row r="735" ht="15.75" customHeight="1" spans="1:1">
      <c r="A735" s="55"/>
    </row>
    <row r="736" ht="15.75" customHeight="1" spans="1:1">
      <c r="A736" s="55"/>
    </row>
    <row r="737" ht="15.75" customHeight="1" spans="1:1">
      <c r="A737" s="55"/>
    </row>
    <row r="738" ht="15.75" customHeight="1" spans="1:1">
      <c r="A738" s="55"/>
    </row>
    <row r="739" ht="15.75" customHeight="1" spans="1:1">
      <c r="A739" s="55"/>
    </row>
    <row r="740" ht="15.75" customHeight="1" spans="1:1">
      <c r="A740" s="55"/>
    </row>
    <row r="741" ht="15.75" customHeight="1" spans="1:1">
      <c r="A741" s="55"/>
    </row>
    <row r="742" ht="15.75" customHeight="1" spans="1:1">
      <c r="A742" s="55"/>
    </row>
    <row r="743" ht="15.75" customHeight="1" spans="1:1">
      <c r="A743" s="55"/>
    </row>
    <row r="744" ht="15.75" customHeight="1" spans="1:1">
      <c r="A744" s="55"/>
    </row>
    <row r="745" ht="15.75" customHeight="1" spans="1:1">
      <c r="A745" s="55"/>
    </row>
    <row r="746" ht="15.75" customHeight="1" spans="1:1">
      <c r="A746" s="55"/>
    </row>
    <row r="747" ht="15.75" customHeight="1" spans="1:1">
      <c r="A747" s="55"/>
    </row>
    <row r="748" ht="15.75" customHeight="1" spans="1:1">
      <c r="A748" s="55"/>
    </row>
    <row r="749" ht="15.75" customHeight="1" spans="1:1">
      <c r="A749" s="55"/>
    </row>
    <row r="750" ht="15.75" customHeight="1" spans="1:1">
      <c r="A750" s="55"/>
    </row>
    <row r="751" ht="15.75" customHeight="1" spans="1:1">
      <c r="A751" s="55"/>
    </row>
    <row r="752" ht="15.75" customHeight="1" spans="1:1">
      <c r="A752" s="55"/>
    </row>
    <row r="753" ht="15.75" customHeight="1" spans="1:1">
      <c r="A753" s="55"/>
    </row>
    <row r="754" ht="15.75" customHeight="1" spans="1:1">
      <c r="A754" s="55"/>
    </row>
    <row r="755" ht="15.75" customHeight="1" spans="1:1">
      <c r="A755" s="55"/>
    </row>
    <row r="756" ht="15.75" customHeight="1" spans="1:1">
      <c r="A756" s="55"/>
    </row>
    <row r="757" ht="15.75" customHeight="1" spans="1:1">
      <c r="A757" s="55"/>
    </row>
    <row r="758" ht="15.75" customHeight="1" spans="1:1">
      <c r="A758" s="55"/>
    </row>
    <row r="759" ht="15.75" customHeight="1" spans="1:1">
      <c r="A759" s="55"/>
    </row>
    <row r="760" ht="15.75" customHeight="1" spans="1:1">
      <c r="A760" s="55"/>
    </row>
    <row r="761" ht="15.75" customHeight="1" spans="1:1">
      <c r="A761" s="55"/>
    </row>
    <row r="762" ht="15.75" customHeight="1" spans="1:1">
      <c r="A762" s="55"/>
    </row>
    <row r="763" ht="15.75" customHeight="1" spans="1:1">
      <c r="A763" s="55"/>
    </row>
    <row r="764" ht="15.75" customHeight="1" spans="1:1">
      <c r="A764" s="55"/>
    </row>
    <row r="765" ht="15.75" customHeight="1" spans="1:1">
      <c r="A765" s="55"/>
    </row>
    <row r="766" ht="15.75" customHeight="1" spans="1:1">
      <c r="A766" s="55"/>
    </row>
    <row r="767" ht="15.75" customHeight="1" spans="1:1">
      <c r="A767" s="55"/>
    </row>
    <row r="768" ht="15.75" customHeight="1" spans="1:1">
      <c r="A768" s="55"/>
    </row>
    <row r="769" ht="15.75" customHeight="1" spans="1:1">
      <c r="A769" s="55"/>
    </row>
    <row r="770" ht="15.75" customHeight="1" spans="1:1">
      <c r="A770" s="55"/>
    </row>
    <row r="771" ht="15.75" customHeight="1" spans="1:1">
      <c r="A771" s="55"/>
    </row>
    <row r="772" ht="15.75" customHeight="1" spans="1:1">
      <c r="A772" s="55"/>
    </row>
    <row r="773" ht="15.75" customHeight="1" spans="1:1">
      <c r="A773" s="55"/>
    </row>
    <row r="774" ht="15.75" customHeight="1" spans="1:1">
      <c r="A774" s="55"/>
    </row>
    <row r="775" ht="15.75" customHeight="1" spans="1:1">
      <c r="A775" s="55"/>
    </row>
    <row r="776" ht="15.75" customHeight="1" spans="1:1">
      <c r="A776" s="55"/>
    </row>
    <row r="777" ht="15.75" customHeight="1" spans="1:1">
      <c r="A777" s="55"/>
    </row>
    <row r="778" ht="15.75" customHeight="1" spans="1:1">
      <c r="A778" s="55"/>
    </row>
    <row r="779" ht="15.75" customHeight="1" spans="1:1">
      <c r="A779" s="55"/>
    </row>
    <row r="780" ht="15.75" customHeight="1" spans="1:1">
      <c r="A780" s="55"/>
    </row>
    <row r="781" ht="15.75" customHeight="1" spans="1:1">
      <c r="A781" s="55"/>
    </row>
    <row r="782" ht="15.75" customHeight="1" spans="1:1">
      <c r="A782" s="55"/>
    </row>
    <row r="783" ht="15.75" customHeight="1" spans="1:1">
      <c r="A783" s="55"/>
    </row>
    <row r="784" ht="15.75" customHeight="1" spans="1:1">
      <c r="A784" s="55"/>
    </row>
    <row r="785" ht="15.75" customHeight="1" spans="1:1">
      <c r="A785" s="55"/>
    </row>
    <row r="786" ht="15.75" customHeight="1" spans="1:1">
      <c r="A786" s="55"/>
    </row>
    <row r="787" ht="15.75" customHeight="1" spans="1:1">
      <c r="A787" s="55"/>
    </row>
    <row r="788" ht="15.75" customHeight="1" spans="1:1">
      <c r="A788" s="55"/>
    </row>
    <row r="789" ht="15.75" customHeight="1" spans="1:1">
      <c r="A789" s="55"/>
    </row>
    <row r="790" ht="15.75" customHeight="1" spans="1:1">
      <c r="A790" s="55"/>
    </row>
    <row r="791" ht="15.75" customHeight="1" spans="1:1">
      <c r="A791" s="55"/>
    </row>
    <row r="792" ht="15.75" customHeight="1" spans="1:1">
      <c r="A792" s="55"/>
    </row>
    <row r="793" ht="15.75" customHeight="1" spans="1:1">
      <c r="A793" s="55"/>
    </row>
    <row r="794" ht="15.75" customHeight="1" spans="1:1">
      <c r="A794" s="55"/>
    </row>
    <row r="795" ht="15.75" customHeight="1" spans="1:1">
      <c r="A795" s="55"/>
    </row>
    <row r="796" ht="15.75" customHeight="1" spans="1:1">
      <c r="A796" s="55"/>
    </row>
    <row r="797" ht="15.75" customHeight="1" spans="1:1">
      <c r="A797" s="55"/>
    </row>
    <row r="798" ht="15.75" customHeight="1" spans="1:1">
      <c r="A798" s="55"/>
    </row>
    <row r="799" ht="15.75" customHeight="1" spans="1:1">
      <c r="A799" s="55"/>
    </row>
    <row r="800" ht="15.75" customHeight="1" spans="1:1">
      <c r="A800" s="55"/>
    </row>
    <row r="801" ht="15.75" customHeight="1" spans="1:1">
      <c r="A801" s="55"/>
    </row>
    <row r="802" ht="15.75" customHeight="1" spans="1:1">
      <c r="A802" s="55"/>
    </row>
    <row r="803" ht="15.75" customHeight="1" spans="1:1">
      <c r="A803" s="55"/>
    </row>
    <row r="804" ht="15.75" customHeight="1" spans="1:1">
      <c r="A804" s="55"/>
    </row>
    <row r="805" ht="15.75" customHeight="1" spans="1:1">
      <c r="A805" s="55"/>
    </row>
    <row r="806" ht="15.75" customHeight="1" spans="1:1">
      <c r="A806" s="55"/>
    </row>
    <row r="807" ht="15.75" customHeight="1" spans="1:1">
      <c r="A807" s="55"/>
    </row>
    <row r="808" ht="15.75" customHeight="1" spans="1:1">
      <c r="A808" s="55"/>
    </row>
    <row r="809" ht="15.75" customHeight="1" spans="1:1">
      <c r="A809" s="55"/>
    </row>
    <row r="810" ht="15.75" customHeight="1" spans="1:1">
      <c r="A810" s="55"/>
    </row>
    <row r="811" ht="15.75" customHeight="1" spans="1:1">
      <c r="A811" s="55"/>
    </row>
    <row r="812" ht="15.75" customHeight="1" spans="1:1">
      <c r="A812" s="55"/>
    </row>
    <row r="813" ht="15.75" customHeight="1" spans="1:1">
      <c r="A813" s="55"/>
    </row>
    <row r="814" ht="15.75" customHeight="1" spans="1:1">
      <c r="A814" s="55"/>
    </row>
    <row r="815" ht="15.75" customHeight="1" spans="1:1">
      <c r="A815" s="55"/>
    </row>
    <row r="816" ht="15.75" customHeight="1" spans="1:1">
      <c r="A816" s="55"/>
    </row>
    <row r="817" ht="15.75" customHeight="1" spans="1:1">
      <c r="A817" s="55"/>
    </row>
    <row r="818" ht="15.75" customHeight="1" spans="1:1">
      <c r="A818" s="55"/>
    </row>
    <row r="819" ht="15.75" customHeight="1" spans="1:1">
      <c r="A819" s="55"/>
    </row>
    <row r="820" ht="15.75" customHeight="1" spans="1:1">
      <c r="A820" s="55"/>
    </row>
    <row r="821" ht="15.75" customHeight="1" spans="1:1">
      <c r="A821" s="55"/>
    </row>
    <row r="822" ht="15.75" customHeight="1" spans="1:1">
      <c r="A822" s="55"/>
    </row>
    <row r="823" ht="15.75" customHeight="1" spans="1:1">
      <c r="A823" s="55"/>
    </row>
    <row r="824" ht="15.75" customHeight="1" spans="1:1">
      <c r="A824" s="55"/>
    </row>
    <row r="825" ht="15.75" customHeight="1" spans="1:1">
      <c r="A825" s="55"/>
    </row>
    <row r="826" ht="15.75" customHeight="1" spans="1:1">
      <c r="A826" s="55"/>
    </row>
    <row r="827" ht="15.75" customHeight="1" spans="1:1">
      <c r="A827" s="55"/>
    </row>
    <row r="828" ht="15.75" customHeight="1" spans="1:1">
      <c r="A828" s="55"/>
    </row>
    <row r="829" ht="15.75" customHeight="1" spans="1:1">
      <c r="A829" s="55"/>
    </row>
    <row r="830" ht="15.75" customHeight="1" spans="1:1">
      <c r="A830" s="55"/>
    </row>
    <row r="831" ht="15.75" customHeight="1" spans="1:1">
      <c r="A831" s="55"/>
    </row>
    <row r="832" ht="15.75" customHeight="1" spans="1:1">
      <c r="A832" s="55"/>
    </row>
    <row r="833" ht="15.75" customHeight="1" spans="1:1">
      <c r="A833" s="55"/>
    </row>
    <row r="834" ht="15.75" customHeight="1" spans="1:1">
      <c r="A834" s="55"/>
    </row>
    <row r="835" ht="15.75" customHeight="1" spans="1:1">
      <c r="A835" s="55"/>
    </row>
    <row r="836" ht="15.75" customHeight="1" spans="1:1">
      <c r="A836" s="55"/>
    </row>
    <row r="837" ht="15.75" customHeight="1" spans="1:1">
      <c r="A837" s="55"/>
    </row>
    <row r="838" ht="15.75" customHeight="1" spans="1:1">
      <c r="A838" s="55"/>
    </row>
    <row r="839" ht="15.75" customHeight="1" spans="1:1">
      <c r="A839" s="55"/>
    </row>
    <row r="840" ht="15.75" customHeight="1" spans="1:1">
      <c r="A840" s="55"/>
    </row>
    <row r="841" ht="15.75" customHeight="1" spans="1:1">
      <c r="A841" s="55"/>
    </row>
    <row r="842" ht="15.75" customHeight="1" spans="1:1">
      <c r="A842" s="55"/>
    </row>
    <row r="843" ht="15.75" customHeight="1" spans="1:1">
      <c r="A843" s="55"/>
    </row>
    <row r="844" ht="15.75" customHeight="1" spans="1:1">
      <c r="A844" s="55"/>
    </row>
    <row r="845" ht="15.75" customHeight="1" spans="1:1">
      <c r="A845" s="55"/>
    </row>
    <row r="846" ht="15.75" customHeight="1" spans="1:1">
      <c r="A846" s="55"/>
    </row>
    <row r="847" ht="15.75" customHeight="1" spans="1:1">
      <c r="A847" s="55"/>
    </row>
    <row r="848" ht="15.75" customHeight="1" spans="1:1">
      <c r="A848" s="55"/>
    </row>
    <row r="849" ht="15.75" customHeight="1" spans="1:1">
      <c r="A849" s="55"/>
    </row>
    <row r="850" ht="15.75" customHeight="1" spans="1:1">
      <c r="A850" s="55"/>
    </row>
    <row r="851" ht="15.75" customHeight="1" spans="1:1">
      <c r="A851" s="55"/>
    </row>
    <row r="852" ht="15.75" customHeight="1" spans="1:1">
      <c r="A852" s="55"/>
    </row>
    <row r="853" ht="15.75" customHeight="1" spans="1:1">
      <c r="A853" s="55"/>
    </row>
    <row r="854" ht="15.75" customHeight="1" spans="1:1">
      <c r="A854" s="55"/>
    </row>
    <row r="855" ht="15.75" customHeight="1" spans="1:1">
      <c r="A855" s="55"/>
    </row>
    <row r="856" ht="15.75" customHeight="1" spans="1:1">
      <c r="A856" s="55"/>
    </row>
    <row r="857" ht="15.75" customHeight="1" spans="1:1">
      <c r="A857" s="55"/>
    </row>
    <row r="858" ht="15.75" customHeight="1" spans="1:1">
      <c r="A858" s="55"/>
    </row>
    <row r="859" ht="15.75" customHeight="1" spans="1:1">
      <c r="A859" s="55"/>
    </row>
    <row r="860" ht="15.75" customHeight="1" spans="1:1">
      <c r="A860" s="55"/>
    </row>
    <row r="861" ht="15.75" customHeight="1" spans="1:1">
      <c r="A861" s="55"/>
    </row>
    <row r="862" ht="15.75" customHeight="1" spans="1:1">
      <c r="A862" s="55"/>
    </row>
    <row r="863" ht="15.75" customHeight="1" spans="1:1">
      <c r="A863" s="55"/>
    </row>
    <row r="864" ht="15.75" customHeight="1" spans="1:1">
      <c r="A864" s="55"/>
    </row>
    <row r="865" ht="15.75" customHeight="1" spans="1:1">
      <c r="A865" s="55"/>
    </row>
    <row r="866" ht="15.75" customHeight="1" spans="1:1">
      <c r="A866" s="55"/>
    </row>
    <row r="867" ht="15.75" customHeight="1" spans="1:1">
      <c r="A867" s="55"/>
    </row>
    <row r="868" ht="15.75" customHeight="1" spans="1:1">
      <c r="A868" s="55"/>
    </row>
    <row r="869" ht="15.75" customHeight="1" spans="1:1">
      <c r="A869" s="55"/>
    </row>
    <row r="870" ht="15.75" customHeight="1" spans="1:1">
      <c r="A870" s="55"/>
    </row>
    <row r="871" ht="15.75" customHeight="1" spans="1:1">
      <c r="A871" s="55"/>
    </row>
    <row r="872" ht="15.75" customHeight="1" spans="1:1">
      <c r="A872" s="55"/>
    </row>
    <row r="873" ht="15.75" customHeight="1" spans="1:1">
      <c r="A873" s="55"/>
    </row>
    <row r="874" ht="15.75" customHeight="1" spans="1:1">
      <c r="A874" s="55"/>
    </row>
    <row r="875" ht="15.75" customHeight="1" spans="1:1">
      <c r="A875" s="55"/>
    </row>
    <row r="876" ht="15.75" customHeight="1" spans="1:1">
      <c r="A876" s="55"/>
    </row>
    <row r="877" ht="15.75" customHeight="1" spans="1:1">
      <c r="A877" s="55"/>
    </row>
    <row r="878" ht="15.75" customHeight="1" spans="1:1">
      <c r="A878" s="55"/>
    </row>
    <row r="879" ht="15.75" customHeight="1" spans="1:1">
      <c r="A879" s="55"/>
    </row>
    <row r="880" ht="15.75" customHeight="1" spans="1:1">
      <c r="A880" s="55"/>
    </row>
    <row r="881" ht="15.75" customHeight="1" spans="1:1">
      <c r="A881" s="55"/>
    </row>
    <row r="882" ht="15.75" customHeight="1" spans="1:1">
      <c r="A882" s="55"/>
    </row>
    <row r="883" ht="15.75" customHeight="1" spans="1:1">
      <c r="A883" s="55"/>
    </row>
    <row r="884" ht="15.75" customHeight="1" spans="1:1">
      <c r="A884" s="55"/>
    </row>
    <row r="885" ht="15.75" customHeight="1" spans="1:1">
      <c r="A885" s="55"/>
    </row>
    <row r="886" ht="15.75" customHeight="1" spans="1:1">
      <c r="A886" s="55"/>
    </row>
    <row r="887" ht="15.75" customHeight="1" spans="1:1">
      <c r="A887" s="55"/>
    </row>
    <row r="888" ht="15.75" customHeight="1" spans="1:1">
      <c r="A888" s="55"/>
    </row>
    <row r="889" ht="15.75" customHeight="1" spans="1:1">
      <c r="A889" s="55"/>
    </row>
    <row r="890" ht="15.75" customHeight="1" spans="1:1">
      <c r="A890" s="55"/>
    </row>
    <row r="891" ht="15.75" customHeight="1" spans="1:1">
      <c r="A891" s="55"/>
    </row>
    <row r="892" ht="15.75" customHeight="1" spans="1:1">
      <c r="A892" s="55"/>
    </row>
    <row r="893" ht="15.75" customHeight="1" spans="1:1">
      <c r="A893" s="55"/>
    </row>
    <row r="894" ht="15.75" customHeight="1" spans="1:1">
      <c r="A894" s="55"/>
    </row>
    <row r="895" ht="15.75" customHeight="1" spans="1:1">
      <c r="A895" s="55"/>
    </row>
    <row r="896" ht="15.75" customHeight="1" spans="1:1">
      <c r="A896" s="55"/>
    </row>
    <row r="897" ht="15.75" customHeight="1" spans="1:1">
      <c r="A897" s="55"/>
    </row>
    <row r="898" ht="15.75" customHeight="1" spans="1:1">
      <c r="A898" s="55"/>
    </row>
    <row r="899" ht="15.75" customHeight="1" spans="1:1">
      <c r="A899" s="55"/>
    </row>
    <row r="900" ht="15.75" customHeight="1" spans="1:1">
      <c r="A900" s="55"/>
    </row>
    <row r="901" ht="15.75" customHeight="1" spans="1:1">
      <c r="A901" s="55"/>
    </row>
    <row r="902" ht="15.75" customHeight="1" spans="1:1">
      <c r="A902" s="55"/>
    </row>
    <row r="903" ht="15.75" customHeight="1" spans="1:1">
      <c r="A903" s="55"/>
    </row>
    <row r="904" ht="15.75" customHeight="1" spans="1:1">
      <c r="A904" s="55"/>
    </row>
    <row r="905" ht="15.75" customHeight="1" spans="1:1">
      <c r="A905" s="55"/>
    </row>
    <row r="906" ht="15.75" customHeight="1" spans="1:1">
      <c r="A906" s="55"/>
    </row>
    <row r="907" ht="15.75" customHeight="1" spans="1:1">
      <c r="A907" s="55"/>
    </row>
    <row r="908" ht="15.75" customHeight="1" spans="1:1">
      <c r="A908" s="55"/>
    </row>
    <row r="909" ht="15.75" customHeight="1" spans="1:1">
      <c r="A909" s="55"/>
    </row>
    <row r="910" ht="15.75" customHeight="1" spans="1:1">
      <c r="A910" s="55"/>
    </row>
    <row r="911" ht="15.75" customHeight="1" spans="1:1">
      <c r="A911" s="55"/>
    </row>
    <row r="912" ht="15.75" customHeight="1" spans="1:1">
      <c r="A912" s="55"/>
    </row>
    <row r="913" ht="15.75" customHeight="1" spans="1:1">
      <c r="A913" s="55"/>
    </row>
    <row r="914" ht="15.75" customHeight="1" spans="1:1">
      <c r="A914" s="55"/>
    </row>
    <row r="915" ht="15.75" customHeight="1" spans="1:1">
      <c r="A915" s="55"/>
    </row>
    <row r="916" ht="15.75" customHeight="1" spans="1:1">
      <c r="A916" s="55"/>
    </row>
    <row r="917" ht="15.75" customHeight="1" spans="1:1">
      <c r="A917" s="55"/>
    </row>
    <row r="918" ht="15.75" customHeight="1" spans="1:1">
      <c r="A918" s="55"/>
    </row>
    <row r="919" ht="15.75" customHeight="1" spans="1:1">
      <c r="A919" s="55"/>
    </row>
    <row r="920" ht="15.75" customHeight="1" spans="1:1">
      <c r="A920" s="55"/>
    </row>
    <row r="921" ht="15.75" customHeight="1" spans="1:1">
      <c r="A921" s="55"/>
    </row>
    <row r="922" ht="15.75" customHeight="1" spans="1:1">
      <c r="A922" s="55"/>
    </row>
    <row r="923" ht="15.75" customHeight="1" spans="1:1">
      <c r="A923" s="55"/>
    </row>
    <row r="924" ht="15.75" customHeight="1" spans="1:1">
      <c r="A924" s="55"/>
    </row>
    <row r="925" ht="15.75" customHeight="1" spans="1:1">
      <c r="A925" s="55"/>
    </row>
    <row r="926" ht="15.75" customHeight="1" spans="1:1">
      <c r="A926" s="55"/>
    </row>
    <row r="927" ht="15.75" customHeight="1" spans="1:1">
      <c r="A927" s="55"/>
    </row>
    <row r="928" ht="15.75" customHeight="1" spans="1:1">
      <c r="A928" s="55"/>
    </row>
    <row r="929" ht="15.75" customHeight="1" spans="1:1">
      <c r="A929" s="55"/>
    </row>
    <row r="930" ht="15.75" customHeight="1" spans="1:1">
      <c r="A930" s="55"/>
    </row>
    <row r="931" ht="15.75" customHeight="1" spans="1:1">
      <c r="A931" s="55"/>
    </row>
    <row r="932" ht="15.75" customHeight="1" spans="1:1">
      <c r="A932" s="55"/>
    </row>
    <row r="933" ht="15.75" customHeight="1" spans="1:1">
      <c r="A933" s="55"/>
    </row>
    <row r="934" ht="15.75" customHeight="1" spans="1:1">
      <c r="A934" s="55"/>
    </row>
    <row r="935" ht="15.75" customHeight="1" spans="1:1">
      <c r="A935" s="55"/>
    </row>
    <row r="936" ht="15.75" customHeight="1" spans="1:1">
      <c r="A936" s="55"/>
    </row>
    <row r="937" ht="15.75" customHeight="1" spans="1:1">
      <c r="A937" s="55"/>
    </row>
    <row r="938" ht="15.75" customHeight="1" spans="1:1">
      <c r="A938" s="55"/>
    </row>
    <row r="939" ht="15.75" customHeight="1" spans="1:1">
      <c r="A939" s="55"/>
    </row>
    <row r="940" ht="15.75" customHeight="1" spans="1:1">
      <c r="A940" s="55"/>
    </row>
    <row r="941" ht="15.75" customHeight="1" spans="1:1">
      <c r="A941" s="55"/>
    </row>
    <row r="942" ht="15.75" customHeight="1" spans="1:1">
      <c r="A942" s="55"/>
    </row>
    <row r="943" ht="15.75" customHeight="1" spans="1:1">
      <c r="A943" s="55"/>
    </row>
    <row r="944" ht="15.75" customHeight="1" spans="1:1">
      <c r="A944" s="55"/>
    </row>
    <row r="945" ht="15.75" customHeight="1" spans="1:1">
      <c r="A945" s="55"/>
    </row>
    <row r="946" ht="15.75" customHeight="1" spans="1:1">
      <c r="A946" s="55"/>
    </row>
    <row r="947" ht="15.75" customHeight="1" spans="1:1">
      <c r="A947" s="55"/>
    </row>
    <row r="948" ht="15.75" customHeight="1" spans="1:1">
      <c r="A948" s="55"/>
    </row>
    <row r="949" ht="15.75" customHeight="1" spans="1:1">
      <c r="A949" s="55"/>
    </row>
    <row r="950" ht="15.75" customHeight="1" spans="1:1">
      <c r="A950" s="55"/>
    </row>
    <row r="951" ht="15.75" customHeight="1" spans="1:1">
      <c r="A951" s="55"/>
    </row>
    <row r="952" ht="15.75" customHeight="1" spans="1:1">
      <c r="A952" s="55"/>
    </row>
    <row r="953" ht="15.75" customHeight="1" spans="1:1">
      <c r="A953" s="55"/>
    </row>
    <row r="954" ht="15.75" customHeight="1" spans="1:1">
      <c r="A954" s="55"/>
    </row>
    <row r="955" ht="15.75" customHeight="1" spans="1:1">
      <c r="A955" s="55"/>
    </row>
    <row r="956" ht="15.75" customHeight="1" spans="1:1">
      <c r="A956" s="55"/>
    </row>
    <row r="957" ht="15.75" customHeight="1" spans="1:1">
      <c r="A957" s="55"/>
    </row>
    <row r="958" ht="15.75" customHeight="1" spans="1:1">
      <c r="A958" s="55"/>
    </row>
    <row r="959" ht="15.75" customHeight="1" spans="1:1">
      <c r="A959" s="55"/>
    </row>
    <row r="960" ht="15.75" customHeight="1" spans="1:1">
      <c r="A960" s="55"/>
    </row>
    <row r="961" ht="15.75" customHeight="1" spans="1:1">
      <c r="A961" s="55"/>
    </row>
    <row r="962" ht="15.75" customHeight="1" spans="1:1">
      <c r="A962" s="55"/>
    </row>
    <row r="963" ht="15.75" customHeight="1" spans="1:1">
      <c r="A963" s="55"/>
    </row>
    <row r="964" ht="15.75" customHeight="1" spans="1:1">
      <c r="A964" s="55"/>
    </row>
    <row r="965" ht="15.75" customHeight="1" spans="1:1">
      <c r="A965" s="55"/>
    </row>
    <row r="966" ht="15.75" customHeight="1" spans="1:1">
      <c r="A966" s="55"/>
    </row>
    <row r="967" ht="15.75" customHeight="1" spans="1:1">
      <c r="A967" s="55"/>
    </row>
    <row r="968" ht="15.75" customHeight="1" spans="1:1">
      <c r="A968" s="55"/>
    </row>
    <row r="969" ht="15.75" customHeight="1" spans="1:1">
      <c r="A969" s="55"/>
    </row>
    <row r="970" ht="15.75" customHeight="1" spans="1:1">
      <c r="A970" s="55"/>
    </row>
    <row r="971" ht="15.75" customHeight="1" spans="1:1">
      <c r="A971" s="55"/>
    </row>
    <row r="972" ht="15.75" customHeight="1" spans="1:1">
      <c r="A972" s="55"/>
    </row>
    <row r="973" ht="15.75" customHeight="1" spans="1:1">
      <c r="A973" s="55"/>
    </row>
    <row r="974" ht="15.75" customHeight="1" spans="1:1">
      <c r="A974" s="55"/>
    </row>
    <row r="975" ht="15.75" customHeight="1" spans="1:1">
      <c r="A975" s="55"/>
    </row>
    <row r="976" ht="15.75" customHeight="1" spans="1:1">
      <c r="A976" s="55"/>
    </row>
    <row r="977" ht="15.75" customHeight="1" spans="1:1">
      <c r="A977" s="55"/>
    </row>
    <row r="978" ht="15.75" customHeight="1" spans="1:1">
      <c r="A978" s="55"/>
    </row>
    <row r="979" ht="15.75" customHeight="1" spans="1:1">
      <c r="A979" s="55"/>
    </row>
    <row r="980" ht="15.75" customHeight="1" spans="1:1">
      <c r="A980" s="55"/>
    </row>
    <row r="981" ht="15.75" customHeight="1" spans="1:1">
      <c r="A981" s="55"/>
    </row>
    <row r="982" ht="15.75" customHeight="1" spans="1:1">
      <c r="A982" s="55"/>
    </row>
    <row r="983" ht="15.75" customHeight="1" spans="1:1">
      <c r="A983" s="55"/>
    </row>
    <row r="984" ht="15.75" customHeight="1" spans="1:1">
      <c r="A984" s="55"/>
    </row>
    <row r="985" ht="15.75" customHeight="1" spans="1:1">
      <c r="A985" s="55"/>
    </row>
    <row r="986" ht="15.75" customHeight="1" spans="1:1">
      <c r="A986" s="55"/>
    </row>
    <row r="987" ht="15.75" customHeight="1" spans="1:1">
      <c r="A987" s="55"/>
    </row>
    <row r="988" ht="15.75" customHeight="1" spans="1:1">
      <c r="A988" s="55"/>
    </row>
    <row r="989" ht="15.75" customHeight="1" spans="1:1">
      <c r="A989" s="55"/>
    </row>
    <row r="990" ht="15.75" customHeight="1" spans="1:1">
      <c r="A990" s="55"/>
    </row>
    <row r="991" ht="15.75" customHeight="1" spans="1:1">
      <c r="A991" s="55"/>
    </row>
    <row r="992" ht="15.75" customHeight="1" spans="1:1">
      <c r="A992" s="55"/>
    </row>
    <row r="993" ht="15.75" customHeight="1" spans="1:1">
      <c r="A993" s="55"/>
    </row>
    <row r="994" ht="15.75" customHeight="1" spans="1:1">
      <c r="A994" s="55"/>
    </row>
    <row r="995" ht="15.75" customHeight="1" spans="1:1">
      <c r="A995" s="55"/>
    </row>
    <row r="996" ht="15.75" customHeight="1" spans="1:1">
      <c r="A996" s="55"/>
    </row>
    <row r="997" ht="15.75" customHeight="1" spans="1:1">
      <c r="A997" s="55"/>
    </row>
    <row r="998" ht="15.75" customHeight="1" spans="1:1">
      <c r="A998" s="55"/>
    </row>
    <row r="999" ht="15.75" customHeight="1" spans="1:1">
      <c r="A999" s="55"/>
    </row>
    <row r="1000" ht="15.75" customHeight="1" spans="1:1">
      <c r="A1000" s="55"/>
    </row>
    <row r="1001" ht="15.75" customHeight="1" spans="1:1">
      <c r="A1001" s="55"/>
    </row>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sheetData>
  <sheetProtection password="CED0" sheet="1" objects="1" scenarios="1"/>
  <mergeCells count="58">
    <mergeCell ref="C11:L11"/>
    <mergeCell ref="C12:L12"/>
    <mergeCell ref="C13:L13"/>
    <mergeCell ref="E15:F15"/>
    <mergeCell ref="H15:K15"/>
    <mergeCell ref="E16:F16"/>
    <mergeCell ref="H16:K16"/>
    <mergeCell ref="E17:F17"/>
    <mergeCell ref="H17:K17"/>
    <mergeCell ref="E18:F18"/>
    <mergeCell ref="H18:K18"/>
    <mergeCell ref="E19:F19"/>
    <mergeCell ref="H19:K19"/>
    <mergeCell ref="E20:F20"/>
    <mergeCell ref="H20:K20"/>
    <mergeCell ref="E21:F21"/>
    <mergeCell ref="H21:K21"/>
    <mergeCell ref="E22:F22"/>
    <mergeCell ref="H22:K22"/>
    <mergeCell ref="E23:F23"/>
    <mergeCell ref="H23:K23"/>
    <mergeCell ref="D35:H35"/>
    <mergeCell ref="D36:L36"/>
    <mergeCell ref="E37:H37"/>
    <mergeCell ref="E38:H38"/>
    <mergeCell ref="E39:H39"/>
    <mergeCell ref="E40:H40"/>
    <mergeCell ref="E41:H41"/>
    <mergeCell ref="D42:G42"/>
    <mergeCell ref="D43:I43"/>
    <mergeCell ref="I81:L81"/>
    <mergeCell ref="D85:H85"/>
    <mergeCell ref="D86:L86"/>
    <mergeCell ref="E87:H87"/>
    <mergeCell ref="E88:H88"/>
    <mergeCell ref="E89:H89"/>
    <mergeCell ref="E90:H90"/>
    <mergeCell ref="E91:H91"/>
    <mergeCell ref="D92:H92"/>
    <mergeCell ref="D93:I93"/>
    <mergeCell ref="I131:L131"/>
    <mergeCell ref="D134:H134"/>
    <mergeCell ref="D135:L135"/>
    <mergeCell ref="E136:H136"/>
    <mergeCell ref="E137:H137"/>
    <mergeCell ref="E138:H138"/>
    <mergeCell ref="D139:H139"/>
    <mergeCell ref="D140:I140"/>
    <mergeCell ref="I178:L178"/>
    <mergeCell ref="D181:H181"/>
    <mergeCell ref="D182:L182"/>
    <mergeCell ref="E183:H183"/>
    <mergeCell ref="E184:H184"/>
    <mergeCell ref="E185:H185"/>
    <mergeCell ref="E186:H186"/>
    <mergeCell ref="D187:H187"/>
    <mergeCell ref="D188:I188"/>
    <mergeCell ref="I228:L228"/>
  </mergeCells>
  <pageMargins left="0.78740157480315" right="0.393700787401575" top="0.590551181102362" bottom="0.590551181102362" header="0" footer="0"/>
  <pageSetup paperSize="9" orientation="portrait"/>
  <headerFooter/>
  <rowBreaks count="4" manualBreakCount="4">
    <brk id="33" max="16383" man="1"/>
    <brk id="83" max="16383" man="1"/>
    <brk id="132" max="16383" man="1"/>
    <brk id="179" max="16383" man="1"/>
  </rowBreaks>
  <colBreaks count="1" manualBreakCount="1">
    <brk id="2" max="1048575" man="1"/>
  </colBreak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28"/>
  <sheetViews>
    <sheetView showGridLines="0" showRowColHeaders="0" zoomScale="90" zoomScaleNormal="90" workbookViewId="0">
      <selection activeCell="H18" sqref="H18:K18"/>
    </sheetView>
  </sheetViews>
  <sheetFormatPr defaultColWidth="12.5454545454545" defaultRowHeight="15" customHeight="1"/>
  <cols>
    <col min="1" max="1" width="34" style="348" customWidth="1"/>
    <col min="2" max="2" width="2.09090909090909" style="2" customWidth="1"/>
    <col min="3" max="3" width="4.18181818181818" style="2" customWidth="1"/>
    <col min="4" max="4" width="4.36363636363636" style="2" customWidth="1"/>
    <col min="5" max="5" width="12.5454545454545" style="2" customWidth="1"/>
    <col min="6" max="6" width="19.1818181818182" style="2" customWidth="1"/>
    <col min="7" max="7" width="1.72727272727273" style="2" customWidth="1"/>
    <col min="8" max="8" width="0.363636363636364" style="2" customWidth="1"/>
    <col min="9" max="9" width="11.2727272727273" style="2" customWidth="1"/>
    <col min="10" max="10" width="12.9090909090909" style="2" customWidth="1"/>
    <col min="11" max="11" width="12.5454545454545" style="2" customWidth="1"/>
    <col min="12" max="12" width="13.0909090909091" style="2" customWidth="1"/>
    <col min="13" max="14" width="2.36363636363636" style="2" customWidth="1"/>
    <col min="15" max="16384" width="12.5454545454545" style="2"/>
  </cols>
  <sheetData>
    <row r="1" customHeight="1" spans="1:1">
      <c r="A1" s="55"/>
    </row>
    <row r="2" customHeight="1" spans="1:1">
      <c r="A2" s="55"/>
    </row>
    <row r="3" customHeight="1" spans="1:1">
      <c r="A3" s="55"/>
    </row>
    <row r="4" customHeight="1" spans="1:1">
      <c r="A4" s="55"/>
    </row>
    <row r="5" customHeight="1" spans="1:1">
      <c r="A5" s="55"/>
    </row>
    <row r="6" ht="13.5" customHeight="1" spans="1:1">
      <c r="A6" s="55"/>
    </row>
    <row r="7" ht="13.5" customHeight="1" spans="1:12">
      <c r="A7" s="55"/>
      <c r="C7" s="578"/>
      <c r="D7" s="579"/>
      <c r="E7" s="579"/>
      <c r="F7" s="579"/>
      <c r="G7" s="579"/>
      <c r="H7" s="579"/>
      <c r="I7" s="579"/>
      <c r="J7" s="579"/>
      <c r="K7" s="579"/>
      <c r="L7" s="607"/>
    </row>
    <row r="8" ht="13.5" customHeight="1" spans="1:12">
      <c r="A8" s="55"/>
      <c r="C8" s="580"/>
      <c r="D8" s="581"/>
      <c r="E8" s="582" t="s">
        <v>53</v>
      </c>
      <c r="F8" s="581"/>
      <c r="G8" s="581"/>
      <c r="H8" s="581"/>
      <c r="I8" s="581"/>
      <c r="J8" s="581"/>
      <c r="K8" s="581"/>
      <c r="L8" s="608"/>
    </row>
    <row r="9" ht="13.5" customHeight="1" spans="1:12">
      <c r="A9" s="55"/>
      <c r="C9" s="580"/>
      <c r="D9" s="581"/>
      <c r="E9" s="581"/>
      <c r="F9" s="581"/>
      <c r="G9" s="581"/>
      <c r="H9" s="581"/>
      <c r="I9" s="581"/>
      <c r="J9" s="581"/>
      <c r="K9" s="581"/>
      <c r="L9" s="608"/>
    </row>
    <row r="10" ht="13.5" customHeight="1" spans="1:12">
      <c r="A10" s="55"/>
      <c r="C10" s="580"/>
      <c r="D10" s="581"/>
      <c r="E10" s="581"/>
      <c r="F10" s="581"/>
      <c r="G10" s="581"/>
      <c r="H10" s="581"/>
      <c r="I10" s="581"/>
      <c r="J10" s="581"/>
      <c r="K10" s="581"/>
      <c r="L10" s="608"/>
    </row>
    <row r="11" ht="18" spans="1:12">
      <c r="A11" s="55"/>
      <c r="C11" s="583" t="s">
        <v>1</v>
      </c>
      <c r="D11" s="584"/>
      <c r="E11" s="584"/>
      <c r="F11" s="584"/>
      <c r="G11" s="584"/>
      <c r="H11" s="584"/>
      <c r="I11" s="584"/>
      <c r="J11" s="584"/>
      <c r="K11" s="584"/>
      <c r="L11" s="609"/>
    </row>
    <row r="12" ht="18" spans="1:12">
      <c r="A12" s="55"/>
      <c r="C12" s="583" t="s">
        <v>54</v>
      </c>
      <c r="D12" s="584"/>
      <c r="E12" s="584"/>
      <c r="F12" s="584"/>
      <c r="G12" s="584"/>
      <c r="H12" s="584"/>
      <c r="I12" s="584"/>
      <c r="J12" s="584"/>
      <c r="K12" s="584"/>
      <c r="L12" s="609"/>
    </row>
    <row r="13" ht="18" spans="1:12">
      <c r="A13" s="55"/>
      <c r="C13" s="583" t="s">
        <v>6</v>
      </c>
      <c r="D13" s="584"/>
      <c r="E13" s="584"/>
      <c r="F13" s="584"/>
      <c r="G13" s="584"/>
      <c r="H13" s="584"/>
      <c r="I13" s="584"/>
      <c r="J13" s="584"/>
      <c r="K13" s="584"/>
      <c r="L13" s="609"/>
    </row>
    <row r="14" ht="13.5" customHeight="1" spans="1:12">
      <c r="A14" s="55"/>
      <c r="C14" s="580"/>
      <c r="D14" s="581"/>
      <c r="E14" s="581"/>
      <c r="F14" s="581"/>
      <c r="G14" s="581"/>
      <c r="H14" s="581"/>
      <c r="I14" s="581"/>
      <c r="J14" s="581"/>
      <c r="K14" s="581"/>
      <c r="L14" s="608"/>
    </row>
    <row r="15" ht="26.25" customHeight="1" spans="1:12">
      <c r="A15" s="55"/>
      <c r="C15" s="580"/>
      <c r="D15" s="581"/>
      <c r="E15" s="585" t="s">
        <v>55</v>
      </c>
      <c r="F15" s="586"/>
      <c r="G15" s="587" t="s">
        <v>21</v>
      </c>
      <c r="H15" s="588"/>
      <c r="I15" s="586"/>
      <c r="J15" s="586"/>
      <c r="K15" s="610"/>
      <c r="L15" s="611"/>
    </row>
    <row r="16" ht="26.25" customHeight="1" spans="1:12">
      <c r="A16" s="55"/>
      <c r="C16" s="580"/>
      <c r="D16" s="581"/>
      <c r="E16" s="585" t="s">
        <v>56</v>
      </c>
      <c r="F16" s="586"/>
      <c r="G16" s="587" t="s">
        <v>21</v>
      </c>
      <c r="H16" s="588"/>
      <c r="I16" s="586"/>
      <c r="J16" s="586"/>
      <c r="K16" s="610"/>
      <c r="L16" s="611"/>
    </row>
    <row r="17" ht="26.25" customHeight="1" spans="1:12">
      <c r="A17" s="55"/>
      <c r="C17" s="580"/>
      <c r="D17" s="581"/>
      <c r="E17" s="585" t="s">
        <v>57</v>
      </c>
      <c r="F17" s="586"/>
      <c r="G17" s="587" t="s">
        <v>21</v>
      </c>
      <c r="H17" s="588"/>
      <c r="I17" s="586"/>
      <c r="J17" s="586"/>
      <c r="K17" s="610"/>
      <c r="L17" s="611"/>
    </row>
    <row r="18" ht="26.25" customHeight="1" spans="1:12">
      <c r="A18" s="55"/>
      <c r="C18" s="580"/>
      <c r="D18" s="581"/>
      <c r="E18" s="585" t="s">
        <v>58</v>
      </c>
      <c r="F18" s="586"/>
      <c r="G18" s="587" t="s">
        <v>21</v>
      </c>
      <c r="H18" s="588"/>
      <c r="I18" s="586"/>
      <c r="J18" s="586"/>
      <c r="K18" s="610"/>
      <c r="L18" s="611"/>
    </row>
    <row r="19" ht="26.25" customHeight="1" spans="1:12">
      <c r="A19" s="55"/>
      <c r="C19" s="580"/>
      <c r="D19" s="581"/>
      <c r="E19" s="585" t="s">
        <v>59</v>
      </c>
      <c r="F19" s="586"/>
      <c r="G19" s="587" t="s">
        <v>21</v>
      </c>
      <c r="H19" s="588"/>
      <c r="I19" s="586"/>
      <c r="J19" s="586"/>
      <c r="K19" s="610"/>
      <c r="L19" s="611"/>
    </row>
    <row r="20" ht="26.25" customHeight="1" spans="1:12">
      <c r="A20" s="55"/>
      <c r="C20" s="580"/>
      <c r="D20" s="581"/>
      <c r="E20" s="585" t="s">
        <v>60</v>
      </c>
      <c r="F20" s="586"/>
      <c r="G20" s="587" t="s">
        <v>21</v>
      </c>
      <c r="H20" s="588"/>
      <c r="I20" s="586"/>
      <c r="J20" s="586"/>
      <c r="K20" s="610"/>
      <c r="L20" s="611"/>
    </row>
    <row r="21" ht="26.25" customHeight="1" spans="1:12">
      <c r="A21" s="55"/>
      <c r="C21" s="580"/>
      <c r="D21" s="581"/>
      <c r="E21" s="585" t="s">
        <v>61</v>
      </c>
      <c r="F21" s="586"/>
      <c r="G21" s="587" t="s">
        <v>21</v>
      </c>
      <c r="H21" s="588"/>
      <c r="I21" s="586"/>
      <c r="J21" s="586"/>
      <c r="K21" s="610"/>
      <c r="L21" s="611"/>
    </row>
    <row r="22" ht="26.25" customHeight="1" spans="1:12">
      <c r="A22" s="55"/>
      <c r="C22" s="580"/>
      <c r="D22" s="581"/>
      <c r="E22" s="585" t="s">
        <v>62</v>
      </c>
      <c r="F22" s="586"/>
      <c r="G22" s="587" t="s">
        <v>21</v>
      </c>
      <c r="H22" s="588"/>
      <c r="I22" s="586"/>
      <c r="J22" s="586"/>
      <c r="K22" s="610"/>
      <c r="L22" s="611"/>
    </row>
    <row r="23" ht="26.25" customHeight="1" spans="1:12">
      <c r="A23" s="55"/>
      <c r="C23" s="580"/>
      <c r="D23" s="581"/>
      <c r="E23" s="585" t="s">
        <v>63</v>
      </c>
      <c r="F23" s="586"/>
      <c r="G23" s="587" t="s">
        <v>21</v>
      </c>
      <c r="H23" s="588"/>
      <c r="I23" s="586"/>
      <c r="J23" s="586"/>
      <c r="K23" s="610"/>
      <c r="L23" s="611"/>
    </row>
    <row r="24" ht="13.5" customHeight="1" spans="1:12">
      <c r="A24" s="55"/>
      <c r="C24" s="580"/>
      <c r="D24" s="581"/>
      <c r="E24" s="581"/>
      <c r="F24" s="581"/>
      <c r="G24" s="581"/>
      <c r="H24" s="581"/>
      <c r="I24" s="581"/>
      <c r="J24" s="581"/>
      <c r="K24" s="581"/>
      <c r="L24" s="608"/>
    </row>
    <row r="25" ht="13.5" customHeight="1" spans="1:12">
      <c r="A25" s="55"/>
      <c r="C25" s="589"/>
      <c r="D25" s="581"/>
      <c r="E25" s="581" t="s">
        <v>64</v>
      </c>
      <c r="F25" s="581"/>
      <c r="G25" s="581"/>
      <c r="H25" s="581"/>
      <c r="I25" s="581"/>
      <c r="J25" s="581"/>
      <c r="K25" s="581"/>
      <c r="L25" s="608"/>
    </row>
    <row r="26" ht="13.5" customHeight="1" spans="1:12">
      <c r="A26" s="55"/>
      <c r="C26" s="589"/>
      <c r="D26" s="581"/>
      <c r="E26" s="581"/>
      <c r="F26" s="581"/>
      <c r="G26" s="581"/>
      <c r="H26" s="581"/>
      <c r="I26" s="581"/>
      <c r="J26" s="581"/>
      <c r="K26" s="581"/>
      <c r="L26" s="608"/>
    </row>
    <row r="27" ht="13.5" customHeight="1" spans="1:12">
      <c r="A27" s="55"/>
      <c r="C27" s="589"/>
      <c r="D27" s="581"/>
      <c r="E27" s="581"/>
      <c r="F27" s="581"/>
      <c r="G27" s="581"/>
      <c r="H27" s="581"/>
      <c r="I27" s="581"/>
      <c r="J27" s="581"/>
      <c r="K27" s="581"/>
      <c r="L27" s="608"/>
    </row>
    <row r="28" ht="13.5" customHeight="1" spans="1:12">
      <c r="A28" s="55"/>
      <c r="C28" s="589"/>
      <c r="D28" s="581"/>
      <c r="E28" s="581"/>
      <c r="F28" s="581"/>
      <c r="G28" s="581"/>
      <c r="H28" s="581"/>
      <c r="I28" s="581"/>
      <c r="J28" s="581"/>
      <c r="K28" s="581"/>
      <c r="L28" s="608"/>
    </row>
    <row r="29" ht="13.5" customHeight="1" spans="1:12">
      <c r="A29" s="55"/>
      <c r="C29" s="589"/>
      <c r="D29" s="581"/>
      <c r="E29" s="590" t="s">
        <v>65</v>
      </c>
      <c r="F29" s="590"/>
      <c r="G29" s="590"/>
      <c r="H29" s="581"/>
      <c r="I29" s="581"/>
      <c r="J29" s="581"/>
      <c r="K29" s="581"/>
      <c r="L29" s="608"/>
    </row>
    <row r="30" ht="13.5" customHeight="1" spans="1:12">
      <c r="A30" s="55"/>
      <c r="C30" s="589"/>
      <c r="D30" s="581"/>
      <c r="E30" s="591" t="s">
        <v>106</v>
      </c>
      <c r="F30" s="581"/>
      <c r="G30" s="581"/>
      <c r="H30" s="581"/>
      <c r="I30" s="581"/>
      <c r="J30" s="581"/>
      <c r="K30" s="581"/>
      <c r="L30" s="608"/>
    </row>
    <row r="31" ht="13.5" customHeight="1" spans="1:12">
      <c r="A31" s="55"/>
      <c r="C31" s="592"/>
      <c r="D31" s="593"/>
      <c r="E31" s="593"/>
      <c r="F31" s="593"/>
      <c r="G31" s="593"/>
      <c r="H31" s="593"/>
      <c r="I31" s="593"/>
      <c r="J31" s="593"/>
      <c r="K31" s="593"/>
      <c r="L31" s="612"/>
    </row>
    <row r="32" ht="13.5" customHeight="1" spans="1:3">
      <c r="A32" s="55"/>
      <c r="C32" s="594"/>
    </row>
    <row r="33" ht="13.5" customHeight="1" spans="1:3">
      <c r="A33" s="55"/>
      <c r="C33" s="594"/>
    </row>
    <row r="34" ht="13.5" customHeight="1" spans="1:1">
      <c r="A34" s="55"/>
    </row>
    <row r="35" ht="28" spans="1:12">
      <c r="A35" s="55"/>
      <c r="C35" s="71" t="s">
        <v>10</v>
      </c>
      <c r="D35" s="71" t="s">
        <v>40</v>
      </c>
      <c r="E35" s="173"/>
      <c r="F35" s="173"/>
      <c r="G35" s="173"/>
      <c r="H35" s="173"/>
      <c r="I35" s="72" t="s">
        <v>67</v>
      </c>
      <c r="J35" s="72" t="s">
        <v>68</v>
      </c>
      <c r="K35" s="72" t="s">
        <v>69</v>
      </c>
      <c r="L35" s="72" t="s">
        <v>29</v>
      </c>
    </row>
    <row r="36" ht="14" spans="1:13">
      <c r="A36" s="55"/>
      <c r="C36" s="180">
        <v>1</v>
      </c>
      <c r="D36" s="595" t="s">
        <v>46</v>
      </c>
      <c r="E36" s="596"/>
      <c r="F36" s="596"/>
      <c r="G36" s="596"/>
      <c r="H36" s="596"/>
      <c r="I36" s="596"/>
      <c r="J36" s="596"/>
      <c r="K36" s="596"/>
      <c r="L36" s="613"/>
      <c r="M36" s="594"/>
    </row>
    <row r="37" ht="14" spans="1:12">
      <c r="A37" s="55"/>
      <c r="C37" s="124"/>
      <c r="D37" s="26">
        <v>1.1</v>
      </c>
      <c r="E37" s="597" t="s">
        <v>70</v>
      </c>
      <c r="F37" s="598"/>
      <c r="G37" s="598"/>
      <c r="H37" s="598"/>
      <c r="I37" s="84">
        <f>'1.2-Stand Binamuda'!M29</f>
        <v>0</v>
      </c>
      <c r="J37" s="26"/>
      <c r="K37" s="26"/>
      <c r="L37" s="123"/>
    </row>
    <row r="38" ht="30.5" customHeight="1" spans="1:12">
      <c r="A38" s="55"/>
      <c r="C38" s="124"/>
      <c r="D38" s="26">
        <v>1.2</v>
      </c>
      <c r="E38" s="597" t="s">
        <v>71</v>
      </c>
      <c r="F38" s="598"/>
      <c r="G38" s="598"/>
      <c r="H38" s="598"/>
      <c r="I38" s="84">
        <f>'1.2-Stand Binamuda'!P44</f>
        <v>0</v>
      </c>
      <c r="J38" s="26"/>
      <c r="K38" s="26"/>
      <c r="L38" s="89"/>
    </row>
    <row r="39" ht="14" spans="1:12">
      <c r="A39" s="55"/>
      <c r="C39" s="124"/>
      <c r="D39" s="26">
        <v>1.3</v>
      </c>
      <c r="E39" s="597" t="s">
        <v>72</v>
      </c>
      <c r="F39" s="598"/>
      <c r="G39" s="598"/>
      <c r="H39" s="598"/>
      <c r="I39" s="84" t="str">
        <f>'1.2-Stand Binamuda'!I65</f>
        <v/>
      </c>
      <c r="J39" s="26"/>
      <c r="K39" s="26"/>
      <c r="L39" s="123"/>
    </row>
    <row r="40" ht="14" spans="1:12">
      <c r="A40" s="55"/>
      <c r="C40" s="124"/>
      <c r="D40" s="26">
        <v>1.4</v>
      </c>
      <c r="E40" s="597" t="s">
        <v>73</v>
      </c>
      <c r="F40" s="598"/>
      <c r="G40" s="598"/>
      <c r="H40" s="598"/>
      <c r="I40" s="84">
        <f>'1.2-Stand Binamuda'!M78</f>
        <v>0</v>
      </c>
      <c r="J40" s="26"/>
      <c r="K40" s="26"/>
      <c r="L40" s="123"/>
    </row>
    <row r="41" ht="14" spans="1:12">
      <c r="A41" s="55"/>
      <c r="C41" s="599"/>
      <c r="D41" s="26">
        <v>1.5</v>
      </c>
      <c r="E41" s="597" t="s">
        <v>74</v>
      </c>
      <c r="F41" s="598"/>
      <c r="G41" s="598"/>
      <c r="H41" s="598"/>
      <c r="I41" s="84">
        <f>'1.2-Stand Binamuda'!M89</f>
        <v>0</v>
      </c>
      <c r="J41" s="26"/>
      <c r="K41" s="26"/>
      <c r="L41" s="123"/>
    </row>
    <row r="42" ht="14" spans="1:12">
      <c r="A42" s="55"/>
      <c r="C42" s="600"/>
      <c r="D42" s="601" t="s">
        <v>75</v>
      </c>
      <c r="E42" s="602"/>
      <c r="F42" s="602"/>
      <c r="G42" s="602"/>
      <c r="H42" s="603"/>
      <c r="I42" s="614">
        <f>SUM(I37:I41)</f>
        <v>0</v>
      </c>
      <c r="J42" s="71">
        <v>0.35</v>
      </c>
      <c r="K42" s="71">
        <v>5</v>
      </c>
      <c r="L42" s="615"/>
    </row>
    <row r="43" ht="14" spans="1:12">
      <c r="A43" s="55"/>
      <c r="C43" s="604"/>
      <c r="D43" s="601" t="s">
        <v>76</v>
      </c>
      <c r="E43" s="602"/>
      <c r="F43" s="602"/>
      <c r="G43" s="602"/>
      <c r="H43" s="602"/>
      <c r="I43" s="616"/>
      <c r="J43" s="71">
        <f>SUM(I42*J42)</f>
        <v>0</v>
      </c>
      <c r="K43" s="617">
        <f>SUM(J43*K42)</f>
        <v>0</v>
      </c>
      <c r="L43" s="618" t="str">
        <f>IF($K$43&lt;=47.25,"CUKUP",IF($K$43&lt;=94.5,"BAIK",IF($K$43&lt;=141.75,"BAIK SEKALI",IF($K$43&lt;=189,"PARIPURNA","FALSE"))))</f>
        <v>CUKUP</v>
      </c>
    </row>
    <row r="44" ht="13.5" customHeight="1" spans="1:1">
      <c r="A44" s="55"/>
    </row>
    <row r="45" ht="13.5" customHeight="1" spans="1:12">
      <c r="A45" s="55"/>
      <c r="C45" s="113"/>
      <c r="D45" s="114"/>
      <c r="E45" s="114"/>
      <c r="F45" s="114"/>
      <c r="G45" s="114"/>
      <c r="H45" s="114"/>
      <c r="I45" s="114"/>
      <c r="J45" s="114"/>
      <c r="K45" s="114"/>
      <c r="L45" s="136"/>
    </row>
    <row r="46" ht="13.5" customHeight="1" spans="1:12">
      <c r="A46" s="55"/>
      <c r="C46" s="10"/>
      <c r="D46" s="605" t="s">
        <v>77</v>
      </c>
      <c r="E46" s="605"/>
      <c r="L46" s="38"/>
    </row>
    <row r="47" ht="13.5" customHeight="1" spans="1:12">
      <c r="A47" s="55"/>
      <c r="C47" s="10"/>
      <c r="D47" s="605" t="s">
        <v>78</v>
      </c>
      <c r="E47" s="605"/>
      <c r="L47" s="38"/>
    </row>
    <row r="48" ht="13.5" customHeight="1" spans="1:12">
      <c r="A48" s="55"/>
      <c r="C48" s="10"/>
      <c r="D48" s="606" t="s">
        <v>79</v>
      </c>
      <c r="E48" s="606"/>
      <c r="F48" s="606"/>
      <c r="G48" s="606"/>
      <c r="H48" s="606"/>
      <c r="I48" s="606"/>
      <c r="J48" s="606"/>
      <c r="L48" s="38"/>
    </row>
    <row r="49" ht="13.5" customHeight="1" spans="1:12">
      <c r="A49" s="55"/>
      <c r="C49" s="10"/>
      <c r="L49" s="38"/>
    </row>
    <row r="50" ht="13.5" customHeight="1" spans="1:12">
      <c r="A50" s="55"/>
      <c r="C50" s="10"/>
      <c r="L50" s="38"/>
    </row>
    <row r="51" ht="13.5" customHeight="1" spans="1:12">
      <c r="A51" s="55"/>
      <c r="C51" s="10"/>
      <c r="L51" s="38"/>
    </row>
    <row r="52" ht="13.5" customHeight="1" spans="1:12">
      <c r="A52" s="55"/>
      <c r="C52" s="10"/>
      <c r="L52" s="38"/>
    </row>
    <row r="53" ht="13.5" customHeight="1" spans="1:12">
      <c r="A53" s="55"/>
      <c r="C53" s="10"/>
      <c r="L53" s="38"/>
    </row>
    <row r="54" ht="13.5" customHeight="1" spans="1:12">
      <c r="A54" s="55"/>
      <c r="C54" s="10"/>
      <c r="L54" s="38"/>
    </row>
    <row r="55" ht="13.5" customHeight="1" spans="1:12">
      <c r="A55" s="55"/>
      <c r="C55" s="10"/>
      <c r="L55" s="38"/>
    </row>
    <row r="56" ht="13.5" customHeight="1" spans="1:12">
      <c r="A56" s="55"/>
      <c r="C56" s="10"/>
      <c r="L56" s="38"/>
    </row>
    <row r="57" ht="13.5" customHeight="1" spans="1:12">
      <c r="A57" s="55"/>
      <c r="C57" s="10"/>
      <c r="L57" s="38"/>
    </row>
    <row r="58" ht="13.5" customHeight="1" spans="1:12">
      <c r="A58" s="55"/>
      <c r="C58" s="10"/>
      <c r="L58" s="38"/>
    </row>
    <row r="59" ht="13.5" customHeight="1" spans="1:12">
      <c r="A59" s="55"/>
      <c r="C59" s="10"/>
      <c r="L59" s="38"/>
    </row>
    <row r="60" ht="13.5" customHeight="1" spans="1:12">
      <c r="A60" s="55"/>
      <c r="C60" s="10"/>
      <c r="L60" s="38"/>
    </row>
    <row r="61" ht="13.5" customHeight="1" spans="1:12">
      <c r="A61" s="55"/>
      <c r="C61" s="10"/>
      <c r="L61" s="38"/>
    </row>
    <row r="62" ht="13.5" customHeight="1" spans="1:12">
      <c r="A62" s="55"/>
      <c r="C62" s="10"/>
      <c r="L62" s="38"/>
    </row>
    <row r="63" ht="13.5" customHeight="1" spans="1:12">
      <c r="A63" s="55"/>
      <c r="C63" s="10"/>
      <c r="L63" s="38"/>
    </row>
    <row r="64" ht="13.5" customHeight="1" spans="1:12">
      <c r="A64" s="55"/>
      <c r="C64" s="10"/>
      <c r="L64" s="38"/>
    </row>
    <row r="65" ht="13.5" customHeight="1" spans="1:12">
      <c r="A65" s="55"/>
      <c r="C65" s="10"/>
      <c r="L65" s="38"/>
    </row>
    <row r="66" ht="13.5" customHeight="1" spans="1:12">
      <c r="A66" s="55"/>
      <c r="C66" s="10"/>
      <c r="L66" s="38"/>
    </row>
    <row r="67" ht="13.5" customHeight="1" spans="1:12">
      <c r="A67" s="55"/>
      <c r="C67" s="10"/>
      <c r="L67" s="38"/>
    </row>
    <row r="68" ht="13.5" customHeight="1" spans="1:12">
      <c r="A68" s="55"/>
      <c r="C68" s="10"/>
      <c r="L68" s="38"/>
    </row>
    <row r="69" ht="13.5" customHeight="1" spans="1:12">
      <c r="A69" s="55"/>
      <c r="C69" s="10"/>
      <c r="L69" s="38"/>
    </row>
    <row r="70" ht="13.5" customHeight="1" spans="1:12">
      <c r="A70" s="55"/>
      <c r="C70" s="10"/>
      <c r="L70" s="38"/>
    </row>
    <row r="71" ht="13.5" customHeight="1" spans="1:12">
      <c r="A71" s="55"/>
      <c r="C71" s="10"/>
      <c r="L71" s="38"/>
    </row>
    <row r="72" ht="13.5" customHeight="1" spans="1:12">
      <c r="A72" s="55"/>
      <c r="C72" s="10"/>
      <c r="L72" s="38"/>
    </row>
    <row r="73" ht="13.5" customHeight="1" spans="1:12">
      <c r="A73" s="55"/>
      <c r="C73" s="10"/>
      <c r="L73" s="38"/>
    </row>
    <row r="74" ht="13.5" customHeight="1" spans="1:12">
      <c r="A74" s="55"/>
      <c r="C74" s="10"/>
      <c r="L74" s="38"/>
    </row>
    <row r="75" ht="13.5" customHeight="1" spans="1:12">
      <c r="A75" s="55"/>
      <c r="C75" s="10"/>
      <c r="L75" s="38"/>
    </row>
    <row r="76" ht="13.5" customHeight="1" spans="1:12">
      <c r="A76" s="55"/>
      <c r="C76" s="10"/>
      <c r="L76" s="38"/>
    </row>
    <row r="77" ht="13.5" customHeight="1" spans="1:12">
      <c r="A77" s="55"/>
      <c r="C77" s="10"/>
      <c r="L77" s="38"/>
    </row>
    <row r="78" ht="13.5" customHeight="1" spans="1:12">
      <c r="A78" s="55"/>
      <c r="C78" s="10"/>
      <c r="L78" s="38"/>
    </row>
    <row r="79" ht="13.5" customHeight="1" spans="1:12">
      <c r="A79" s="55"/>
      <c r="C79" s="10"/>
      <c r="L79" s="38"/>
    </row>
    <row r="80" ht="13.5" customHeight="1" spans="1:12">
      <c r="A80" s="55"/>
      <c r="C80" s="31"/>
      <c r="D80" s="32"/>
      <c r="E80" s="32"/>
      <c r="F80" s="32"/>
      <c r="G80" s="32"/>
      <c r="H80" s="32"/>
      <c r="I80" s="32"/>
      <c r="J80" s="32"/>
      <c r="K80" s="32"/>
      <c r="L80" s="47"/>
    </row>
    <row r="81" ht="13.5" customHeight="1" spans="1:9">
      <c r="A81" s="55"/>
      <c r="I81" s="164"/>
    </row>
    <row r="82" ht="13.5" customHeight="1" spans="1:1">
      <c r="A82" s="55"/>
    </row>
    <row r="83" ht="13.5" customHeight="1" spans="1:1">
      <c r="A83" s="55"/>
    </row>
    <row r="84" ht="13.5" customHeight="1" spans="1:1">
      <c r="A84" s="55"/>
    </row>
    <row r="85" ht="38.5" customHeight="1" spans="1:12">
      <c r="A85" s="55"/>
      <c r="C85" s="66" t="s">
        <v>10</v>
      </c>
      <c r="D85" s="14" t="s">
        <v>40</v>
      </c>
      <c r="E85" s="15"/>
      <c r="F85" s="15"/>
      <c r="G85" s="15"/>
      <c r="H85" s="39"/>
      <c r="I85" s="72" t="s">
        <v>67</v>
      </c>
      <c r="J85" s="13" t="s">
        <v>68</v>
      </c>
      <c r="K85" s="13" t="s">
        <v>69</v>
      </c>
      <c r="L85" s="13" t="s">
        <v>29</v>
      </c>
    </row>
    <row r="86" ht="14" spans="1:12">
      <c r="A86" s="55"/>
      <c r="C86" s="180">
        <v>2</v>
      </c>
      <c r="D86" s="595" t="s">
        <v>47</v>
      </c>
      <c r="E86" s="596"/>
      <c r="F86" s="596"/>
      <c r="G86" s="596"/>
      <c r="H86" s="596"/>
      <c r="I86" s="596"/>
      <c r="J86" s="596"/>
      <c r="K86" s="596"/>
      <c r="L86" s="613"/>
    </row>
    <row r="87" ht="14" spans="1:12">
      <c r="A87" s="55"/>
      <c r="C87" s="619"/>
      <c r="D87" s="26" t="s">
        <v>80</v>
      </c>
      <c r="E87" s="73" t="s">
        <v>81</v>
      </c>
      <c r="F87" s="620"/>
      <c r="G87" s="620"/>
      <c r="H87" s="621"/>
      <c r="I87" s="625" t="str">
        <f>'2.2-Stand Binawasa'!J22</f>
        <v/>
      </c>
      <c r="J87" s="79"/>
      <c r="K87" s="123"/>
      <c r="L87" s="123"/>
    </row>
    <row r="88" ht="14" spans="1:12">
      <c r="A88" s="55"/>
      <c r="C88" s="124"/>
      <c r="D88" s="26">
        <v>2.2</v>
      </c>
      <c r="E88" s="73" t="s">
        <v>82</v>
      </c>
      <c r="F88" s="620"/>
      <c r="G88" s="620"/>
      <c r="H88" s="621"/>
      <c r="I88" s="625">
        <f>'2.2-Stand Binawasa'!M67</f>
        <v>0</v>
      </c>
      <c r="J88" s="79"/>
      <c r="K88" s="123"/>
      <c r="L88" s="123"/>
    </row>
    <row r="89" ht="26.5" customHeight="1" spans="1:12">
      <c r="A89" s="55"/>
      <c r="C89" s="124"/>
      <c r="D89" s="26" t="s">
        <v>83</v>
      </c>
      <c r="E89" s="73" t="s">
        <v>84</v>
      </c>
      <c r="F89" s="620"/>
      <c r="G89" s="620"/>
      <c r="H89" s="621"/>
      <c r="I89" s="625">
        <f>'2.2-Stand Binawasa'!M83</f>
        <v>0</v>
      </c>
      <c r="J89" s="79"/>
      <c r="K89" s="123"/>
      <c r="L89" s="123"/>
    </row>
    <row r="90" ht="14" spans="1:12">
      <c r="A90" s="55"/>
      <c r="C90" s="124"/>
      <c r="D90" s="26" t="s">
        <v>85</v>
      </c>
      <c r="E90" s="73" t="s">
        <v>73</v>
      </c>
      <c r="F90" s="620"/>
      <c r="G90" s="620"/>
      <c r="H90" s="621"/>
      <c r="I90" s="625">
        <f>'2.2-Stand Binawasa'!M95</f>
        <v>0</v>
      </c>
      <c r="J90" s="79"/>
      <c r="K90" s="123"/>
      <c r="L90" s="123"/>
    </row>
    <row r="91" ht="14" spans="1:12">
      <c r="A91" s="55"/>
      <c r="C91" s="124"/>
      <c r="D91" s="26" t="s">
        <v>86</v>
      </c>
      <c r="E91" s="73" t="s">
        <v>87</v>
      </c>
      <c r="F91" s="620"/>
      <c r="G91" s="620"/>
      <c r="H91" s="621"/>
      <c r="I91" s="625">
        <f>'2.2-Stand Binawasa'!M114</f>
        <v>0</v>
      </c>
      <c r="J91" s="79"/>
      <c r="K91" s="123"/>
      <c r="L91" s="123"/>
    </row>
    <row r="92" ht="13.5" customHeight="1" spans="1:12">
      <c r="A92" s="55"/>
      <c r="C92" s="124"/>
      <c r="D92" s="601" t="s">
        <v>75</v>
      </c>
      <c r="E92" s="602"/>
      <c r="F92" s="602"/>
      <c r="G92" s="602"/>
      <c r="H92" s="616"/>
      <c r="I92" s="614">
        <f>SUM(I87:I91)</f>
        <v>0</v>
      </c>
      <c r="J92" s="14">
        <v>0.35</v>
      </c>
      <c r="K92" s="71">
        <v>5</v>
      </c>
      <c r="L92" s="626"/>
    </row>
    <row r="93" ht="13.5" customHeight="1" spans="1:12">
      <c r="A93" s="55"/>
      <c r="C93" s="49"/>
      <c r="D93" s="601" t="s">
        <v>76</v>
      </c>
      <c r="E93" s="602"/>
      <c r="F93" s="602"/>
      <c r="G93" s="602"/>
      <c r="H93" s="602"/>
      <c r="I93" s="616"/>
      <c r="J93" s="14">
        <f>SUM(I92*J92)</f>
        <v>0</v>
      </c>
      <c r="K93" s="617">
        <f>SUM(J93*K92)</f>
        <v>0</v>
      </c>
      <c r="L93" s="627" t="str">
        <f>IF($K$93&lt;=42,"CUKUP",IF($K$93&lt;=84,"BAIK",IF($K$93&lt;=126,"BAIK SEKALI",IF($K$93&lt;=168,"PARIPURNA","FALSE"))))</f>
        <v>CUKUP</v>
      </c>
    </row>
    <row r="94" ht="13.5" customHeight="1" spans="1:8">
      <c r="A94" s="55"/>
      <c r="D94" s="151"/>
      <c r="E94" s="622"/>
      <c r="F94" s="151"/>
      <c r="G94" s="151"/>
      <c r="H94" s="151"/>
    </row>
    <row r="95" ht="13.5" customHeight="1" spans="1:12">
      <c r="A95" s="55"/>
      <c r="C95" s="113"/>
      <c r="D95" s="623"/>
      <c r="E95" s="624"/>
      <c r="F95" s="623"/>
      <c r="G95" s="623"/>
      <c r="H95" s="623"/>
      <c r="I95" s="114"/>
      <c r="J95" s="114"/>
      <c r="K95" s="114"/>
      <c r="L95" s="136"/>
    </row>
    <row r="96" ht="13.5" customHeight="1" spans="1:12">
      <c r="A96" s="55"/>
      <c r="C96" s="10"/>
      <c r="D96" s="605" t="s">
        <v>77</v>
      </c>
      <c r="E96" s="605"/>
      <c r="F96" s="151"/>
      <c r="G96" s="151"/>
      <c r="H96" s="151"/>
      <c r="L96" s="38"/>
    </row>
    <row r="97" ht="13.5" customHeight="1" spans="1:12">
      <c r="A97" s="55"/>
      <c r="C97" s="10"/>
      <c r="D97" s="605" t="s">
        <v>78</v>
      </c>
      <c r="E97" s="605"/>
      <c r="F97" s="151"/>
      <c r="G97" s="151"/>
      <c r="H97" s="151"/>
      <c r="L97" s="38"/>
    </row>
    <row r="98" ht="13.5" customHeight="1" spans="1:12">
      <c r="A98" s="55"/>
      <c r="C98" s="10"/>
      <c r="D98" s="606" t="s">
        <v>88</v>
      </c>
      <c r="E98" s="606"/>
      <c r="F98" s="606"/>
      <c r="G98" s="606"/>
      <c r="H98" s="606"/>
      <c r="I98" s="606"/>
      <c r="J98" s="606"/>
      <c r="L98" s="38"/>
    </row>
    <row r="99" ht="13.5" customHeight="1" spans="1:12">
      <c r="A99" s="55"/>
      <c r="C99" s="10"/>
      <c r="D99" s="151"/>
      <c r="E99" s="622"/>
      <c r="F99" s="151"/>
      <c r="G99" s="151"/>
      <c r="H99" s="151"/>
      <c r="L99" s="38"/>
    </row>
    <row r="100" ht="13.5" customHeight="1" spans="1:12">
      <c r="A100" s="55"/>
      <c r="C100" s="10"/>
      <c r="D100" s="151"/>
      <c r="E100" s="622"/>
      <c r="F100" s="151"/>
      <c r="G100" s="151"/>
      <c r="H100" s="151"/>
      <c r="L100" s="38"/>
    </row>
    <row r="101" ht="13.5" customHeight="1" spans="1:12">
      <c r="A101" s="55"/>
      <c r="C101" s="10"/>
      <c r="D101" s="151"/>
      <c r="E101" s="622"/>
      <c r="F101" s="151"/>
      <c r="G101" s="151"/>
      <c r="H101" s="151"/>
      <c r="L101" s="38"/>
    </row>
    <row r="102" ht="13.5" customHeight="1" spans="1:12">
      <c r="A102" s="55"/>
      <c r="C102" s="10"/>
      <c r="D102" s="151"/>
      <c r="E102" s="622"/>
      <c r="F102" s="151"/>
      <c r="G102" s="151"/>
      <c r="H102" s="151"/>
      <c r="L102" s="38"/>
    </row>
    <row r="103" ht="13.5" customHeight="1" spans="1:12">
      <c r="A103" s="55"/>
      <c r="C103" s="10"/>
      <c r="D103" s="151"/>
      <c r="E103" s="622"/>
      <c r="F103" s="151"/>
      <c r="G103" s="151"/>
      <c r="H103" s="151"/>
      <c r="L103" s="38"/>
    </row>
    <row r="104" ht="13.5" customHeight="1" spans="1:12">
      <c r="A104" s="55"/>
      <c r="C104" s="10"/>
      <c r="D104" s="151"/>
      <c r="E104" s="622"/>
      <c r="F104" s="151"/>
      <c r="G104" s="151"/>
      <c r="H104" s="151"/>
      <c r="L104" s="38"/>
    </row>
    <row r="105" ht="13.5" customHeight="1" spans="1:12">
      <c r="A105" s="55"/>
      <c r="C105" s="10"/>
      <c r="D105" s="151"/>
      <c r="E105" s="622"/>
      <c r="F105" s="151"/>
      <c r="G105" s="151"/>
      <c r="H105" s="151"/>
      <c r="L105" s="38"/>
    </row>
    <row r="106" ht="13.5" customHeight="1" spans="1:12">
      <c r="A106" s="55"/>
      <c r="C106" s="10"/>
      <c r="D106" s="151"/>
      <c r="E106" s="622"/>
      <c r="F106" s="151"/>
      <c r="G106" s="151"/>
      <c r="H106" s="151"/>
      <c r="L106" s="38"/>
    </row>
    <row r="107" ht="13.5" customHeight="1" spans="1:12">
      <c r="A107" s="55"/>
      <c r="C107" s="10"/>
      <c r="D107" s="151"/>
      <c r="E107" s="622"/>
      <c r="F107" s="151"/>
      <c r="G107" s="151"/>
      <c r="H107" s="151"/>
      <c r="L107" s="38"/>
    </row>
    <row r="108" ht="13.5" customHeight="1" spans="1:12">
      <c r="A108" s="55"/>
      <c r="C108" s="10"/>
      <c r="D108" s="151"/>
      <c r="E108" s="622"/>
      <c r="F108" s="151"/>
      <c r="G108" s="151"/>
      <c r="H108" s="151"/>
      <c r="L108" s="38"/>
    </row>
    <row r="109" ht="13.5" customHeight="1" spans="1:12">
      <c r="A109" s="55"/>
      <c r="C109" s="10"/>
      <c r="D109" s="151"/>
      <c r="E109" s="622"/>
      <c r="F109" s="151"/>
      <c r="G109" s="151"/>
      <c r="H109" s="151"/>
      <c r="L109" s="38"/>
    </row>
    <row r="110" ht="13.5" customHeight="1" spans="1:12">
      <c r="A110" s="55"/>
      <c r="C110" s="10"/>
      <c r="D110" s="151"/>
      <c r="E110" s="622"/>
      <c r="F110" s="151"/>
      <c r="G110" s="151"/>
      <c r="H110" s="151"/>
      <c r="L110" s="38"/>
    </row>
    <row r="111" ht="13.5" customHeight="1" spans="1:12">
      <c r="A111" s="55"/>
      <c r="C111" s="10"/>
      <c r="D111" s="151"/>
      <c r="E111" s="622"/>
      <c r="F111" s="151"/>
      <c r="G111" s="151"/>
      <c r="H111" s="151"/>
      <c r="L111" s="38"/>
    </row>
    <row r="112" ht="13.5" customHeight="1" spans="1:12">
      <c r="A112" s="55"/>
      <c r="C112" s="10"/>
      <c r="D112" s="151"/>
      <c r="E112" s="622"/>
      <c r="F112" s="151"/>
      <c r="G112" s="151"/>
      <c r="H112" s="151"/>
      <c r="L112" s="38"/>
    </row>
    <row r="113" ht="13.5" customHeight="1" spans="1:12">
      <c r="A113" s="55"/>
      <c r="C113" s="10"/>
      <c r="D113" s="151"/>
      <c r="E113" s="622"/>
      <c r="F113" s="151"/>
      <c r="G113" s="151"/>
      <c r="H113" s="151"/>
      <c r="L113" s="38"/>
    </row>
    <row r="114" ht="13.5" customHeight="1" spans="1:12">
      <c r="A114" s="55"/>
      <c r="C114" s="10"/>
      <c r="D114" s="151"/>
      <c r="E114" s="622"/>
      <c r="F114" s="151"/>
      <c r="G114" s="151"/>
      <c r="H114" s="151"/>
      <c r="L114" s="38"/>
    </row>
    <row r="115" ht="13.5" customHeight="1" spans="1:12">
      <c r="A115" s="55"/>
      <c r="C115" s="10"/>
      <c r="D115" s="151"/>
      <c r="E115" s="622"/>
      <c r="F115" s="151"/>
      <c r="G115" s="151"/>
      <c r="H115" s="151"/>
      <c r="L115" s="38"/>
    </row>
    <row r="116" ht="13.5" customHeight="1" spans="1:12">
      <c r="A116" s="55"/>
      <c r="C116" s="10"/>
      <c r="L116" s="38"/>
    </row>
    <row r="117" ht="13.5" customHeight="1" spans="1:12">
      <c r="A117" s="55"/>
      <c r="C117" s="10"/>
      <c r="L117" s="38"/>
    </row>
    <row r="118" ht="13.5" customHeight="1" spans="1:12">
      <c r="A118" s="55"/>
      <c r="C118" s="10"/>
      <c r="L118" s="38"/>
    </row>
    <row r="119" ht="13.5" customHeight="1" spans="1:12">
      <c r="A119" s="55"/>
      <c r="C119" s="10"/>
      <c r="L119" s="38"/>
    </row>
    <row r="120" ht="13.5" customHeight="1" spans="1:12">
      <c r="A120" s="55"/>
      <c r="C120" s="10"/>
      <c r="L120" s="38"/>
    </row>
    <row r="121" ht="13.5" customHeight="1" spans="1:12">
      <c r="A121" s="55"/>
      <c r="C121" s="10"/>
      <c r="D121" s="151"/>
      <c r="E121" s="622"/>
      <c r="F121" s="151"/>
      <c r="G121" s="151"/>
      <c r="H121" s="151"/>
      <c r="L121" s="38"/>
    </row>
    <row r="122" ht="13.5" customHeight="1" spans="1:12">
      <c r="A122" s="55"/>
      <c r="C122" s="10"/>
      <c r="D122" s="151"/>
      <c r="E122" s="622"/>
      <c r="F122" s="151"/>
      <c r="G122" s="151"/>
      <c r="H122" s="151"/>
      <c r="L122" s="38"/>
    </row>
    <row r="123" ht="13.5" customHeight="1" spans="1:12">
      <c r="A123" s="55"/>
      <c r="C123" s="10"/>
      <c r="D123" s="151"/>
      <c r="E123" s="622"/>
      <c r="F123" s="151"/>
      <c r="G123" s="151"/>
      <c r="H123" s="151"/>
      <c r="L123" s="38"/>
    </row>
    <row r="124" ht="13.5" customHeight="1" spans="1:12">
      <c r="A124" s="55"/>
      <c r="C124" s="10"/>
      <c r="D124" s="151"/>
      <c r="E124" s="622"/>
      <c r="F124" s="151"/>
      <c r="G124" s="151"/>
      <c r="H124" s="151"/>
      <c r="L124" s="38"/>
    </row>
    <row r="125" ht="13.5" customHeight="1" spans="1:12">
      <c r="A125" s="55"/>
      <c r="C125" s="10"/>
      <c r="D125" s="151"/>
      <c r="E125" s="622"/>
      <c r="F125" s="151"/>
      <c r="G125" s="151"/>
      <c r="H125" s="151"/>
      <c r="L125" s="38"/>
    </row>
    <row r="126" ht="13.5" customHeight="1" spans="1:12">
      <c r="A126" s="55"/>
      <c r="C126" s="10"/>
      <c r="D126" s="151"/>
      <c r="E126" s="622"/>
      <c r="F126" s="151"/>
      <c r="G126" s="151"/>
      <c r="H126" s="151"/>
      <c r="L126" s="38"/>
    </row>
    <row r="127" ht="13.5" customHeight="1" spans="1:12">
      <c r="A127" s="55"/>
      <c r="C127" s="10"/>
      <c r="D127" s="151"/>
      <c r="E127" s="622"/>
      <c r="F127" s="151"/>
      <c r="G127" s="151"/>
      <c r="H127" s="151"/>
      <c r="L127" s="38"/>
    </row>
    <row r="128" ht="13.5" customHeight="1" spans="1:12">
      <c r="A128" s="55"/>
      <c r="C128" s="10"/>
      <c r="D128" s="151"/>
      <c r="E128" s="622"/>
      <c r="F128" s="151"/>
      <c r="G128" s="151"/>
      <c r="H128" s="151"/>
      <c r="L128" s="38"/>
    </row>
    <row r="129" ht="13.5" customHeight="1" spans="1:12">
      <c r="A129" s="55"/>
      <c r="C129" s="10"/>
      <c r="D129" s="151"/>
      <c r="E129" s="622"/>
      <c r="F129" s="151"/>
      <c r="G129" s="151"/>
      <c r="H129" s="151"/>
      <c r="L129" s="38"/>
    </row>
    <row r="130" ht="13.5" customHeight="1" spans="1:12">
      <c r="A130" s="55"/>
      <c r="C130" s="31"/>
      <c r="D130" s="175"/>
      <c r="E130" s="628"/>
      <c r="F130" s="175"/>
      <c r="G130" s="175"/>
      <c r="H130" s="175"/>
      <c r="I130" s="32"/>
      <c r="J130" s="32"/>
      <c r="K130" s="32"/>
      <c r="L130" s="47"/>
    </row>
    <row r="131" ht="13.5" customHeight="1" spans="1:9">
      <c r="A131" s="55"/>
      <c r="I131" s="164"/>
    </row>
    <row r="132" ht="13.5" customHeight="1" spans="1:1">
      <c r="A132" s="55"/>
    </row>
    <row r="133" ht="13.5" customHeight="1" spans="1:1">
      <c r="A133" s="55"/>
    </row>
    <row r="134" ht="47.25" customHeight="1" spans="1:12">
      <c r="A134" s="55"/>
      <c r="C134" s="66" t="s">
        <v>10</v>
      </c>
      <c r="D134" s="14" t="s">
        <v>40</v>
      </c>
      <c r="E134" s="160"/>
      <c r="F134" s="160"/>
      <c r="G134" s="160"/>
      <c r="H134" s="629"/>
      <c r="I134" s="72" t="s">
        <v>67</v>
      </c>
      <c r="J134" s="13" t="s">
        <v>68</v>
      </c>
      <c r="K134" s="13" t="s">
        <v>69</v>
      </c>
      <c r="L134" s="13" t="s">
        <v>29</v>
      </c>
    </row>
    <row r="135" ht="13.5" customHeight="1" spans="1:13">
      <c r="A135" s="55"/>
      <c r="C135" s="180">
        <v>3</v>
      </c>
      <c r="D135" s="630" t="s">
        <v>48</v>
      </c>
      <c r="E135" s="631"/>
      <c r="F135" s="631"/>
      <c r="G135" s="631"/>
      <c r="H135" s="631"/>
      <c r="I135" s="631"/>
      <c r="J135" s="631"/>
      <c r="K135" s="631"/>
      <c r="L135" s="639"/>
      <c r="M135" s="594"/>
    </row>
    <row r="136" ht="26.5" customHeight="1" spans="1:12">
      <c r="A136" s="55"/>
      <c r="C136" s="632"/>
      <c r="D136" s="26" t="s">
        <v>89</v>
      </c>
      <c r="E136" s="73" t="s">
        <v>90</v>
      </c>
      <c r="F136" s="620"/>
      <c r="G136" s="620"/>
      <c r="H136" s="621"/>
      <c r="I136" s="625">
        <f>'3.2-Standar Sarpras'!M24</f>
        <v>0</v>
      </c>
      <c r="J136" s="79"/>
      <c r="K136" s="26"/>
      <c r="L136" s="26"/>
    </row>
    <row r="137" ht="26.5" customHeight="1" spans="1:12">
      <c r="A137" s="55"/>
      <c r="C137" s="633"/>
      <c r="D137" s="26" t="s">
        <v>91</v>
      </c>
      <c r="E137" s="73" t="s">
        <v>92</v>
      </c>
      <c r="F137" s="620"/>
      <c r="G137" s="620"/>
      <c r="H137" s="621"/>
      <c r="I137" s="625">
        <f>'3.2-Standar Sarpras'!M35</f>
        <v>0</v>
      </c>
      <c r="J137" s="79"/>
      <c r="K137" s="26"/>
      <c r="L137" s="26"/>
    </row>
    <row r="138" ht="26.5" customHeight="1" spans="1:12">
      <c r="A138" s="55"/>
      <c r="C138" s="633"/>
      <c r="D138" s="26" t="s">
        <v>93</v>
      </c>
      <c r="E138" s="73" t="s">
        <v>94</v>
      </c>
      <c r="F138" s="620"/>
      <c r="G138" s="620"/>
      <c r="H138" s="621"/>
      <c r="I138" s="625">
        <f>'3.2-Standar Sarpras'!M47</f>
        <v>0</v>
      </c>
      <c r="J138" s="79"/>
      <c r="K138" s="26"/>
      <c r="L138" s="26"/>
    </row>
    <row r="139" ht="13.5" customHeight="1" spans="1:12">
      <c r="A139" s="55"/>
      <c r="C139" s="633"/>
      <c r="D139" s="634" t="s">
        <v>75</v>
      </c>
      <c r="E139" s="635"/>
      <c r="F139" s="635"/>
      <c r="G139" s="635"/>
      <c r="H139" s="636"/>
      <c r="I139" s="640">
        <f>SUM(I136:I138)</f>
        <v>0</v>
      </c>
      <c r="J139" s="641">
        <v>0.1</v>
      </c>
      <c r="K139" s="618">
        <v>3</v>
      </c>
      <c r="L139" s="642"/>
    </row>
    <row r="140" ht="13.5" customHeight="1" spans="1:12">
      <c r="A140" s="55"/>
      <c r="C140" s="155"/>
      <c r="D140" s="634" t="s">
        <v>76</v>
      </c>
      <c r="E140" s="635"/>
      <c r="F140" s="635"/>
      <c r="G140" s="635"/>
      <c r="H140" s="635"/>
      <c r="I140" s="636"/>
      <c r="J140" s="641">
        <f>SUM(I139*J139)</f>
        <v>0</v>
      </c>
      <c r="K140" s="643">
        <f>SUM(J140*K139)</f>
        <v>0</v>
      </c>
      <c r="L140" s="627" t="str">
        <f>IF($K$140&lt;=4.2,"CUKUP",IF($K$140&lt;=8.4,"BAIK",IF($K$140&lt;=12.6,"BAIK SEKALI",IF($K$140&lt;=16.8,"PARIPURNA","FALSE"))))</f>
        <v>CUKUP</v>
      </c>
    </row>
    <row r="141" ht="13.5" customHeight="1" spans="1:1">
      <c r="A141" s="55"/>
    </row>
    <row r="142" ht="13.5" customHeight="1" spans="1:12">
      <c r="A142" s="55"/>
      <c r="C142" s="113"/>
      <c r="D142" s="114"/>
      <c r="E142" s="114"/>
      <c r="F142" s="114"/>
      <c r="G142" s="114"/>
      <c r="H142" s="114"/>
      <c r="I142" s="114"/>
      <c r="J142" s="114"/>
      <c r="K142" s="114"/>
      <c r="L142" s="136"/>
    </row>
    <row r="143" ht="13.5" customHeight="1" spans="1:12">
      <c r="A143" s="55"/>
      <c r="C143" s="10"/>
      <c r="D143" s="605" t="s">
        <v>77</v>
      </c>
      <c r="E143" s="605"/>
      <c r="F143" s="151"/>
      <c r="L143" s="38"/>
    </row>
    <row r="144" ht="13.5" customHeight="1" spans="1:12">
      <c r="A144" s="55"/>
      <c r="C144" s="10"/>
      <c r="D144" s="605" t="s">
        <v>78</v>
      </c>
      <c r="E144" s="605"/>
      <c r="F144" s="151"/>
      <c r="L144" s="38"/>
    </row>
    <row r="145" ht="13.5" customHeight="1" spans="1:12">
      <c r="A145" s="55"/>
      <c r="C145" s="10"/>
      <c r="D145" s="606" t="s">
        <v>95</v>
      </c>
      <c r="E145" s="606"/>
      <c r="F145" s="606"/>
      <c r="L145" s="38"/>
    </row>
    <row r="146" ht="13.5" customHeight="1" spans="1:12">
      <c r="A146" s="55"/>
      <c r="C146" s="10"/>
      <c r="L146" s="38"/>
    </row>
    <row r="147" ht="13.5" customHeight="1" spans="1:12">
      <c r="A147" s="55"/>
      <c r="C147" s="10"/>
      <c r="L147" s="38"/>
    </row>
    <row r="148" ht="13.5" customHeight="1" spans="1:12">
      <c r="A148" s="55"/>
      <c r="C148" s="10"/>
      <c r="L148" s="38"/>
    </row>
    <row r="149" ht="13.5" customHeight="1" spans="1:12">
      <c r="A149" s="55"/>
      <c r="C149" s="10"/>
      <c r="L149" s="38"/>
    </row>
    <row r="150" ht="13.5" customHeight="1" spans="1:12">
      <c r="A150" s="55"/>
      <c r="C150" s="10"/>
      <c r="L150" s="38"/>
    </row>
    <row r="151" ht="13.5" customHeight="1" spans="1:12">
      <c r="A151" s="55"/>
      <c r="C151" s="10"/>
      <c r="L151" s="38"/>
    </row>
    <row r="152" ht="13.5" customHeight="1" spans="1:12">
      <c r="A152" s="55"/>
      <c r="C152" s="10"/>
      <c r="L152" s="38"/>
    </row>
    <row r="153" ht="13.5" customHeight="1" spans="1:12">
      <c r="A153" s="55"/>
      <c r="C153" s="10"/>
      <c r="L153" s="38"/>
    </row>
    <row r="154" ht="13.5" customHeight="1" spans="1:12">
      <c r="A154" s="55"/>
      <c r="C154" s="10"/>
      <c r="L154" s="38"/>
    </row>
    <row r="155" ht="13.5" customHeight="1" spans="1:12">
      <c r="A155" s="55"/>
      <c r="C155" s="10"/>
      <c r="L155" s="38"/>
    </row>
    <row r="156" ht="13.5" customHeight="1" spans="1:12">
      <c r="A156" s="55"/>
      <c r="C156" s="10"/>
      <c r="L156" s="38"/>
    </row>
    <row r="157" ht="13.5" customHeight="1" spans="1:12">
      <c r="A157" s="55"/>
      <c r="C157" s="10"/>
      <c r="L157" s="38"/>
    </row>
    <row r="158" ht="13.5" customHeight="1" spans="1:12">
      <c r="A158" s="55"/>
      <c r="C158" s="10"/>
      <c r="L158" s="38"/>
    </row>
    <row r="159" ht="13.5" customHeight="1" spans="1:12">
      <c r="A159" s="55"/>
      <c r="C159" s="10"/>
      <c r="L159" s="38"/>
    </row>
    <row r="160" ht="13.5" customHeight="1" spans="1:12">
      <c r="A160" s="55"/>
      <c r="C160" s="10"/>
      <c r="L160" s="38"/>
    </row>
    <row r="161" ht="13.5" customHeight="1" spans="1:12">
      <c r="A161" s="55"/>
      <c r="C161" s="10"/>
      <c r="L161" s="38"/>
    </row>
    <row r="162" ht="13.5" customHeight="1" spans="1:12">
      <c r="A162" s="55"/>
      <c r="C162" s="10"/>
      <c r="L162" s="38"/>
    </row>
    <row r="163" ht="13.5" customHeight="1" spans="1:12">
      <c r="A163" s="55"/>
      <c r="C163" s="10"/>
      <c r="L163" s="38"/>
    </row>
    <row r="164" ht="13.5" customHeight="1" spans="1:12">
      <c r="A164" s="55"/>
      <c r="C164" s="10"/>
      <c r="L164" s="38"/>
    </row>
    <row r="165" ht="13.5" customHeight="1" spans="1:12">
      <c r="A165" s="55"/>
      <c r="C165" s="10"/>
      <c r="L165" s="38"/>
    </row>
    <row r="166" ht="13.5" customHeight="1" spans="1:12">
      <c r="A166" s="55"/>
      <c r="C166" s="10"/>
      <c r="L166" s="38"/>
    </row>
    <row r="167" ht="13.5" customHeight="1" spans="1:12">
      <c r="A167" s="55"/>
      <c r="C167" s="10"/>
      <c r="L167" s="38"/>
    </row>
    <row r="168" ht="13.5" customHeight="1" spans="1:12">
      <c r="A168" s="55"/>
      <c r="C168" s="10"/>
      <c r="L168" s="38"/>
    </row>
    <row r="169" ht="13.5" customHeight="1" spans="1:12">
      <c r="A169" s="55"/>
      <c r="C169" s="10"/>
      <c r="L169" s="38"/>
    </row>
    <row r="170" ht="13.5" customHeight="1" spans="1:12">
      <c r="A170" s="55"/>
      <c r="C170" s="10"/>
      <c r="L170" s="38"/>
    </row>
    <row r="171" ht="13.5" customHeight="1" spans="1:12">
      <c r="A171" s="55"/>
      <c r="C171" s="10"/>
      <c r="L171" s="38"/>
    </row>
    <row r="172" ht="13.5" customHeight="1" spans="1:12">
      <c r="A172" s="55"/>
      <c r="C172" s="10"/>
      <c r="L172" s="38"/>
    </row>
    <row r="173" ht="13.5" customHeight="1" spans="1:12">
      <c r="A173" s="55"/>
      <c r="C173" s="10"/>
      <c r="L173" s="38"/>
    </row>
    <row r="174" ht="13.5" customHeight="1" spans="1:12">
      <c r="A174" s="55"/>
      <c r="C174" s="10"/>
      <c r="L174" s="38"/>
    </row>
    <row r="175" ht="13.5" customHeight="1" spans="1:12">
      <c r="A175" s="55"/>
      <c r="C175" s="10"/>
      <c r="L175" s="38"/>
    </row>
    <row r="176" ht="13.5" customHeight="1" spans="1:12">
      <c r="A176" s="55"/>
      <c r="C176" s="10"/>
      <c r="L176" s="38"/>
    </row>
    <row r="177" ht="13.5" customHeight="1" spans="1:12">
      <c r="A177" s="55"/>
      <c r="C177" s="31"/>
      <c r="D177" s="32"/>
      <c r="E177" s="32"/>
      <c r="F177" s="32"/>
      <c r="G177" s="32"/>
      <c r="H177" s="32"/>
      <c r="I177" s="32"/>
      <c r="J177" s="32"/>
      <c r="K177" s="32"/>
      <c r="L177" s="47"/>
    </row>
    <row r="178" ht="13.5" customHeight="1" spans="1:9">
      <c r="A178" s="55"/>
      <c r="I178" s="164"/>
    </row>
    <row r="179" ht="13.5" customHeight="1" spans="1:12">
      <c r="A179" s="55"/>
      <c r="I179" s="164"/>
      <c r="J179" s="164"/>
      <c r="K179" s="164"/>
      <c r="L179" s="164"/>
    </row>
    <row r="180" ht="13.5" customHeight="1" spans="1:1">
      <c r="A180" s="55"/>
    </row>
    <row r="181" ht="47.25" customHeight="1" spans="1:12">
      <c r="A181" s="55"/>
      <c r="C181" s="71" t="s">
        <v>10</v>
      </c>
      <c r="D181" s="14" t="s">
        <v>40</v>
      </c>
      <c r="E181" s="160"/>
      <c r="F181" s="160"/>
      <c r="G181" s="160"/>
      <c r="H181" s="629"/>
      <c r="I181" s="72" t="s">
        <v>67</v>
      </c>
      <c r="J181" s="13" t="s">
        <v>68</v>
      </c>
      <c r="K181" s="13" t="s">
        <v>69</v>
      </c>
      <c r="L181" s="13" t="s">
        <v>29</v>
      </c>
    </row>
    <row r="182" ht="13.5" customHeight="1" spans="1:12">
      <c r="A182" s="55"/>
      <c r="C182" s="180">
        <v>4</v>
      </c>
      <c r="D182" s="630" t="s">
        <v>49</v>
      </c>
      <c r="E182" s="631"/>
      <c r="F182" s="631"/>
      <c r="G182" s="631"/>
      <c r="H182" s="631"/>
      <c r="I182" s="631"/>
      <c r="J182" s="631"/>
      <c r="K182" s="631"/>
      <c r="L182" s="639"/>
    </row>
    <row r="183" ht="30" customHeight="1" spans="1:12">
      <c r="A183" s="55"/>
      <c r="C183" s="113"/>
      <c r="D183" s="123" t="s">
        <v>96</v>
      </c>
      <c r="E183" s="156" t="s">
        <v>97</v>
      </c>
      <c r="F183" s="637"/>
      <c r="G183" s="637"/>
      <c r="H183" s="157"/>
      <c r="I183" s="84">
        <f>'4.2-Standar Ormin'!M19</f>
        <v>0</v>
      </c>
      <c r="J183" s="26"/>
      <c r="K183" s="123"/>
      <c r="L183" s="123"/>
    </row>
    <row r="184" ht="30" customHeight="1" spans="1:12">
      <c r="A184" s="55"/>
      <c r="C184" s="10"/>
      <c r="D184" s="123" t="s">
        <v>98</v>
      </c>
      <c r="E184" s="156" t="s">
        <v>99</v>
      </c>
      <c r="F184" s="637"/>
      <c r="G184" s="637"/>
      <c r="H184" s="157"/>
      <c r="I184" s="84">
        <f>'4.2-Standar Ormin'!M38</f>
        <v>0</v>
      </c>
      <c r="J184" s="26"/>
      <c r="K184" s="123"/>
      <c r="L184" s="123"/>
    </row>
    <row r="185" ht="30" customHeight="1" spans="1:12">
      <c r="A185" s="55"/>
      <c r="C185" s="10"/>
      <c r="D185" s="123" t="s">
        <v>100</v>
      </c>
      <c r="E185" s="156" t="s">
        <v>101</v>
      </c>
      <c r="F185" s="637"/>
      <c r="G185" s="637"/>
      <c r="H185" s="157"/>
      <c r="I185" s="84">
        <f>'4.2-Standar Ormin'!M51</f>
        <v>0</v>
      </c>
      <c r="J185" s="26"/>
      <c r="K185" s="123"/>
      <c r="L185" s="123"/>
    </row>
    <row r="186" ht="30" customHeight="1" spans="1:12">
      <c r="A186" s="55"/>
      <c r="C186" s="10"/>
      <c r="D186" s="123" t="s">
        <v>102</v>
      </c>
      <c r="E186" s="156" t="s">
        <v>103</v>
      </c>
      <c r="F186" s="637"/>
      <c r="G186" s="637"/>
      <c r="H186" s="157"/>
      <c r="I186" s="84">
        <f>'4.2-Standar Ormin'!M68</f>
        <v>0</v>
      </c>
      <c r="J186" s="26"/>
      <c r="K186" s="123"/>
      <c r="L186" s="123"/>
    </row>
    <row r="187" ht="13.5" customHeight="1" spans="1:12">
      <c r="A187" s="55"/>
      <c r="C187" s="10"/>
      <c r="D187" s="601" t="s">
        <v>104</v>
      </c>
      <c r="E187" s="602"/>
      <c r="F187" s="602"/>
      <c r="G187" s="602"/>
      <c r="H187" s="616"/>
      <c r="I187" s="644">
        <f>SUM(I183:I186)</f>
        <v>0</v>
      </c>
      <c r="J187" s="22">
        <v>0.2</v>
      </c>
      <c r="K187" s="71">
        <v>4</v>
      </c>
      <c r="L187" s="626"/>
    </row>
    <row r="188" ht="13.5" customHeight="1" spans="1:12">
      <c r="A188" s="55"/>
      <c r="C188" s="31"/>
      <c r="D188" s="601" t="s">
        <v>76</v>
      </c>
      <c r="E188" s="602"/>
      <c r="F188" s="602"/>
      <c r="G188" s="602"/>
      <c r="H188" s="602"/>
      <c r="I188" s="616"/>
      <c r="J188" s="14">
        <f>SUM(I187*J187)</f>
        <v>0</v>
      </c>
      <c r="K188" s="617">
        <f>SUM(J188*K187)</f>
        <v>0</v>
      </c>
      <c r="L188" s="618" t="str">
        <f>IF($K$188&lt;=22.4,"CUKUP",IF($K$188&lt;=44.8,"BAIK",IF($K$188&lt;=67.2,"BAIK SEKALI",IF($K$188&lt;=89.6,"PARIPURNA","FALSE"))))</f>
        <v>CUKUP</v>
      </c>
    </row>
    <row r="189" ht="13.5" customHeight="1" spans="1:8">
      <c r="A189" s="55"/>
      <c r="D189" s="151"/>
      <c r="E189" s="622"/>
      <c r="F189" s="638"/>
      <c r="G189" s="638"/>
      <c r="H189" s="638"/>
    </row>
    <row r="190" ht="13.5" customHeight="1" spans="1:12">
      <c r="A190" s="55"/>
      <c r="C190" s="113"/>
      <c r="D190" s="114"/>
      <c r="E190" s="114"/>
      <c r="F190" s="114"/>
      <c r="G190" s="114"/>
      <c r="H190" s="114"/>
      <c r="I190" s="114"/>
      <c r="J190" s="114"/>
      <c r="K190" s="114"/>
      <c r="L190" s="136"/>
    </row>
    <row r="191" ht="13.5" customHeight="1" spans="1:12">
      <c r="A191" s="55"/>
      <c r="C191" s="10"/>
      <c r="D191" s="605" t="s">
        <v>77</v>
      </c>
      <c r="E191" s="605"/>
      <c r="F191" s="151"/>
      <c r="L191" s="38"/>
    </row>
    <row r="192" ht="13.5" customHeight="1" spans="1:12">
      <c r="A192" s="55"/>
      <c r="C192" s="10"/>
      <c r="D192" s="605" t="s">
        <v>78</v>
      </c>
      <c r="E192" s="605"/>
      <c r="F192" s="151"/>
      <c r="L192" s="38"/>
    </row>
    <row r="193" ht="13.5" customHeight="1" spans="1:12">
      <c r="A193" s="55"/>
      <c r="C193" s="10"/>
      <c r="D193" s="606" t="s">
        <v>105</v>
      </c>
      <c r="E193" s="606"/>
      <c r="F193" s="606"/>
      <c r="L193" s="38"/>
    </row>
    <row r="194" ht="13.5" customHeight="1" spans="1:12">
      <c r="A194" s="55"/>
      <c r="C194" s="10"/>
      <c r="L194" s="38"/>
    </row>
    <row r="195" ht="13.5" customHeight="1" spans="1:12">
      <c r="A195" s="55"/>
      <c r="C195" s="10"/>
      <c r="L195" s="38"/>
    </row>
    <row r="196" ht="13.5" customHeight="1" spans="1:12">
      <c r="A196" s="55"/>
      <c r="C196" s="10"/>
      <c r="L196" s="38"/>
    </row>
    <row r="197" ht="13.5" customHeight="1" spans="1:12">
      <c r="A197" s="55"/>
      <c r="C197" s="10"/>
      <c r="L197" s="38"/>
    </row>
    <row r="198" ht="13.5" customHeight="1" spans="1:12">
      <c r="A198" s="55"/>
      <c r="C198" s="10"/>
      <c r="L198" s="38"/>
    </row>
    <row r="199" ht="13.5" customHeight="1" spans="1:12">
      <c r="A199" s="55"/>
      <c r="C199" s="10"/>
      <c r="L199" s="38"/>
    </row>
    <row r="200" ht="13.5" customHeight="1" spans="1:12">
      <c r="A200" s="55"/>
      <c r="C200" s="10"/>
      <c r="L200" s="38"/>
    </row>
    <row r="201" ht="13.5" customHeight="1" spans="1:12">
      <c r="A201" s="55"/>
      <c r="C201" s="10"/>
      <c r="L201" s="38"/>
    </row>
    <row r="202" ht="13.5" customHeight="1" spans="1:12">
      <c r="A202" s="55"/>
      <c r="C202" s="10"/>
      <c r="L202" s="38"/>
    </row>
    <row r="203" ht="13.5" customHeight="1" spans="1:12">
      <c r="A203" s="55"/>
      <c r="C203" s="10"/>
      <c r="L203" s="38"/>
    </row>
    <row r="204" ht="13.5" customHeight="1" spans="1:12">
      <c r="A204" s="55"/>
      <c r="C204" s="10"/>
      <c r="L204" s="38"/>
    </row>
    <row r="205" ht="13.5" customHeight="1" spans="1:12">
      <c r="A205" s="55"/>
      <c r="C205" s="10"/>
      <c r="L205" s="38"/>
    </row>
    <row r="206" ht="13.5" customHeight="1" spans="1:12">
      <c r="A206" s="55"/>
      <c r="C206" s="10"/>
      <c r="L206" s="38"/>
    </row>
    <row r="207" ht="13.5" customHeight="1" spans="1:12">
      <c r="A207" s="55"/>
      <c r="C207" s="10"/>
      <c r="L207" s="38"/>
    </row>
    <row r="208" ht="13.5" customHeight="1" spans="1:12">
      <c r="A208" s="55"/>
      <c r="C208" s="10"/>
      <c r="L208" s="38"/>
    </row>
    <row r="209" ht="13.5" customHeight="1" spans="1:12">
      <c r="A209" s="55"/>
      <c r="C209" s="10"/>
      <c r="L209" s="38"/>
    </row>
    <row r="210" ht="13.5" customHeight="1" spans="1:12">
      <c r="A210" s="55"/>
      <c r="C210" s="10"/>
      <c r="L210" s="38"/>
    </row>
    <row r="211" ht="13.5" customHeight="1" spans="1:12">
      <c r="A211" s="55"/>
      <c r="C211" s="10"/>
      <c r="L211" s="38"/>
    </row>
    <row r="212" ht="13.5" customHeight="1" spans="1:12">
      <c r="A212" s="55"/>
      <c r="C212" s="10"/>
      <c r="L212" s="38"/>
    </row>
    <row r="213" ht="13.5" customHeight="1" spans="1:12">
      <c r="A213" s="55"/>
      <c r="C213" s="10"/>
      <c r="L213" s="38"/>
    </row>
    <row r="214" ht="13.5" customHeight="1" spans="1:12">
      <c r="A214" s="55"/>
      <c r="C214" s="10"/>
      <c r="L214" s="38"/>
    </row>
    <row r="215" ht="13.5" customHeight="1" spans="1:12">
      <c r="A215" s="55"/>
      <c r="C215" s="10"/>
      <c r="L215" s="38"/>
    </row>
    <row r="216" ht="13.5" customHeight="1" spans="1:12">
      <c r="A216" s="55"/>
      <c r="C216" s="10"/>
      <c r="L216" s="38"/>
    </row>
    <row r="217" ht="13.5" customHeight="1" spans="1:12">
      <c r="A217" s="55"/>
      <c r="C217" s="10"/>
      <c r="L217" s="38"/>
    </row>
    <row r="218" ht="13.5" customHeight="1" spans="1:12">
      <c r="A218" s="55"/>
      <c r="C218" s="10"/>
      <c r="L218" s="38"/>
    </row>
    <row r="219" ht="13.5" customHeight="1" spans="1:12">
      <c r="A219" s="55"/>
      <c r="C219" s="10"/>
      <c r="L219" s="38"/>
    </row>
    <row r="220" ht="13.5" customHeight="1" spans="1:12">
      <c r="A220" s="55"/>
      <c r="C220" s="10"/>
      <c r="L220" s="38"/>
    </row>
    <row r="221" ht="13.5" customHeight="1" spans="1:12">
      <c r="A221" s="55"/>
      <c r="C221" s="10"/>
      <c r="L221" s="38"/>
    </row>
    <row r="222" ht="13.5" customHeight="1" spans="1:12">
      <c r="A222" s="55"/>
      <c r="C222" s="10"/>
      <c r="L222" s="38"/>
    </row>
    <row r="223" ht="13.5" customHeight="1" spans="1:12">
      <c r="A223" s="55"/>
      <c r="C223" s="10"/>
      <c r="L223" s="38"/>
    </row>
    <row r="224" ht="13.5" customHeight="1" spans="1:12">
      <c r="A224" s="55"/>
      <c r="C224" s="10"/>
      <c r="L224" s="38"/>
    </row>
    <row r="225" ht="13.5" customHeight="1" spans="1:12">
      <c r="A225" s="55"/>
      <c r="C225" s="31"/>
      <c r="D225" s="32"/>
      <c r="E225" s="32"/>
      <c r="F225" s="32"/>
      <c r="G225" s="32"/>
      <c r="H225" s="32"/>
      <c r="I225" s="32"/>
      <c r="J225" s="32"/>
      <c r="K225" s="32"/>
      <c r="L225" s="47"/>
    </row>
    <row r="226" ht="13.5" customHeight="1" spans="1:1">
      <c r="A226" s="55"/>
    </row>
    <row r="227" ht="13.5" customHeight="1" spans="1:1">
      <c r="A227" s="55"/>
    </row>
    <row r="228" ht="13.5" customHeight="1" spans="1:9">
      <c r="A228" s="55"/>
      <c r="I228" s="164"/>
    </row>
    <row r="229" ht="13.5" customHeight="1" spans="1:1">
      <c r="A229" s="55"/>
    </row>
    <row r="230" ht="13.5" customHeight="1" spans="1:1">
      <c r="A230" s="55"/>
    </row>
    <row r="231" ht="13.5" customHeight="1" spans="1:1">
      <c r="A231" s="55"/>
    </row>
    <row r="232" ht="13.5" customHeight="1" spans="1:1">
      <c r="A232" s="55"/>
    </row>
    <row r="233" ht="13.5" customHeight="1" spans="1:1">
      <c r="A233" s="55"/>
    </row>
    <row r="234" ht="13.5" customHeight="1" spans="1:1">
      <c r="A234" s="55"/>
    </row>
    <row r="235" ht="13.5" customHeight="1" spans="1:1">
      <c r="A235" s="55"/>
    </row>
    <row r="236" ht="13.5" customHeight="1" spans="1:1">
      <c r="A236" s="55"/>
    </row>
    <row r="237" ht="13.5" customHeight="1" spans="1:1">
      <c r="A237" s="55"/>
    </row>
    <row r="238" ht="13.5" customHeight="1" spans="1:1">
      <c r="A238" s="55"/>
    </row>
    <row r="239" ht="13.5" customHeight="1" spans="1:1">
      <c r="A239" s="55"/>
    </row>
    <row r="240" ht="13.5" customHeight="1" spans="1:1">
      <c r="A240" s="55"/>
    </row>
    <row r="241" ht="13.5" customHeight="1" spans="1:1">
      <c r="A241" s="55"/>
    </row>
    <row r="242" ht="13.5" customHeight="1" spans="1:1">
      <c r="A242" s="55"/>
    </row>
    <row r="243" ht="13.5" customHeight="1" spans="1:1">
      <c r="A243" s="55"/>
    </row>
    <row r="244" ht="13.5" customHeight="1" spans="1:1">
      <c r="A244" s="55"/>
    </row>
    <row r="245" ht="13.5" customHeight="1" spans="1:1">
      <c r="A245" s="55"/>
    </row>
    <row r="246" ht="13.5" customHeight="1" spans="1:1">
      <c r="A246" s="55"/>
    </row>
    <row r="247" ht="13.5" customHeight="1" spans="1:1">
      <c r="A247" s="55"/>
    </row>
    <row r="248" ht="13.5" customHeight="1" spans="1:1">
      <c r="A248" s="55"/>
    </row>
    <row r="249" ht="13.5" customHeight="1" spans="1:1">
      <c r="A249" s="55"/>
    </row>
    <row r="250" ht="13.5" customHeight="1" spans="1:1">
      <c r="A250" s="55"/>
    </row>
    <row r="251" ht="13.5" customHeight="1" spans="1:1">
      <c r="A251" s="55"/>
    </row>
    <row r="252" ht="13.5" customHeight="1" spans="1:1">
      <c r="A252" s="55"/>
    </row>
    <row r="253" ht="13.5" customHeight="1" spans="1:1">
      <c r="A253" s="55"/>
    </row>
    <row r="254" ht="13.5" customHeight="1" spans="1:1">
      <c r="A254" s="55"/>
    </row>
    <row r="255" ht="13.5" customHeight="1" spans="1:1">
      <c r="A255" s="55"/>
    </row>
    <row r="256" ht="13.5" customHeight="1" spans="1:1">
      <c r="A256" s="55"/>
    </row>
    <row r="257" ht="13.5" customHeight="1" spans="1:1">
      <c r="A257" s="55"/>
    </row>
    <row r="258" ht="13.5" customHeight="1" spans="1:1">
      <c r="A258" s="55"/>
    </row>
    <row r="259" ht="13.5" customHeight="1" spans="1:1">
      <c r="A259" s="55"/>
    </row>
    <row r="260" ht="13.5" customHeight="1" spans="1:1">
      <c r="A260" s="55"/>
    </row>
    <row r="261" ht="13.5" customHeight="1" spans="1:1">
      <c r="A261" s="55"/>
    </row>
    <row r="262" ht="13.5" customHeight="1" spans="1:1">
      <c r="A262" s="55"/>
    </row>
    <row r="263" ht="13.5" customHeight="1" spans="1:1">
      <c r="A263" s="55"/>
    </row>
    <row r="264" ht="13.5" customHeight="1" spans="1:1">
      <c r="A264" s="55"/>
    </row>
    <row r="265" ht="13.5" customHeight="1" spans="1:1">
      <c r="A265" s="55"/>
    </row>
    <row r="266" ht="13.5" customHeight="1" spans="1:1">
      <c r="A266" s="55"/>
    </row>
    <row r="267" ht="13.5" customHeight="1" spans="1:1">
      <c r="A267" s="55"/>
    </row>
    <row r="268" ht="13.5" customHeight="1" spans="1:1">
      <c r="A268" s="55"/>
    </row>
    <row r="269" ht="13.5" customHeight="1" spans="1:1">
      <c r="A269" s="55"/>
    </row>
    <row r="270" ht="13.5" customHeight="1" spans="1:1">
      <c r="A270" s="55"/>
    </row>
    <row r="271" ht="13.5" customHeight="1" spans="1:1">
      <c r="A271" s="55"/>
    </row>
    <row r="272" ht="13.5" customHeight="1" spans="1:1">
      <c r="A272" s="55"/>
    </row>
    <row r="273" ht="13.5" customHeight="1" spans="1:1">
      <c r="A273" s="55"/>
    </row>
    <row r="274" ht="13.5" customHeight="1" spans="1:1">
      <c r="A274" s="55"/>
    </row>
    <row r="275" ht="13.5" customHeight="1" spans="1:1">
      <c r="A275" s="55"/>
    </row>
    <row r="276" ht="13.5" customHeight="1" spans="1:1">
      <c r="A276" s="55"/>
    </row>
    <row r="277" ht="13.5" customHeight="1" spans="1:1">
      <c r="A277" s="55"/>
    </row>
    <row r="278" ht="13.5" customHeight="1" spans="1:1">
      <c r="A278" s="55"/>
    </row>
    <row r="279" ht="13.5" customHeight="1" spans="1:1">
      <c r="A279" s="55"/>
    </row>
    <row r="280" ht="13.5" customHeight="1" spans="1:1">
      <c r="A280" s="55"/>
    </row>
    <row r="281" ht="13.5" customHeight="1" spans="1:1">
      <c r="A281" s="55"/>
    </row>
    <row r="282" ht="13.5" customHeight="1" spans="1:1">
      <c r="A282" s="55"/>
    </row>
    <row r="283" ht="13.5" customHeight="1" spans="1:1">
      <c r="A283" s="55"/>
    </row>
    <row r="284" ht="13.5" customHeight="1" spans="1:1">
      <c r="A284" s="55"/>
    </row>
    <row r="285" ht="13.5" customHeight="1" spans="1:1">
      <c r="A285" s="55"/>
    </row>
    <row r="286" ht="13.5" customHeight="1" spans="1:1">
      <c r="A286" s="55"/>
    </row>
    <row r="287" ht="13.5" customHeight="1" spans="1:1">
      <c r="A287" s="55"/>
    </row>
    <row r="288" ht="13.5" customHeight="1" spans="1:1">
      <c r="A288" s="55"/>
    </row>
    <row r="289" ht="13.5" customHeight="1" spans="1:1">
      <c r="A289" s="55"/>
    </row>
    <row r="290" ht="13.5" customHeight="1" spans="1:1">
      <c r="A290" s="55"/>
    </row>
    <row r="291" ht="13.5" customHeight="1" spans="1:1">
      <c r="A291" s="55"/>
    </row>
    <row r="292" ht="13.5" customHeight="1" spans="1:1">
      <c r="A292" s="55"/>
    </row>
    <row r="293" ht="13.5" customHeight="1" spans="1:1">
      <c r="A293" s="55"/>
    </row>
    <row r="294" ht="13.5" customHeight="1" spans="1:1">
      <c r="A294" s="55"/>
    </row>
    <row r="295" ht="13.5" customHeight="1" spans="1:1">
      <c r="A295" s="55"/>
    </row>
    <row r="296" ht="13.5" customHeight="1" spans="1:1">
      <c r="A296" s="55"/>
    </row>
    <row r="297" ht="13.5" customHeight="1" spans="1:1">
      <c r="A297" s="55"/>
    </row>
    <row r="298" ht="13.5" customHeight="1" spans="1:1">
      <c r="A298" s="55"/>
    </row>
    <row r="299" ht="13.5" customHeight="1" spans="1:1">
      <c r="A299" s="55"/>
    </row>
    <row r="300" ht="13.5" customHeight="1" spans="1:1">
      <c r="A300" s="55"/>
    </row>
    <row r="301" ht="13.5" customHeight="1" spans="1:1">
      <c r="A301" s="55"/>
    </row>
    <row r="302" ht="13.5" customHeight="1" spans="1:1">
      <c r="A302" s="55"/>
    </row>
    <row r="303" ht="13.5" customHeight="1" spans="1:1">
      <c r="A303" s="55"/>
    </row>
    <row r="304" ht="13.5" customHeight="1" spans="1:1">
      <c r="A304" s="55"/>
    </row>
    <row r="305" ht="13.5" customHeight="1" spans="1:1">
      <c r="A305" s="55"/>
    </row>
    <row r="306" ht="13.5" customHeight="1" spans="1:1">
      <c r="A306" s="55"/>
    </row>
    <row r="307" ht="13.5" customHeight="1" spans="1:1">
      <c r="A307" s="55"/>
    </row>
    <row r="308" ht="13.5" customHeight="1" spans="1:1">
      <c r="A308" s="55"/>
    </row>
    <row r="309" ht="13.5" customHeight="1" spans="1:1">
      <c r="A309" s="55"/>
    </row>
    <row r="310" ht="13.5" customHeight="1" spans="1:1">
      <c r="A310" s="55"/>
    </row>
    <row r="311" ht="13.5" customHeight="1" spans="1:1">
      <c r="A311" s="55"/>
    </row>
    <row r="312" ht="13.5" customHeight="1" spans="1:1">
      <c r="A312" s="55"/>
    </row>
    <row r="313" ht="13.5" customHeight="1" spans="1:1">
      <c r="A313" s="55"/>
    </row>
    <row r="314" ht="13.5" customHeight="1" spans="1:1">
      <c r="A314" s="55"/>
    </row>
    <row r="315" ht="13.5" customHeight="1" spans="1:1">
      <c r="A315" s="55"/>
    </row>
    <row r="316" ht="13.5" customHeight="1" spans="1:1">
      <c r="A316" s="55"/>
    </row>
    <row r="317" ht="13.5" customHeight="1" spans="1:1">
      <c r="A317" s="55"/>
    </row>
    <row r="318" ht="13.5" customHeight="1" spans="1:1">
      <c r="A318" s="55"/>
    </row>
    <row r="319" ht="13.5" customHeight="1" spans="1:1">
      <c r="A319" s="55"/>
    </row>
    <row r="320" ht="13.5" customHeight="1" spans="1:1">
      <c r="A320" s="55"/>
    </row>
    <row r="321" ht="13.5" customHeight="1" spans="1:1">
      <c r="A321" s="55"/>
    </row>
    <row r="322" ht="13.5" customHeight="1" spans="1:1">
      <c r="A322" s="55"/>
    </row>
    <row r="323" ht="13.5" customHeight="1" spans="1:1">
      <c r="A323" s="55"/>
    </row>
    <row r="324" ht="13.5" customHeight="1" spans="1:1">
      <c r="A324" s="55"/>
    </row>
    <row r="325" ht="13.5" customHeight="1" spans="1:1">
      <c r="A325" s="55"/>
    </row>
    <row r="326" ht="13.5" customHeight="1" spans="1:1">
      <c r="A326" s="55"/>
    </row>
    <row r="327" ht="13.5" customHeight="1" spans="1:1">
      <c r="A327" s="55"/>
    </row>
    <row r="328" ht="13.5" customHeight="1" spans="1:1">
      <c r="A328" s="55"/>
    </row>
    <row r="329" ht="13.5" customHeight="1" spans="1:1">
      <c r="A329" s="55"/>
    </row>
    <row r="330" ht="13.5" customHeight="1" spans="1:1">
      <c r="A330" s="55"/>
    </row>
    <row r="331" ht="13.5" customHeight="1" spans="1:1">
      <c r="A331" s="55"/>
    </row>
    <row r="332" ht="13.5" customHeight="1" spans="1:1">
      <c r="A332" s="55"/>
    </row>
    <row r="333" ht="13.5" customHeight="1" spans="1:1">
      <c r="A333" s="55"/>
    </row>
    <row r="334" ht="13.5" customHeight="1" spans="1:1">
      <c r="A334" s="55"/>
    </row>
    <row r="335" ht="13.5" customHeight="1" spans="1:1">
      <c r="A335" s="55"/>
    </row>
    <row r="336" ht="13.5" customHeight="1" spans="1:1">
      <c r="A336" s="55"/>
    </row>
    <row r="337" ht="13.5" customHeight="1" spans="1:1">
      <c r="A337" s="55"/>
    </row>
    <row r="338" ht="13.5" customHeight="1" spans="1:1">
      <c r="A338" s="55"/>
    </row>
    <row r="339" ht="13.5" customHeight="1" spans="1:1">
      <c r="A339" s="55"/>
    </row>
    <row r="340" ht="13.5" customHeight="1" spans="1:1">
      <c r="A340" s="55"/>
    </row>
    <row r="341" ht="13.5" customHeight="1" spans="1:1">
      <c r="A341" s="55"/>
    </row>
    <row r="342" ht="13.5" customHeight="1" spans="1:1">
      <c r="A342" s="55"/>
    </row>
    <row r="343" ht="13.5" customHeight="1" spans="1:1">
      <c r="A343" s="55"/>
    </row>
    <row r="344" ht="13.5" customHeight="1" spans="1:1">
      <c r="A344" s="55"/>
    </row>
    <row r="345" ht="13.5" customHeight="1" spans="1:1">
      <c r="A345" s="55"/>
    </row>
    <row r="346" ht="13.5" customHeight="1" spans="1:1">
      <c r="A346" s="55"/>
    </row>
    <row r="347" ht="13.5" customHeight="1" spans="1:1">
      <c r="A347" s="55"/>
    </row>
    <row r="348" ht="13.5" customHeight="1" spans="1:1">
      <c r="A348" s="55"/>
    </row>
    <row r="349" ht="13.5" customHeight="1" spans="1:1">
      <c r="A349" s="55"/>
    </row>
    <row r="350" ht="13.5" customHeight="1" spans="1:1">
      <c r="A350" s="55"/>
    </row>
    <row r="351" ht="13.5" customHeight="1" spans="1:1">
      <c r="A351" s="55"/>
    </row>
    <row r="352" ht="13.5" customHeight="1" spans="1:1">
      <c r="A352" s="55"/>
    </row>
    <row r="353" ht="13.5" customHeight="1" spans="1:1">
      <c r="A353" s="55"/>
    </row>
    <row r="354" ht="13.5" customHeight="1" spans="1:1">
      <c r="A354" s="55"/>
    </row>
    <row r="355" ht="13.5" customHeight="1" spans="1:1">
      <c r="A355" s="55"/>
    </row>
    <row r="356" ht="13.5" customHeight="1" spans="1:1">
      <c r="A356" s="55"/>
    </row>
    <row r="357" ht="13.5" customHeight="1" spans="1:1">
      <c r="A357" s="55"/>
    </row>
    <row r="358" ht="13.5" customHeight="1" spans="1:1">
      <c r="A358" s="55"/>
    </row>
    <row r="359" ht="13.5" customHeight="1" spans="1:1">
      <c r="A359" s="55"/>
    </row>
    <row r="360" ht="13.5" customHeight="1" spans="1:1">
      <c r="A360" s="55"/>
    </row>
    <row r="361" ht="13.5" customHeight="1" spans="1:1">
      <c r="A361" s="55"/>
    </row>
    <row r="362" ht="13.5" customHeight="1" spans="1:1">
      <c r="A362" s="55"/>
    </row>
    <row r="363" ht="13.5" customHeight="1" spans="1:1">
      <c r="A363" s="55"/>
    </row>
    <row r="364" ht="13.5" customHeight="1" spans="1:1">
      <c r="A364" s="55"/>
    </row>
    <row r="365" ht="13.5" customHeight="1" spans="1:1">
      <c r="A365" s="55"/>
    </row>
    <row r="366" ht="13.5" customHeight="1" spans="1:1">
      <c r="A366" s="55"/>
    </row>
    <row r="367" ht="13.5" customHeight="1" spans="1:1">
      <c r="A367" s="55"/>
    </row>
    <row r="368" ht="13.5" customHeight="1" spans="1:1">
      <c r="A368" s="55"/>
    </row>
    <row r="369" ht="13.5" customHeight="1" spans="1:1">
      <c r="A369" s="55"/>
    </row>
    <row r="370" ht="13.5" customHeight="1" spans="1:1">
      <c r="A370" s="55"/>
    </row>
    <row r="371" ht="13.5" customHeight="1" spans="1:1">
      <c r="A371" s="55"/>
    </row>
    <row r="372" ht="13.5" customHeight="1" spans="1:1">
      <c r="A372" s="55"/>
    </row>
    <row r="373" ht="13.5" customHeight="1" spans="1:1">
      <c r="A373" s="55"/>
    </row>
    <row r="374" ht="13.5" customHeight="1" spans="1:1">
      <c r="A374" s="55"/>
    </row>
    <row r="375" ht="13.5" customHeight="1" spans="1:1">
      <c r="A375" s="55"/>
    </row>
    <row r="376" ht="13.5" customHeight="1" spans="1:1">
      <c r="A376" s="55"/>
    </row>
    <row r="377" ht="13.5" customHeight="1" spans="1:1">
      <c r="A377" s="55"/>
    </row>
    <row r="378" ht="13.5" customHeight="1" spans="1:1">
      <c r="A378" s="55"/>
    </row>
    <row r="379" ht="13.5" customHeight="1" spans="1:1">
      <c r="A379" s="55"/>
    </row>
    <row r="380" ht="13.5" customHeight="1" spans="1:1">
      <c r="A380" s="55"/>
    </row>
    <row r="381" ht="13.5" customHeight="1" spans="1:1">
      <c r="A381" s="55"/>
    </row>
    <row r="382" ht="13.5" customHeight="1" spans="1:1">
      <c r="A382" s="55"/>
    </row>
    <row r="383" ht="13.5" customHeight="1" spans="1:1">
      <c r="A383" s="55"/>
    </row>
    <row r="384" ht="13.5" customHeight="1" spans="1:1">
      <c r="A384" s="55"/>
    </row>
    <row r="385" ht="13.5" customHeight="1" spans="1:1">
      <c r="A385" s="55"/>
    </row>
    <row r="386" ht="13.5" customHeight="1" spans="1:1">
      <c r="A386" s="55"/>
    </row>
    <row r="387" ht="13.5" customHeight="1" spans="1:1">
      <c r="A387" s="55"/>
    </row>
    <row r="388" ht="13.5" customHeight="1" spans="1:1">
      <c r="A388" s="55"/>
    </row>
    <row r="389" ht="13.5" customHeight="1" spans="1:1">
      <c r="A389" s="55"/>
    </row>
    <row r="390" ht="13.5" customHeight="1" spans="1:1">
      <c r="A390" s="55"/>
    </row>
    <row r="391" ht="13.5" customHeight="1" spans="1:1">
      <c r="A391" s="55"/>
    </row>
    <row r="392" ht="13.5" customHeight="1" spans="1:1">
      <c r="A392" s="55"/>
    </row>
    <row r="393" ht="13.5" customHeight="1" spans="1:1">
      <c r="A393" s="55"/>
    </row>
    <row r="394" ht="13.5" customHeight="1" spans="1:1">
      <c r="A394" s="55"/>
    </row>
    <row r="395" ht="13.5" customHeight="1" spans="1:1">
      <c r="A395" s="55"/>
    </row>
    <row r="396" ht="13.5" customHeight="1" spans="1:1">
      <c r="A396" s="55"/>
    </row>
    <row r="397" ht="13.5" customHeight="1" spans="1:1">
      <c r="A397" s="55"/>
    </row>
    <row r="398" ht="13.5" customHeight="1" spans="1:1">
      <c r="A398" s="55"/>
    </row>
    <row r="399" ht="13.5" customHeight="1" spans="1:1">
      <c r="A399" s="55"/>
    </row>
    <row r="400" ht="13.5" customHeight="1" spans="1:1">
      <c r="A400" s="55"/>
    </row>
    <row r="401" ht="13.5" customHeight="1" spans="1:1">
      <c r="A401" s="55"/>
    </row>
    <row r="402" ht="13.5" customHeight="1" spans="1:1">
      <c r="A402" s="55"/>
    </row>
    <row r="403" ht="13.5" customHeight="1" spans="1:1">
      <c r="A403" s="55"/>
    </row>
    <row r="404" ht="13.5" customHeight="1" spans="1:1">
      <c r="A404" s="55"/>
    </row>
    <row r="405" ht="13.5" customHeight="1" spans="1:1">
      <c r="A405" s="55"/>
    </row>
    <row r="406" ht="13.5" customHeight="1" spans="1:1">
      <c r="A406" s="55"/>
    </row>
    <row r="407" ht="13.5" customHeight="1" spans="1:1">
      <c r="A407" s="55"/>
    </row>
    <row r="408" ht="13.5" customHeight="1" spans="1:1">
      <c r="A408" s="55"/>
    </row>
    <row r="409" ht="13.5" customHeight="1" spans="1:1">
      <c r="A409" s="55"/>
    </row>
    <row r="410" ht="13.5" customHeight="1" spans="1:1">
      <c r="A410" s="55"/>
    </row>
    <row r="411" ht="13.5" customHeight="1" spans="1:1">
      <c r="A411" s="55"/>
    </row>
    <row r="412" ht="13.5" customHeight="1" spans="1:1">
      <c r="A412" s="55"/>
    </row>
    <row r="413" ht="13.5" customHeight="1" spans="1:1">
      <c r="A413" s="55"/>
    </row>
    <row r="414" ht="13.5" customHeight="1" spans="1:1">
      <c r="A414" s="55"/>
    </row>
    <row r="415" ht="13.5" customHeight="1" spans="1:1">
      <c r="A415" s="55"/>
    </row>
    <row r="416" ht="13.5" customHeight="1" spans="1:1">
      <c r="A416" s="55"/>
    </row>
    <row r="417" ht="13.5" customHeight="1" spans="1:1">
      <c r="A417" s="55"/>
    </row>
    <row r="418" ht="13.5" customHeight="1" spans="1:1">
      <c r="A418" s="55"/>
    </row>
    <row r="419" ht="13.5" customHeight="1" spans="1:1">
      <c r="A419" s="55"/>
    </row>
    <row r="420" ht="13.5" customHeight="1" spans="1:1">
      <c r="A420" s="55"/>
    </row>
    <row r="421" ht="13.5" customHeight="1" spans="1:1">
      <c r="A421" s="55"/>
    </row>
    <row r="422" ht="13.5" customHeight="1" spans="1:1">
      <c r="A422" s="55"/>
    </row>
    <row r="423" ht="13.5" customHeight="1" spans="1:1">
      <c r="A423" s="55"/>
    </row>
    <row r="424" ht="13.5" customHeight="1" spans="1:1">
      <c r="A424" s="55"/>
    </row>
    <row r="425" ht="13.5" customHeight="1" spans="1:1">
      <c r="A425" s="55"/>
    </row>
    <row r="426" ht="13.5" customHeight="1" spans="1:1">
      <c r="A426" s="55"/>
    </row>
    <row r="427" ht="13.5" customHeight="1" spans="1:1">
      <c r="A427" s="55"/>
    </row>
    <row r="428" ht="13.5" customHeight="1" spans="1:1">
      <c r="A428" s="55"/>
    </row>
    <row r="429" ht="15.75" customHeight="1" spans="1:1">
      <c r="A429" s="55"/>
    </row>
    <row r="430" ht="15.75" customHeight="1" spans="1:1">
      <c r="A430" s="55"/>
    </row>
    <row r="431" ht="15.75" customHeight="1" spans="1:1">
      <c r="A431" s="55"/>
    </row>
    <row r="432" ht="15.75" customHeight="1" spans="1:1">
      <c r="A432" s="55"/>
    </row>
    <row r="433" ht="15.75" customHeight="1" spans="1:1">
      <c r="A433" s="55"/>
    </row>
    <row r="434" ht="15.75" customHeight="1" spans="1:1">
      <c r="A434" s="55"/>
    </row>
    <row r="435" ht="15.75" customHeight="1" spans="1:1">
      <c r="A435" s="55"/>
    </row>
    <row r="436" ht="15.75" customHeight="1" spans="1:1">
      <c r="A436" s="55"/>
    </row>
    <row r="437" ht="15.75" customHeight="1" spans="1:1">
      <c r="A437" s="55"/>
    </row>
    <row r="438" ht="15.75" customHeight="1" spans="1:1">
      <c r="A438" s="55"/>
    </row>
    <row r="439" ht="15.75" customHeight="1" spans="1:1">
      <c r="A439" s="55"/>
    </row>
    <row r="440" ht="15.75" customHeight="1" spans="1:1">
      <c r="A440" s="55"/>
    </row>
    <row r="441" ht="15.75" customHeight="1" spans="1:1">
      <c r="A441" s="55"/>
    </row>
    <row r="442" ht="15.75" customHeight="1" spans="1:1">
      <c r="A442" s="55"/>
    </row>
    <row r="443" ht="15.75" customHeight="1" spans="1:1">
      <c r="A443" s="55"/>
    </row>
    <row r="444" ht="15.75" customHeight="1" spans="1:1">
      <c r="A444" s="55"/>
    </row>
    <row r="445" ht="15.75" customHeight="1" spans="1:1">
      <c r="A445" s="55"/>
    </row>
    <row r="446" ht="15.75" customHeight="1" spans="1:1">
      <c r="A446" s="55"/>
    </row>
    <row r="447" ht="15.75" customHeight="1" spans="1:1">
      <c r="A447" s="55"/>
    </row>
    <row r="448" ht="15.75" customHeight="1" spans="1:1">
      <c r="A448" s="55"/>
    </row>
    <row r="449" ht="15.75" customHeight="1" spans="1:1">
      <c r="A449" s="55"/>
    </row>
    <row r="450" ht="15.75" customHeight="1" spans="1:1">
      <c r="A450" s="55"/>
    </row>
    <row r="451" ht="15.75" customHeight="1" spans="1:1">
      <c r="A451" s="55"/>
    </row>
    <row r="452" ht="15.75" customHeight="1" spans="1:1">
      <c r="A452" s="55"/>
    </row>
    <row r="453" ht="15.75" customHeight="1" spans="1:1">
      <c r="A453" s="55"/>
    </row>
    <row r="454" ht="15.75" customHeight="1" spans="1:1">
      <c r="A454" s="55"/>
    </row>
    <row r="455" ht="15.75" customHeight="1" spans="1:1">
      <c r="A455" s="55"/>
    </row>
    <row r="456" ht="15.75" customHeight="1" spans="1:1">
      <c r="A456" s="55"/>
    </row>
    <row r="457" ht="15.75" customHeight="1" spans="1:1">
      <c r="A457" s="55"/>
    </row>
    <row r="458" ht="15.75" customHeight="1" spans="1:1">
      <c r="A458" s="55"/>
    </row>
    <row r="459" ht="15.75" customHeight="1" spans="1:1">
      <c r="A459" s="55"/>
    </row>
    <row r="460" ht="15.75" customHeight="1" spans="1:1">
      <c r="A460" s="55"/>
    </row>
    <row r="461" ht="15.75" customHeight="1" spans="1:1">
      <c r="A461" s="55"/>
    </row>
    <row r="462" ht="15.75" customHeight="1" spans="1:1">
      <c r="A462" s="55"/>
    </row>
    <row r="463" ht="15.75" customHeight="1" spans="1:1">
      <c r="A463" s="55"/>
    </row>
    <row r="464" ht="15.75" customHeight="1" spans="1:1">
      <c r="A464" s="55"/>
    </row>
    <row r="465" ht="15.75" customHeight="1" spans="1:1">
      <c r="A465" s="55"/>
    </row>
    <row r="466" ht="15.75" customHeight="1" spans="1:1">
      <c r="A466" s="55"/>
    </row>
    <row r="467" ht="15.75" customHeight="1" spans="1:1">
      <c r="A467" s="55"/>
    </row>
    <row r="468" ht="15.75" customHeight="1" spans="1:1">
      <c r="A468" s="55"/>
    </row>
    <row r="469" ht="15.75" customHeight="1" spans="1:1">
      <c r="A469" s="55"/>
    </row>
    <row r="470" ht="15.75" customHeight="1" spans="1:1">
      <c r="A470" s="55"/>
    </row>
    <row r="471" ht="15.75" customHeight="1" spans="1:1">
      <c r="A471" s="55"/>
    </row>
    <row r="472" ht="15.75" customHeight="1" spans="1:1">
      <c r="A472" s="55"/>
    </row>
    <row r="473" ht="15.75" customHeight="1" spans="1:1">
      <c r="A473" s="55"/>
    </row>
    <row r="474" ht="15.75" customHeight="1" spans="1:1">
      <c r="A474" s="55"/>
    </row>
    <row r="475" ht="15.75" customHeight="1" spans="1:1">
      <c r="A475" s="55"/>
    </row>
    <row r="476" ht="15.75" customHeight="1" spans="1:1">
      <c r="A476" s="55"/>
    </row>
    <row r="477" ht="15.75" customHeight="1" spans="1:1">
      <c r="A477" s="55"/>
    </row>
    <row r="478" ht="15.75" customHeight="1" spans="1:1">
      <c r="A478" s="55"/>
    </row>
    <row r="479" ht="15.75" customHeight="1" spans="1:1">
      <c r="A479" s="55"/>
    </row>
    <row r="480" ht="15.75" customHeight="1" spans="1:1">
      <c r="A480" s="55"/>
    </row>
    <row r="481" ht="15.75" customHeight="1" spans="1:1">
      <c r="A481" s="55"/>
    </row>
    <row r="482" ht="15.75" customHeight="1" spans="1:1">
      <c r="A482" s="55"/>
    </row>
    <row r="483" ht="15.75" customHeight="1" spans="1:1">
      <c r="A483" s="55"/>
    </row>
    <row r="484" ht="15.75" customHeight="1" spans="1:1">
      <c r="A484" s="55"/>
    </row>
    <row r="485" ht="15.75" customHeight="1" spans="1:1">
      <c r="A485" s="55"/>
    </row>
    <row r="486" ht="15.75" customHeight="1" spans="1:1">
      <c r="A486" s="55"/>
    </row>
    <row r="487" ht="15.75" customHeight="1" spans="1:1">
      <c r="A487" s="55"/>
    </row>
    <row r="488" ht="15.75" customHeight="1" spans="1:1">
      <c r="A488" s="55"/>
    </row>
    <row r="489" ht="15.75" customHeight="1" spans="1:1">
      <c r="A489" s="55"/>
    </row>
    <row r="490" ht="15.75" customHeight="1" spans="1:1">
      <c r="A490" s="55"/>
    </row>
    <row r="491" ht="15.75" customHeight="1" spans="1:1">
      <c r="A491" s="55"/>
    </row>
    <row r="492" ht="15.75" customHeight="1" spans="1:1">
      <c r="A492" s="55"/>
    </row>
    <row r="493" ht="15.75" customHeight="1" spans="1:1">
      <c r="A493" s="55"/>
    </row>
    <row r="494" ht="15.75" customHeight="1" spans="1:1">
      <c r="A494" s="55"/>
    </row>
    <row r="495" ht="15.75" customHeight="1" spans="1:1">
      <c r="A495" s="55"/>
    </row>
    <row r="496" ht="15.75" customHeight="1" spans="1:1">
      <c r="A496" s="55"/>
    </row>
    <row r="497" ht="15.75" customHeight="1" spans="1:1">
      <c r="A497" s="55"/>
    </row>
    <row r="498" ht="15.75" customHeight="1" spans="1:1">
      <c r="A498" s="55"/>
    </row>
    <row r="499" ht="15.75" customHeight="1" spans="1:1">
      <c r="A499" s="55"/>
    </row>
    <row r="500" ht="15.75" customHeight="1" spans="1:1">
      <c r="A500" s="55"/>
    </row>
    <row r="501" ht="15.75" customHeight="1" spans="1:1">
      <c r="A501" s="55"/>
    </row>
    <row r="502" ht="15.75" customHeight="1" spans="1:1">
      <c r="A502" s="55"/>
    </row>
    <row r="503" ht="15.75" customHeight="1" spans="1:1">
      <c r="A503" s="55"/>
    </row>
    <row r="504" ht="15.75" customHeight="1" spans="1:1">
      <c r="A504" s="55"/>
    </row>
    <row r="505" ht="15.75" customHeight="1" spans="1:1">
      <c r="A505" s="55"/>
    </row>
    <row r="506" ht="15.75" customHeight="1" spans="1:1">
      <c r="A506" s="55"/>
    </row>
    <row r="507" ht="15.75" customHeight="1" spans="1:1">
      <c r="A507" s="55"/>
    </row>
    <row r="508" ht="15.75" customHeight="1" spans="1:1">
      <c r="A508" s="55"/>
    </row>
    <row r="509" ht="15.75" customHeight="1" spans="1:1">
      <c r="A509" s="55"/>
    </row>
    <row r="510" ht="15.75" customHeight="1" spans="1:1">
      <c r="A510" s="55"/>
    </row>
    <row r="511" ht="15.75" customHeight="1" spans="1:1">
      <c r="A511" s="55"/>
    </row>
    <row r="512" ht="15.75" customHeight="1" spans="1:1">
      <c r="A512" s="55"/>
    </row>
    <row r="513" ht="15.75" customHeight="1" spans="1:1">
      <c r="A513" s="55"/>
    </row>
    <row r="514" ht="15.75" customHeight="1" spans="1:1">
      <c r="A514" s="55"/>
    </row>
    <row r="515" ht="15.75" customHeight="1" spans="1:1">
      <c r="A515" s="55"/>
    </row>
    <row r="516" ht="15.75" customHeight="1" spans="1:1">
      <c r="A516" s="55"/>
    </row>
    <row r="517" ht="15.75" customHeight="1" spans="1:1">
      <c r="A517" s="55"/>
    </row>
    <row r="518" ht="15.75" customHeight="1" spans="1:1">
      <c r="A518" s="55"/>
    </row>
    <row r="519" ht="15.75" customHeight="1" spans="1:1">
      <c r="A519" s="55"/>
    </row>
    <row r="520" ht="15.75" customHeight="1" spans="1:1">
      <c r="A520" s="55"/>
    </row>
    <row r="521" ht="15.75" customHeight="1" spans="1:1">
      <c r="A521" s="55"/>
    </row>
    <row r="522" ht="15.75" customHeight="1" spans="1:1">
      <c r="A522" s="55"/>
    </row>
    <row r="523" ht="15.75" customHeight="1" spans="1:1">
      <c r="A523" s="55"/>
    </row>
    <row r="524" ht="15.75" customHeight="1" spans="1:1">
      <c r="A524" s="55"/>
    </row>
    <row r="525" ht="15.75" customHeight="1" spans="1:1">
      <c r="A525" s="55"/>
    </row>
    <row r="526" ht="15.75" customHeight="1" spans="1:1">
      <c r="A526" s="55"/>
    </row>
    <row r="527" ht="15.75" customHeight="1" spans="1:1">
      <c r="A527" s="55"/>
    </row>
    <row r="528" ht="15.75" customHeight="1" spans="1:1">
      <c r="A528" s="55"/>
    </row>
    <row r="529" ht="15.75" customHeight="1" spans="1:1">
      <c r="A529" s="55"/>
    </row>
    <row r="530" ht="15.75" customHeight="1" spans="1:1">
      <c r="A530" s="55"/>
    </row>
    <row r="531" ht="15.75" customHeight="1" spans="1:1">
      <c r="A531" s="55"/>
    </row>
    <row r="532" ht="15.75" customHeight="1" spans="1:1">
      <c r="A532" s="55"/>
    </row>
    <row r="533" ht="15.75" customHeight="1" spans="1:1">
      <c r="A533" s="55"/>
    </row>
    <row r="534" ht="15.75" customHeight="1" spans="1:1">
      <c r="A534" s="55"/>
    </row>
    <row r="535" ht="15.75" customHeight="1" spans="1:1">
      <c r="A535" s="55"/>
    </row>
    <row r="536" ht="15.75" customHeight="1" spans="1:1">
      <c r="A536" s="55"/>
    </row>
    <row r="537" ht="15.75" customHeight="1" spans="1:1">
      <c r="A537" s="55"/>
    </row>
    <row r="538" ht="15.75" customHeight="1" spans="1:1">
      <c r="A538" s="55"/>
    </row>
    <row r="539" ht="15.75" customHeight="1" spans="1:1">
      <c r="A539" s="55"/>
    </row>
    <row r="540" ht="15.75" customHeight="1" spans="1:1">
      <c r="A540" s="55"/>
    </row>
    <row r="541" ht="15.75" customHeight="1" spans="1:1">
      <c r="A541" s="55"/>
    </row>
    <row r="542" ht="15.75" customHeight="1" spans="1:1">
      <c r="A542" s="55"/>
    </row>
    <row r="543" ht="15.75" customHeight="1" spans="1:1">
      <c r="A543" s="55"/>
    </row>
    <row r="544" ht="15.75" customHeight="1" spans="1:1">
      <c r="A544" s="55"/>
    </row>
    <row r="545" ht="15.75" customHeight="1" spans="1:1">
      <c r="A545" s="55"/>
    </row>
    <row r="546" ht="15.75" customHeight="1" spans="1:1">
      <c r="A546" s="55"/>
    </row>
    <row r="547" ht="15.75" customHeight="1" spans="1:1">
      <c r="A547" s="55"/>
    </row>
    <row r="548" ht="15.75" customHeight="1" spans="1:1">
      <c r="A548" s="55"/>
    </row>
    <row r="549" ht="15.75" customHeight="1" spans="1:1">
      <c r="A549" s="55"/>
    </row>
    <row r="550" ht="15.75" customHeight="1" spans="1:1">
      <c r="A550" s="55"/>
    </row>
    <row r="551" ht="15.75" customHeight="1" spans="1:1">
      <c r="A551" s="55"/>
    </row>
    <row r="552" ht="15.75" customHeight="1" spans="1:1">
      <c r="A552" s="55"/>
    </row>
    <row r="553" ht="15.75" customHeight="1" spans="1:1">
      <c r="A553" s="55"/>
    </row>
    <row r="554" ht="15.75" customHeight="1" spans="1:1">
      <c r="A554" s="55"/>
    </row>
    <row r="555" ht="15.75" customHeight="1" spans="1:1">
      <c r="A555" s="55"/>
    </row>
    <row r="556" ht="15.75" customHeight="1" spans="1:1">
      <c r="A556" s="55"/>
    </row>
    <row r="557" ht="15.75" customHeight="1" spans="1:1">
      <c r="A557" s="55"/>
    </row>
    <row r="558" ht="15.75" customHeight="1" spans="1:1">
      <c r="A558" s="55"/>
    </row>
    <row r="559" ht="15.75" customHeight="1" spans="1:1">
      <c r="A559" s="55"/>
    </row>
    <row r="560" ht="15.75" customHeight="1" spans="1:1">
      <c r="A560" s="55"/>
    </row>
    <row r="561" ht="15.75" customHeight="1" spans="1:1">
      <c r="A561" s="55"/>
    </row>
    <row r="562" ht="15.75" customHeight="1" spans="1:1">
      <c r="A562" s="55"/>
    </row>
    <row r="563" ht="15.75" customHeight="1" spans="1:1">
      <c r="A563" s="55"/>
    </row>
    <row r="564" ht="15.75" customHeight="1" spans="1:1">
      <c r="A564" s="55"/>
    </row>
    <row r="565" ht="15.75" customHeight="1" spans="1:1">
      <c r="A565" s="55"/>
    </row>
    <row r="566" ht="15.75" customHeight="1" spans="1:1">
      <c r="A566" s="55"/>
    </row>
    <row r="567" ht="15.75" customHeight="1" spans="1:1">
      <c r="A567" s="55"/>
    </row>
    <row r="568" ht="15.75" customHeight="1" spans="1:1">
      <c r="A568" s="55"/>
    </row>
    <row r="569" ht="15.75" customHeight="1" spans="1:1">
      <c r="A569" s="55"/>
    </row>
    <row r="570" ht="15.75" customHeight="1" spans="1:1">
      <c r="A570" s="55"/>
    </row>
    <row r="571" ht="15.75" customHeight="1" spans="1:1">
      <c r="A571" s="55"/>
    </row>
    <row r="572" ht="15.75" customHeight="1" spans="1:1">
      <c r="A572" s="55"/>
    </row>
    <row r="573" ht="15.75" customHeight="1" spans="1:1">
      <c r="A573" s="55"/>
    </row>
    <row r="574" ht="15.75" customHeight="1" spans="1:1">
      <c r="A574" s="55"/>
    </row>
    <row r="575" ht="15.75" customHeight="1" spans="1:1">
      <c r="A575" s="55"/>
    </row>
    <row r="576" ht="15.75" customHeight="1" spans="1:1">
      <c r="A576" s="55"/>
    </row>
    <row r="577" ht="15.75" customHeight="1" spans="1:1">
      <c r="A577" s="55"/>
    </row>
    <row r="578" ht="15.75" customHeight="1" spans="1:1">
      <c r="A578" s="55"/>
    </row>
    <row r="579" ht="15.75" customHeight="1" spans="1:1">
      <c r="A579" s="55"/>
    </row>
    <row r="580" ht="15.75" customHeight="1" spans="1:1">
      <c r="A580" s="55"/>
    </row>
    <row r="581" ht="15.75" customHeight="1" spans="1:1">
      <c r="A581" s="55"/>
    </row>
    <row r="582" ht="15.75" customHeight="1" spans="1:1">
      <c r="A582" s="55"/>
    </row>
    <row r="583" ht="15.75" customHeight="1" spans="1:1">
      <c r="A583" s="55"/>
    </row>
    <row r="584" ht="15.75" customHeight="1" spans="1:1">
      <c r="A584" s="55"/>
    </row>
    <row r="585" ht="15.75" customHeight="1" spans="1:1">
      <c r="A585" s="55"/>
    </row>
    <row r="586" ht="15.75" customHeight="1" spans="1:1">
      <c r="A586" s="55"/>
    </row>
    <row r="587" ht="15.75" customHeight="1" spans="1:1">
      <c r="A587" s="55"/>
    </row>
    <row r="588" ht="15.75" customHeight="1" spans="1:1">
      <c r="A588" s="55"/>
    </row>
    <row r="589" ht="15.75" customHeight="1" spans="1:1">
      <c r="A589" s="55"/>
    </row>
    <row r="590" ht="15.75" customHeight="1" spans="1:1">
      <c r="A590" s="55"/>
    </row>
    <row r="591" ht="15.75" customHeight="1" spans="1:1">
      <c r="A591" s="55"/>
    </row>
    <row r="592" ht="15.75" customHeight="1" spans="1:1">
      <c r="A592" s="55"/>
    </row>
    <row r="593" ht="15.75" customHeight="1" spans="1:1">
      <c r="A593" s="55"/>
    </row>
    <row r="594" ht="15.75" customHeight="1" spans="1:1">
      <c r="A594" s="55"/>
    </row>
    <row r="595" ht="15.75" customHeight="1" spans="1:1">
      <c r="A595" s="55"/>
    </row>
    <row r="596" ht="15.75" customHeight="1" spans="1:1">
      <c r="A596" s="55"/>
    </row>
    <row r="597" ht="15.75" customHeight="1" spans="1:1">
      <c r="A597" s="55"/>
    </row>
    <row r="598" ht="15.75" customHeight="1" spans="1:1">
      <c r="A598" s="55"/>
    </row>
    <row r="599" ht="15.75" customHeight="1" spans="1:1">
      <c r="A599" s="55"/>
    </row>
    <row r="600" ht="15.75" customHeight="1" spans="1:1">
      <c r="A600" s="55"/>
    </row>
    <row r="601" ht="15.75" customHeight="1" spans="1:1">
      <c r="A601" s="55"/>
    </row>
    <row r="602" ht="15.75" customHeight="1" spans="1:1">
      <c r="A602" s="55"/>
    </row>
    <row r="603" ht="15.75" customHeight="1" spans="1:1">
      <c r="A603" s="55"/>
    </row>
    <row r="604" ht="15.75" customHeight="1" spans="1:1">
      <c r="A604" s="55"/>
    </row>
    <row r="605" ht="15.75" customHeight="1" spans="1:1">
      <c r="A605" s="55"/>
    </row>
    <row r="606" ht="15.75" customHeight="1" spans="1:1">
      <c r="A606" s="55"/>
    </row>
    <row r="607" ht="15.75" customHeight="1" spans="1:1">
      <c r="A607" s="55"/>
    </row>
    <row r="608" ht="15.75" customHeight="1" spans="1:1">
      <c r="A608" s="55"/>
    </row>
    <row r="609" ht="15.75" customHeight="1" spans="1:1">
      <c r="A609" s="55"/>
    </row>
    <row r="610" ht="15.75" customHeight="1" spans="1:1">
      <c r="A610" s="55"/>
    </row>
    <row r="611" ht="15.75" customHeight="1" spans="1:1">
      <c r="A611" s="55"/>
    </row>
    <row r="612" ht="15.75" customHeight="1" spans="1:1">
      <c r="A612" s="55"/>
    </row>
    <row r="613" ht="15.75" customHeight="1" spans="1:1">
      <c r="A613" s="55"/>
    </row>
    <row r="614" ht="15.75" customHeight="1" spans="1:1">
      <c r="A614" s="55"/>
    </row>
    <row r="615" ht="15.75" customHeight="1" spans="1:1">
      <c r="A615" s="55"/>
    </row>
    <row r="616" ht="15.75" customHeight="1" spans="1:1">
      <c r="A616" s="55"/>
    </row>
    <row r="617" ht="15.75" customHeight="1" spans="1:1">
      <c r="A617" s="55"/>
    </row>
    <row r="618" ht="15.75" customHeight="1" spans="1:1">
      <c r="A618" s="55"/>
    </row>
    <row r="619" ht="15.75" customHeight="1" spans="1:1">
      <c r="A619" s="55"/>
    </row>
    <row r="620" ht="15.75" customHeight="1" spans="1:1">
      <c r="A620" s="55"/>
    </row>
    <row r="621" ht="15.75" customHeight="1" spans="1:1">
      <c r="A621" s="55"/>
    </row>
    <row r="622" ht="15.75" customHeight="1" spans="1:1">
      <c r="A622" s="55"/>
    </row>
    <row r="623" ht="15.75" customHeight="1" spans="1:1">
      <c r="A623" s="55"/>
    </row>
    <row r="624" ht="15.75" customHeight="1" spans="1:1">
      <c r="A624" s="55"/>
    </row>
    <row r="625" ht="15.75" customHeight="1" spans="1:1">
      <c r="A625" s="55"/>
    </row>
    <row r="626" ht="15.75" customHeight="1" spans="1:1">
      <c r="A626" s="55"/>
    </row>
    <row r="627" ht="15.75" customHeight="1" spans="1:1">
      <c r="A627" s="55"/>
    </row>
    <row r="628" ht="15.75" customHeight="1" spans="1:1">
      <c r="A628" s="55"/>
    </row>
    <row r="629" ht="15.75" customHeight="1" spans="1:1">
      <c r="A629" s="55"/>
    </row>
    <row r="630" ht="15.75" customHeight="1" spans="1:1">
      <c r="A630" s="55"/>
    </row>
    <row r="631" ht="15.75" customHeight="1" spans="1:1">
      <c r="A631" s="55"/>
    </row>
    <row r="632" ht="15.75" customHeight="1" spans="1:1">
      <c r="A632" s="55"/>
    </row>
    <row r="633" ht="15.75" customHeight="1" spans="1:1">
      <c r="A633" s="55"/>
    </row>
    <row r="634" ht="15.75" customHeight="1" spans="1:1">
      <c r="A634" s="55"/>
    </row>
    <row r="635" ht="15.75" customHeight="1" spans="1:1">
      <c r="A635" s="55"/>
    </row>
    <row r="636" ht="15.75" customHeight="1" spans="1:1">
      <c r="A636" s="55"/>
    </row>
    <row r="637" ht="15.75" customHeight="1" spans="1:1">
      <c r="A637" s="55"/>
    </row>
    <row r="638" ht="15.75" customHeight="1" spans="1:1">
      <c r="A638" s="55"/>
    </row>
    <row r="639" ht="15.75" customHeight="1" spans="1:1">
      <c r="A639" s="55"/>
    </row>
    <row r="640" ht="15.75" customHeight="1" spans="1:1">
      <c r="A640" s="55"/>
    </row>
    <row r="641" ht="15.75" customHeight="1" spans="1:1">
      <c r="A641" s="55"/>
    </row>
    <row r="642" ht="15.75" customHeight="1" spans="1:1">
      <c r="A642" s="55"/>
    </row>
    <row r="643" ht="15.75" customHeight="1" spans="1:1">
      <c r="A643" s="55"/>
    </row>
    <row r="644" ht="15.75" customHeight="1" spans="1:1">
      <c r="A644" s="55"/>
    </row>
    <row r="645" ht="15.75" customHeight="1" spans="1:1">
      <c r="A645" s="55"/>
    </row>
    <row r="646" ht="15.75" customHeight="1" spans="1:1">
      <c r="A646" s="55"/>
    </row>
    <row r="647" ht="15.75" customHeight="1" spans="1:1">
      <c r="A647" s="55"/>
    </row>
    <row r="648" ht="15.75" customHeight="1" spans="1:1">
      <c r="A648" s="55"/>
    </row>
    <row r="649" ht="15.75" customHeight="1" spans="1:1">
      <c r="A649" s="55"/>
    </row>
    <row r="650" ht="15.75" customHeight="1" spans="1:1">
      <c r="A650" s="55"/>
    </row>
    <row r="651" ht="15.75" customHeight="1" spans="1:1">
      <c r="A651" s="55"/>
    </row>
    <row r="652" ht="15.75" customHeight="1" spans="1:1">
      <c r="A652" s="55"/>
    </row>
    <row r="653" ht="15.75" customHeight="1" spans="1:1">
      <c r="A653" s="55"/>
    </row>
    <row r="654" ht="15.75" customHeight="1" spans="1:1">
      <c r="A654" s="55"/>
    </row>
    <row r="655" ht="15.75" customHeight="1" spans="1:1">
      <c r="A655" s="55"/>
    </row>
    <row r="656" ht="15.75" customHeight="1" spans="1:1">
      <c r="A656" s="55"/>
    </row>
    <row r="657" ht="15.75" customHeight="1" spans="1:1">
      <c r="A657" s="55"/>
    </row>
    <row r="658" ht="15.75" customHeight="1" spans="1:1">
      <c r="A658" s="55"/>
    </row>
    <row r="659" ht="15.75" customHeight="1" spans="1:1">
      <c r="A659" s="55"/>
    </row>
    <row r="660" ht="15.75" customHeight="1" spans="1:1">
      <c r="A660" s="55"/>
    </row>
    <row r="661" ht="15.75" customHeight="1" spans="1:1">
      <c r="A661" s="55"/>
    </row>
    <row r="662" ht="15.75" customHeight="1" spans="1:1">
      <c r="A662" s="55"/>
    </row>
    <row r="663" ht="15.75" customHeight="1" spans="1:1">
      <c r="A663" s="55"/>
    </row>
    <row r="664" ht="15.75" customHeight="1" spans="1:1">
      <c r="A664" s="55"/>
    </row>
    <row r="665" ht="15.75" customHeight="1" spans="1:1">
      <c r="A665" s="55"/>
    </row>
    <row r="666" ht="15.75" customHeight="1" spans="1:1">
      <c r="A666" s="55"/>
    </row>
    <row r="667" ht="15.75" customHeight="1" spans="1:1">
      <c r="A667" s="55"/>
    </row>
    <row r="668" ht="15.75" customHeight="1" spans="1:1">
      <c r="A668" s="55"/>
    </row>
    <row r="669" ht="15.75" customHeight="1" spans="1:1">
      <c r="A669" s="55"/>
    </row>
    <row r="670" ht="15.75" customHeight="1" spans="1:1">
      <c r="A670" s="55"/>
    </row>
    <row r="671" ht="15.75" customHeight="1" spans="1:1">
      <c r="A671" s="55"/>
    </row>
    <row r="672" ht="15.75" customHeight="1" spans="1:1">
      <c r="A672" s="55"/>
    </row>
    <row r="673" ht="15.75" customHeight="1" spans="1:1">
      <c r="A673" s="55"/>
    </row>
    <row r="674" ht="15.75" customHeight="1" spans="1:1">
      <c r="A674" s="55"/>
    </row>
    <row r="675" ht="15.75" customHeight="1" spans="1:1">
      <c r="A675" s="55"/>
    </row>
    <row r="676" ht="15.75" customHeight="1" spans="1:1">
      <c r="A676" s="55"/>
    </row>
    <row r="677" ht="15.75" customHeight="1" spans="1:1">
      <c r="A677" s="55"/>
    </row>
    <row r="678" ht="15.75" customHeight="1" spans="1:1">
      <c r="A678" s="55"/>
    </row>
    <row r="679" ht="15.75" customHeight="1" spans="1:1">
      <c r="A679" s="55"/>
    </row>
    <row r="680" ht="15.75" customHeight="1" spans="1:1">
      <c r="A680" s="55"/>
    </row>
    <row r="681" ht="15.75" customHeight="1" spans="1:1">
      <c r="A681" s="55"/>
    </row>
    <row r="682" ht="15.75" customHeight="1" spans="1:1">
      <c r="A682" s="55"/>
    </row>
    <row r="683" ht="15.75" customHeight="1" spans="1:1">
      <c r="A683" s="55"/>
    </row>
    <row r="684" ht="15.75" customHeight="1" spans="1:1">
      <c r="A684" s="55"/>
    </row>
    <row r="685" ht="15.75" customHeight="1" spans="1:1">
      <c r="A685" s="55"/>
    </row>
    <row r="686" ht="15.75" customHeight="1" spans="1:1">
      <c r="A686" s="55"/>
    </row>
    <row r="687" ht="15.75" customHeight="1" spans="1:1">
      <c r="A687" s="55"/>
    </row>
    <row r="688" ht="15.75" customHeight="1" spans="1:1">
      <c r="A688" s="55"/>
    </row>
    <row r="689" ht="15.75" customHeight="1" spans="1:1">
      <c r="A689" s="55"/>
    </row>
    <row r="690" ht="15.75" customHeight="1" spans="1:1">
      <c r="A690" s="55"/>
    </row>
    <row r="691" ht="15.75" customHeight="1" spans="1:1">
      <c r="A691" s="55"/>
    </row>
    <row r="692" ht="15.75" customHeight="1" spans="1:1">
      <c r="A692" s="55"/>
    </row>
    <row r="693" ht="15.75" customHeight="1" spans="1:1">
      <c r="A693" s="55"/>
    </row>
    <row r="694" ht="15.75" customHeight="1" spans="1:1">
      <c r="A694" s="55"/>
    </row>
    <row r="695" ht="15.75" customHeight="1" spans="1:1">
      <c r="A695" s="55"/>
    </row>
    <row r="696" ht="15.75" customHeight="1" spans="1:1">
      <c r="A696" s="55"/>
    </row>
    <row r="697" ht="15.75" customHeight="1" spans="1:1">
      <c r="A697" s="55"/>
    </row>
    <row r="698" ht="15.75" customHeight="1" spans="1:1">
      <c r="A698" s="55"/>
    </row>
    <row r="699" ht="15.75" customHeight="1" spans="1:1">
      <c r="A699" s="55"/>
    </row>
    <row r="700" ht="15.75" customHeight="1" spans="1:1">
      <c r="A700" s="55"/>
    </row>
    <row r="701" ht="15.75" customHeight="1" spans="1:1">
      <c r="A701" s="55"/>
    </row>
    <row r="702" ht="15.75" customHeight="1" spans="1:1">
      <c r="A702" s="55"/>
    </row>
    <row r="703" ht="15.75" customHeight="1" spans="1:1">
      <c r="A703" s="55"/>
    </row>
    <row r="704" ht="15.75" customHeight="1" spans="1:1">
      <c r="A704" s="55"/>
    </row>
    <row r="705" ht="15.75" customHeight="1" spans="1:1">
      <c r="A705" s="55"/>
    </row>
    <row r="706" ht="15.75" customHeight="1" spans="1:1">
      <c r="A706" s="55"/>
    </row>
    <row r="707" ht="15.75" customHeight="1" spans="1:1">
      <c r="A707" s="55"/>
    </row>
    <row r="708" ht="15.75" customHeight="1" spans="1:1">
      <c r="A708" s="55"/>
    </row>
    <row r="709" ht="15.75" customHeight="1" spans="1:1">
      <c r="A709" s="55"/>
    </row>
    <row r="710" ht="15.75" customHeight="1" spans="1:1">
      <c r="A710" s="55"/>
    </row>
    <row r="711" ht="15.75" customHeight="1" spans="1:1">
      <c r="A711" s="55"/>
    </row>
    <row r="712" ht="15.75" customHeight="1" spans="1:1">
      <c r="A712" s="55"/>
    </row>
    <row r="713" ht="15.75" customHeight="1" spans="1:1">
      <c r="A713" s="55"/>
    </row>
    <row r="714" ht="15.75" customHeight="1" spans="1:1">
      <c r="A714" s="55"/>
    </row>
    <row r="715" ht="15.75" customHeight="1" spans="1:1">
      <c r="A715" s="55"/>
    </row>
    <row r="716" ht="15.75" customHeight="1" spans="1:1">
      <c r="A716" s="55"/>
    </row>
    <row r="717" ht="15.75" customHeight="1" spans="1:1">
      <c r="A717" s="55"/>
    </row>
    <row r="718" ht="15.75" customHeight="1" spans="1:1">
      <c r="A718" s="55"/>
    </row>
    <row r="719" ht="15.75" customHeight="1" spans="1:1">
      <c r="A719" s="55"/>
    </row>
    <row r="720" ht="15.75" customHeight="1" spans="1:1">
      <c r="A720" s="55"/>
    </row>
    <row r="721" ht="15.75" customHeight="1" spans="1:1">
      <c r="A721" s="55"/>
    </row>
    <row r="722" ht="15.75" customHeight="1" spans="1:1">
      <c r="A722" s="55"/>
    </row>
    <row r="723" ht="15.75" customHeight="1" spans="1:1">
      <c r="A723" s="55"/>
    </row>
    <row r="724" ht="15.75" customHeight="1" spans="1:1">
      <c r="A724" s="55"/>
    </row>
    <row r="725" ht="15.75" customHeight="1" spans="1:1">
      <c r="A725" s="55"/>
    </row>
    <row r="726" ht="15.75" customHeight="1" spans="1:1">
      <c r="A726" s="55"/>
    </row>
    <row r="727" ht="15.75" customHeight="1" spans="1:1">
      <c r="A727" s="55"/>
    </row>
    <row r="728" ht="15.75" customHeight="1" spans="1:1">
      <c r="A728" s="55"/>
    </row>
    <row r="729" ht="15.75" customHeight="1" spans="1:1">
      <c r="A729" s="55"/>
    </row>
    <row r="730" ht="15.75" customHeight="1" spans="1:1">
      <c r="A730" s="55"/>
    </row>
    <row r="731" ht="15.75" customHeight="1" spans="1:1">
      <c r="A731" s="55"/>
    </row>
    <row r="732" ht="15.75" customHeight="1" spans="1:1">
      <c r="A732" s="55"/>
    </row>
    <row r="733" ht="15.75" customHeight="1" spans="1:1">
      <c r="A733" s="55"/>
    </row>
    <row r="734" ht="15.75" customHeight="1" spans="1:1">
      <c r="A734" s="55"/>
    </row>
    <row r="735" ht="15.75" customHeight="1" spans="1:1">
      <c r="A735" s="55"/>
    </row>
    <row r="736" ht="15.75" customHeight="1" spans="1:1">
      <c r="A736" s="55"/>
    </row>
    <row r="737" ht="15.75" customHeight="1" spans="1:1">
      <c r="A737" s="55"/>
    </row>
    <row r="738" ht="15.75" customHeight="1" spans="1:1">
      <c r="A738" s="55"/>
    </row>
    <row r="739" ht="15.75" customHeight="1" spans="1:1">
      <c r="A739" s="55"/>
    </row>
    <row r="740" ht="15.75" customHeight="1" spans="1:1">
      <c r="A740" s="55"/>
    </row>
    <row r="741" ht="15.75" customHeight="1" spans="1:1">
      <c r="A741" s="55"/>
    </row>
    <row r="742" ht="15.75" customHeight="1" spans="1:1">
      <c r="A742" s="55"/>
    </row>
    <row r="743" ht="15.75" customHeight="1" spans="1:1">
      <c r="A743" s="55"/>
    </row>
    <row r="744" ht="15.75" customHeight="1" spans="1:1">
      <c r="A744" s="55"/>
    </row>
    <row r="745" ht="15.75" customHeight="1" spans="1:1">
      <c r="A745" s="55"/>
    </row>
    <row r="746" ht="15.75" customHeight="1" spans="1:1">
      <c r="A746" s="55"/>
    </row>
    <row r="747" ht="15.75" customHeight="1" spans="1:1">
      <c r="A747" s="55"/>
    </row>
    <row r="748" ht="15.75" customHeight="1" spans="1:1">
      <c r="A748" s="55"/>
    </row>
    <row r="749" ht="15.75" customHeight="1" spans="1:1">
      <c r="A749" s="55"/>
    </row>
    <row r="750" ht="15.75" customHeight="1" spans="1:1">
      <c r="A750" s="55"/>
    </row>
    <row r="751" ht="15.75" customHeight="1" spans="1:1">
      <c r="A751" s="55"/>
    </row>
    <row r="752" ht="15.75" customHeight="1" spans="1:1">
      <c r="A752" s="55"/>
    </row>
    <row r="753" ht="15.75" customHeight="1" spans="1:1">
      <c r="A753" s="55"/>
    </row>
    <row r="754" ht="15.75" customHeight="1" spans="1:1">
      <c r="A754" s="55"/>
    </row>
    <row r="755" ht="15.75" customHeight="1" spans="1:1">
      <c r="A755" s="55"/>
    </row>
    <row r="756" ht="15.75" customHeight="1" spans="1:1">
      <c r="A756" s="55"/>
    </row>
    <row r="757" ht="15.75" customHeight="1" spans="1:1">
      <c r="A757" s="55"/>
    </row>
    <row r="758" ht="15.75" customHeight="1" spans="1:1">
      <c r="A758" s="55"/>
    </row>
    <row r="759" ht="15.75" customHeight="1" spans="1:1">
      <c r="A759" s="55"/>
    </row>
    <row r="760" ht="15.75" customHeight="1" spans="1:1">
      <c r="A760" s="55"/>
    </row>
    <row r="761" ht="15.75" customHeight="1" spans="1:1">
      <c r="A761" s="55"/>
    </row>
    <row r="762" ht="15.75" customHeight="1" spans="1:1">
      <c r="A762" s="55"/>
    </row>
    <row r="763" ht="15.75" customHeight="1" spans="1:1">
      <c r="A763" s="55"/>
    </row>
    <row r="764" ht="15.75" customHeight="1" spans="1:1">
      <c r="A764" s="55"/>
    </row>
    <row r="765" ht="15.75" customHeight="1" spans="1:1">
      <c r="A765" s="55"/>
    </row>
    <row r="766" ht="15.75" customHeight="1" spans="1:1">
      <c r="A766" s="55"/>
    </row>
    <row r="767" ht="15.75" customHeight="1" spans="1:1">
      <c r="A767" s="55"/>
    </row>
    <row r="768" ht="15.75" customHeight="1" spans="1:1">
      <c r="A768" s="55"/>
    </row>
    <row r="769" ht="15.75" customHeight="1" spans="1:1">
      <c r="A769" s="55"/>
    </row>
    <row r="770" ht="15.75" customHeight="1" spans="1:1">
      <c r="A770" s="55"/>
    </row>
    <row r="771" ht="15.75" customHeight="1" spans="1:1">
      <c r="A771" s="55"/>
    </row>
    <row r="772" ht="15.75" customHeight="1" spans="1:1">
      <c r="A772" s="55"/>
    </row>
    <row r="773" ht="15.75" customHeight="1" spans="1:1">
      <c r="A773" s="55"/>
    </row>
    <row r="774" ht="15.75" customHeight="1" spans="1:1">
      <c r="A774" s="55"/>
    </row>
    <row r="775" ht="15.75" customHeight="1" spans="1:1">
      <c r="A775" s="55"/>
    </row>
    <row r="776" ht="15.75" customHeight="1" spans="1:1">
      <c r="A776" s="55"/>
    </row>
    <row r="777" ht="15.75" customHeight="1" spans="1:1">
      <c r="A777" s="55"/>
    </row>
    <row r="778" ht="15.75" customHeight="1" spans="1:1">
      <c r="A778" s="55"/>
    </row>
    <row r="779" ht="15.75" customHeight="1" spans="1:1">
      <c r="A779" s="55"/>
    </row>
    <row r="780" ht="15.75" customHeight="1" spans="1:1">
      <c r="A780" s="55"/>
    </row>
    <row r="781" ht="15.75" customHeight="1" spans="1:1">
      <c r="A781" s="55"/>
    </row>
    <row r="782" ht="15.75" customHeight="1" spans="1:1">
      <c r="A782" s="55"/>
    </row>
    <row r="783" ht="15.75" customHeight="1" spans="1:1">
      <c r="A783" s="55"/>
    </row>
    <row r="784" ht="15.75" customHeight="1" spans="1:1">
      <c r="A784" s="55"/>
    </row>
    <row r="785" ht="15.75" customHeight="1" spans="1:1">
      <c r="A785" s="55"/>
    </row>
    <row r="786" ht="15.75" customHeight="1" spans="1:1">
      <c r="A786" s="55"/>
    </row>
    <row r="787" ht="15.75" customHeight="1" spans="1:1">
      <c r="A787" s="55"/>
    </row>
    <row r="788" ht="15.75" customHeight="1" spans="1:1">
      <c r="A788" s="55"/>
    </row>
    <row r="789" ht="15.75" customHeight="1" spans="1:1">
      <c r="A789" s="55"/>
    </row>
    <row r="790" ht="15.75" customHeight="1" spans="1:1">
      <c r="A790" s="55"/>
    </row>
    <row r="791" ht="15.75" customHeight="1" spans="1:1">
      <c r="A791" s="55"/>
    </row>
    <row r="792" ht="15.75" customHeight="1" spans="1:1">
      <c r="A792" s="55"/>
    </row>
    <row r="793" ht="15.75" customHeight="1" spans="1:1">
      <c r="A793" s="55"/>
    </row>
    <row r="794" ht="15.75" customHeight="1" spans="1:1">
      <c r="A794" s="55"/>
    </row>
    <row r="795" ht="15.75" customHeight="1" spans="1:1">
      <c r="A795" s="55"/>
    </row>
    <row r="796" ht="15.75" customHeight="1" spans="1:1">
      <c r="A796" s="55"/>
    </row>
    <row r="797" ht="15.75" customHeight="1" spans="1:1">
      <c r="A797" s="55"/>
    </row>
    <row r="798" ht="15.75" customHeight="1" spans="1:1">
      <c r="A798" s="55"/>
    </row>
    <row r="799" ht="15.75" customHeight="1" spans="1:1">
      <c r="A799" s="55"/>
    </row>
    <row r="800" ht="15.75" customHeight="1" spans="1:1">
      <c r="A800" s="55"/>
    </row>
    <row r="801" ht="15.75" customHeight="1" spans="1:1">
      <c r="A801" s="55"/>
    </row>
    <row r="802" ht="15.75" customHeight="1" spans="1:1">
      <c r="A802" s="55"/>
    </row>
    <row r="803" ht="15.75" customHeight="1" spans="1:1">
      <c r="A803" s="55"/>
    </row>
    <row r="804" ht="15.75" customHeight="1" spans="1:1">
      <c r="A804" s="55"/>
    </row>
    <row r="805" ht="15.75" customHeight="1" spans="1:1">
      <c r="A805" s="55"/>
    </row>
    <row r="806" ht="15.75" customHeight="1" spans="1:1">
      <c r="A806" s="55"/>
    </row>
    <row r="807" ht="15.75" customHeight="1" spans="1:1">
      <c r="A807" s="55"/>
    </row>
    <row r="808" ht="15.75" customHeight="1" spans="1:1">
      <c r="A808" s="55"/>
    </row>
    <row r="809" ht="15.75" customHeight="1" spans="1:1">
      <c r="A809" s="55"/>
    </row>
    <row r="810" ht="15.75" customHeight="1" spans="1:1">
      <c r="A810" s="55"/>
    </row>
    <row r="811" ht="15.75" customHeight="1" spans="1:1">
      <c r="A811" s="55"/>
    </row>
    <row r="812" ht="15.75" customHeight="1" spans="1:1">
      <c r="A812" s="55"/>
    </row>
    <row r="813" ht="15.75" customHeight="1" spans="1:1">
      <c r="A813" s="55"/>
    </row>
    <row r="814" ht="15.75" customHeight="1" spans="1:1">
      <c r="A814" s="55"/>
    </row>
    <row r="815" ht="15.75" customHeight="1" spans="1:1">
      <c r="A815" s="55"/>
    </row>
    <row r="816" ht="15.75" customHeight="1" spans="1:1">
      <c r="A816" s="55"/>
    </row>
    <row r="817" ht="15.75" customHeight="1" spans="1:1">
      <c r="A817" s="55"/>
    </row>
    <row r="818" ht="15.75" customHeight="1" spans="1:1">
      <c r="A818" s="55"/>
    </row>
    <row r="819" ht="15.75" customHeight="1" spans="1:1">
      <c r="A819" s="55"/>
    </row>
    <row r="820" ht="15.75" customHeight="1" spans="1:1">
      <c r="A820" s="55"/>
    </row>
    <row r="821" ht="15.75" customHeight="1" spans="1:1">
      <c r="A821" s="55"/>
    </row>
    <row r="822" ht="15.75" customHeight="1" spans="1:1">
      <c r="A822" s="55"/>
    </row>
    <row r="823" ht="15.75" customHeight="1" spans="1:1">
      <c r="A823" s="55"/>
    </row>
    <row r="824" ht="15.75" customHeight="1" spans="1:1">
      <c r="A824" s="55"/>
    </row>
    <row r="825" ht="15.75" customHeight="1" spans="1:1">
      <c r="A825" s="55"/>
    </row>
    <row r="826" ht="15.75" customHeight="1" spans="1:1">
      <c r="A826" s="55"/>
    </row>
    <row r="827" ht="15.75" customHeight="1" spans="1:1">
      <c r="A827" s="55"/>
    </row>
    <row r="828" ht="15.75" customHeight="1" spans="1:1">
      <c r="A828" s="55"/>
    </row>
    <row r="829" ht="15.75" customHeight="1" spans="1:1">
      <c r="A829" s="55"/>
    </row>
    <row r="830" ht="15.75" customHeight="1" spans="1:1">
      <c r="A830" s="55"/>
    </row>
    <row r="831" ht="15.75" customHeight="1" spans="1:1">
      <c r="A831" s="55"/>
    </row>
    <row r="832" ht="15.75" customHeight="1" spans="1:1">
      <c r="A832" s="55"/>
    </row>
    <row r="833" ht="15.75" customHeight="1" spans="1:1">
      <c r="A833" s="55"/>
    </row>
    <row r="834" ht="15.75" customHeight="1" spans="1:1">
      <c r="A834" s="55"/>
    </row>
    <row r="835" ht="15.75" customHeight="1" spans="1:1">
      <c r="A835" s="55"/>
    </row>
    <row r="836" ht="15.75" customHeight="1" spans="1:1">
      <c r="A836" s="55"/>
    </row>
    <row r="837" ht="15.75" customHeight="1" spans="1:1">
      <c r="A837" s="55"/>
    </row>
    <row r="838" ht="15.75" customHeight="1" spans="1:1">
      <c r="A838" s="55"/>
    </row>
    <row r="839" ht="15.75" customHeight="1" spans="1:1">
      <c r="A839" s="55"/>
    </row>
    <row r="840" ht="15.75" customHeight="1" spans="1:1">
      <c r="A840" s="55"/>
    </row>
    <row r="841" ht="15.75" customHeight="1" spans="1:1">
      <c r="A841" s="55"/>
    </row>
    <row r="842" ht="15.75" customHeight="1" spans="1:1">
      <c r="A842" s="55"/>
    </row>
    <row r="843" ht="15.75" customHeight="1" spans="1:1">
      <c r="A843" s="55"/>
    </row>
    <row r="844" ht="15.75" customHeight="1" spans="1:1">
      <c r="A844" s="55"/>
    </row>
    <row r="845" ht="15.75" customHeight="1" spans="1:1">
      <c r="A845" s="55"/>
    </row>
    <row r="846" ht="15.75" customHeight="1" spans="1:1">
      <c r="A846" s="55"/>
    </row>
    <row r="847" ht="15.75" customHeight="1" spans="1:1">
      <c r="A847" s="55"/>
    </row>
    <row r="848" ht="15.75" customHeight="1" spans="1:1">
      <c r="A848" s="55"/>
    </row>
    <row r="849" ht="15.75" customHeight="1" spans="1:1">
      <c r="A849" s="55"/>
    </row>
    <row r="850" ht="15.75" customHeight="1" spans="1:1">
      <c r="A850" s="55"/>
    </row>
    <row r="851" ht="15.75" customHeight="1" spans="1:1">
      <c r="A851" s="55"/>
    </row>
    <row r="852" ht="15.75" customHeight="1" spans="1:1">
      <c r="A852" s="55"/>
    </row>
    <row r="853" ht="15.75" customHeight="1" spans="1:1">
      <c r="A853" s="55"/>
    </row>
    <row r="854" ht="15.75" customHeight="1" spans="1:1">
      <c r="A854" s="55"/>
    </row>
    <row r="855" ht="15.75" customHeight="1" spans="1:1">
      <c r="A855" s="55"/>
    </row>
    <row r="856" ht="15.75" customHeight="1" spans="1:1">
      <c r="A856" s="55"/>
    </row>
    <row r="857" ht="15.75" customHeight="1" spans="1:1">
      <c r="A857" s="55"/>
    </row>
    <row r="858" ht="15.75" customHeight="1" spans="1:1">
      <c r="A858" s="55"/>
    </row>
    <row r="859" ht="15.75" customHeight="1" spans="1:1">
      <c r="A859" s="55"/>
    </row>
    <row r="860" ht="15.75" customHeight="1" spans="1:1">
      <c r="A860" s="55"/>
    </row>
    <row r="861" ht="15.75" customHeight="1" spans="1:1">
      <c r="A861" s="55"/>
    </row>
    <row r="862" ht="15.75" customHeight="1" spans="1:1">
      <c r="A862" s="55"/>
    </row>
    <row r="863" ht="15.75" customHeight="1" spans="1:1">
      <c r="A863" s="55"/>
    </row>
    <row r="864" ht="15.75" customHeight="1" spans="1:1">
      <c r="A864" s="55"/>
    </row>
    <row r="865" ht="15.75" customHeight="1" spans="1:1">
      <c r="A865" s="55"/>
    </row>
    <row r="866" ht="15.75" customHeight="1" spans="1:1">
      <c r="A866" s="55"/>
    </row>
    <row r="867" ht="15.75" customHeight="1" spans="1:1">
      <c r="A867" s="55"/>
    </row>
    <row r="868" ht="15.75" customHeight="1" spans="1:1">
      <c r="A868" s="55"/>
    </row>
    <row r="869" ht="15.75" customHeight="1" spans="1:1">
      <c r="A869" s="55"/>
    </row>
    <row r="870" ht="15.75" customHeight="1" spans="1:1">
      <c r="A870" s="55"/>
    </row>
    <row r="871" ht="15.75" customHeight="1" spans="1:1">
      <c r="A871" s="55"/>
    </row>
    <row r="872" ht="15.75" customHeight="1" spans="1:1">
      <c r="A872" s="55"/>
    </row>
    <row r="873" ht="15.75" customHeight="1" spans="1:1">
      <c r="A873" s="55"/>
    </row>
    <row r="874" ht="15.75" customHeight="1" spans="1:1">
      <c r="A874" s="55"/>
    </row>
    <row r="875" ht="15.75" customHeight="1" spans="1:1">
      <c r="A875" s="55"/>
    </row>
    <row r="876" ht="15.75" customHeight="1" spans="1:1">
      <c r="A876" s="55"/>
    </row>
    <row r="877" ht="15.75" customHeight="1" spans="1:1">
      <c r="A877" s="55"/>
    </row>
    <row r="878" ht="15.75" customHeight="1" spans="1:1">
      <c r="A878" s="55"/>
    </row>
    <row r="879" ht="15.75" customHeight="1" spans="1:1">
      <c r="A879" s="55"/>
    </row>
    <row r="880" ht="15.75" customHeight="1" spans="1:1">
      <c r="A880" s="55"/>
    </row>
    <row r="881" ht="15.75" customHeight="1" spans="1:1">
      <c r="A881" s="55"/>
    </row>
    <row r="882" ht="15.75" customHeight="1" spans="1:1">
      <c r="A882" s="55"/>
    </row>
    <row r="883" ht="15.75" customHeight="1" spans="1:1">
      <c r="A883" s="55"/>
    </row>
    <row r="884" ht="15.75" customHeight="1" spans="1:1">
      <c r="A884" s="55"/>
    </row>
    <row r="885" ht="15.75" customHeight="1" spans="1:1">
      <c r="A885" s="55"/>
    </row>
    <row r="886" ht="15.75" customHeight="1" spans="1:1">
      <c r="A886" s="55"/>
    </row>
    <row r="887" ht="15.75" customHeight="1" spans="1:1">
      <c r="A887" s="55"/>
    </row>
    <row r="888" ht="15.75" customHeight="1" spans="1:1">
      <c r="A888" s="55"/>
    </row>
    <row r="889" ht="15.75" customHeight="1" spans="1:1">
      <c r="A889" s="55"/>
    </row>
    <row r="890" ht="15.75" customHeight="1" spans="1:1">
      <c r="A890" s="55"/>
    </row>
    <row r="891" ht="15.75" customHeight="1" spans="1:1">
      <c r="A891" s="55"/>
    </row>
    <row r="892" ht="15.75" customHeight="1" spans="1:1">
      <c r="A892" s="55"/>
    </row>
    <row r="893" ht="15.75" customHeight="1" spans="1:1">
      <c r="A893" s="55"/>
    </row>
    <row r="894" ht="15.75" customHeight="1" spans="1:1">
      <c r="A894" s="55"/>
    </row>
    <row r="895" ht="15.75" customHeight="1" spans="1:1">
      <c r="A895" s="55"/>
    </row>
    <row r="896" ht="15.75" customHeight="1" spans="1:1">
      <c r="A896" s="55"/>
    </row>
    <row r="897" ht="15.75" customHeight="1" spans="1:1">
      <c r="A897" s="55"/>
    </row>
    <row r="898" ht="15.75" customHeight="1" spans="1:1">
      <c r="A898" s="55"/>
    </row>
    <row r="899" ht="15.75" customHeight="1" spans="1:1">
      <c r="A899" s="55"/>
    </row>
    <row r="900" ht="15.75" customHeight="1" spans="1:1">
      <c r="A900" s="55"/>
    </row>
    <row r="901" ht="15.75" customHeight="1" spans="1:1">
      <c r="A901" s="55"/>
    </row>
    <row r="902" ht="15.75" customHeight="1" spans="1:1">
      <c r="A902" s="55"/>
    </row>
    <row r="903" ht="15.75" customHeight="1" spans="1:1">
      <c r="A903" s="55"/>
    </row>
    <row r="904" ht="15.75" customHeight="1" spans="1:1">
      <c r="A904" s="55"/>
    </row>
    <row r="905" ht="15.75" customHeight="1" spans="1:1">
      <c r="A905" s="55"/>
    </row>
    <row r="906" ht="15.75" customHeight="1" spans="1:1">
      <c r="A906" s="55"/>
    </row>
    <row r="907" ht="15.75" customHeight="1" spans="1:1">
      <c r="A907" s="55"/>
    </row>
    <row r="908" ht="15.75" customHeight="1" spans="1:1">
      <c r="A908" s="55"/>
    </row>
    <row r="909" ht="15.75" customHeight="1" spans="1:1">
      <c r="A909" s="55"/>
    </row>
    <row r="910" ht="15.75" customHeight="1" spans="1:1">
      <c r="A910" s="55"/>
    </row>
    <row r="911" ht="15.75" customHeight="1" spans="1:1">
      <c r="A911" s="55"/>
    </row>
    <row r="912" ht="15.75" customHeight="1" spans="1:1">
      <c r="A912" s="55"/>
    </row>
    <row r="913" ht="15.75" customHeight="1" spans="1:1">
      <c r="A913" s="55"/>
    </row>
    <row r="914" ht="15.75" customHeight="1" spans="1:1">
      <c r="A914" s="55"/>
    </row>
    <row r="915" ht="15.75" customHeight="1" spans="1:1">
      <c r="A915" s="55"/>
    </row>
    <row r="916" ht="15.75" customHeight="1" spans="1:1">
      <c r="A916" s="55"/>
    </row>
    <row r="917" ht="15.75" customHeight="1" spans="1:1">
      <c r="A917" s="55"/>
    </row>
    <row r="918" ht="15.75" customHeight="1" spans="1:1">
      <c r="A918" s="55"/>
    </row>
    <row r="919" ht="15.75" customHeight="1" spans="1:1">
      <c r="A919" s="55"/>
    </row>
    <row r="920" ht="15.75" customHeight="1" spans="1:1">
      <c r="A920" s="55"/>
    </row>
    <row r="921" ht="15.75" customHeight="1" spans="1:1">
      <c r="A921" s="55"/>
    </row>
    <row r="922" ht="15.75" customHeight="1" spans="1:1">
      <c r="A922" s="55"/>
    </row>
    <row r="923" ht="15.75" customHeight="1" spans="1:1">
      <c r="A923" s="55"/>
    </row>
    <row r="924" ht="15.75" customHeight="1" spans="1:1">
      <c r="A924" s="55"/>
    </row>
    <row r="925" ht="15.75" customHeight="1" spans="1:1">
      <c r="A925" s="55"/>
    </row>
    <row r="926" ht="15.75" customHeight="1" spans="1:1">
      <c r="A926" s="55"/>
    </row>
    <row r="927" ht="15.75" customHeight="1" spans="1:1">
      <c r="A927" s="55"/>
    </row>
    <row r="928" ht="15.75" customHeight="1" spans="1:1">
      <c r="A928" s="55"/>
    </row>
    <row r="929" ht="15.75" customHeight="1" spans="1:1">
      <c r="A929" s="55"/>
    </row>
    <row r="930" ht="15.75" customHeight="1" spans="1:1">
      <c r="A930" s="55"/>
    </row>
    <row r="931" ht="15.75" customHeight="1" spans="1:1">
      <c r="A931" s="55"/>
    </row>
    <row r="932" ht="15.75" customHeight="1" spans="1:1">
      <c r="A932" s="55"/>
    </row>
    <row r="933" ht="15.75" customHeight="1" spans="1:1">
      <c r="A933" s="55"/>
    </row>
    <row r="934" ht="15.75" customHeight="1" spans="1:1">
      <c r="A934" s="55"/>
    </row>
    <row r="935" ht="15.75" customHeight="1" spans="1:1">
      <c r="A935" s="55"/>
    </row>
    <row r="936" ht="15.75" customHeight="1" spans="1:1">
      <c r="A936" s="55"/>
    </row>
    <row r="937" ht="15.75" customHeight="1" spans="1:1">
      <c r="A937" s="55"/>
    </row>
    <row r="938" ht="15.75" customHeight="1" spans="1:1">
      <c r="A938" s="55"/>
    </row>
    <row r="939" ht="15.75" customHeight="1" spans="1:1">
      <c r="A939" s="55"/>
    </row>
    <row r="940" ht="15.75" customHeight="1" spans="1:1">
      <c r="A940" s="55"/>
    </row>
    <row r="941" ht="15.75" customHeight="1" spans="1:1">
      <c r="A941" s="55"/>
    </row>
    <row r="942" ht="15.75" customHeight="1" spans="1:1">
      <c r="A942" s="55"/>
    </row>
    <row r="943" ht="15.75" customHeight="1" spans="1:1">
      <c r="A943" s="55"/>
    </row>
    <row r="944" ht="15.75" customHeight="1" spans="1:1">
      <c r="A944" s="55"/>
    </row>
    <row r="945" ht="15.75" customHeight="1" spans="1:1">
      <c r="A945" s="55"/>
    </row>
    <row r="946" ht="15.75" customHeight="1" spans="1:1">
      <c r="A946" s="55"/>
    </row>
    <row r="947" ht="15.75" customHeight="1" spans="1:1">
      <c r="A947" s="55"/>
    </row>
    <row r="948" ht="15.75" customHeight="1" spans="1:1">
      <c r="A948" s="55"/>
    </row>
    <row r="949" ht="15.75" customHeight="1" spans="1:1">
      <c r="A949" s="55"/>
    </row>
    <row r="950" ht="15.75" customHeight="1" spans="1:1">
      <c r="A950" s="55"/>
    </row>
    <row r="951" ht="15.75" customHeight="1" spans="1:1">
      <c r="A951" s="55"/>
    </row>
    <row r="952" ht="15.75" customHeight="1" spans="1:1">
      <c r="A952" s="55"/>
    </row>
    <row r="953" ht="15.75" customHeight="1" spans="1:1">
      <c r="A953" s="55"/>
    </row>
    <row r="954" ht="15.75" customHeight="1" spans="1:1">
      <c r="A954" s="55"/>
    </row>
    <row r="955" ht="15.75" customHeight="1" spans="1:1">
      <c r="A955" s="55"/>
    </row>
    <row r="956" ht="15.75" customHeight="1" spans="1:1">
      <c r="A956" s="55"/>
    </row>
    <row r="957" ht="15.75" customHeight="1" spans="1:1">
      <c r="A957" s="55"/>
    </row>
    <row r="958" ht="15.75" customHeight="1" spans="1:1">
      <c r="A958" s="55"/>
    </row>
    <row r="959" ht="15.75" customHeight="1" spans="1:1">
      <c r="A959" s="55"/>
    </row>
    <row r="960" ht="15.75" customHeight="1" spans="1:1">
      <c r="A960" s="55"/>
    </row>
    <row r="961" ht="15.75" customHeight="1" spans="1:1">
      <c r="A961" s="55"/>
    </row>
    <row r="962" ht="15.75" customHeight="1" spans="1:1">
      <c r="A962" s="55"/>
    </row>
    <row r="963" ht="15.75" customHeight="1" spans="1:1">
      <c r="A963" s="55"/>
    </row>
    <row r="964" ht="15.75" customHeight="1" spans="1:1">
      <c r="A964" s="55"/>
    </row>
    <row r="965" ht="15.75" customHeight="1" spans="1:1">
      <c r="A965" s="55"/>
    </row>
    <row r="966" ht="15.75" customHeight="1" spans="1:1">
      <c r="A966" s="55"/>
    </row>
    <row r="967" ht="15.75" customHeight="1" spans="1:1">
      <c r="A967" s="55"/>
    </row>
    <row r="968" ht="15.75" customHeight="1" spans="1:1">
      <c r="A968" s="55"/>
    </row>
    <row r="969" ht="15.75" customHeight="1" spans="1:1">
      <c r="A969" s="55"/>
    </row>
    <row r="970" ht="15.75" customHeight="1" spans="1:1">
      <c r="A970" s="55"/>
    </row>
    <row r="971" ht="15.75" customHeight="1" spans="1:1">
      <c r="A971" s="55"/>
    </row>
    <row r="972" ht="15.75" customHeight="1" spans="1:1">
      <c r="A972" s="55"/>
    </row>
    <row r="973" ht="15.75" customHeight="1" spans="1:1">
      <c r="A973" s="55"/>
    </row>
    <row r="974" ht="15.75" customHeight="1" spans="1:1">
      <c r="A974" s="55"/>
    </row>
    <row r="975" ht="15.75" customHeight="1" spans="1:1">
      <c r="A975" s="55"/>
    </row>
    <row r="976" ht="15.75" customHeight="1" spans="1:1">
      <c r="A976" s="55"/>
    </row>
    <row r="977" ht="15.75" customHeight="1" spans="1:1">
      <c r="A977" s="55"/>
    </row>
    <row r="978" ht="15.75" customHeight="1" spans="1:1">
      <c r="A978" s="55"/>
    </row>
    <row r="979" ht="15.75" customHeight="1" spans="1:1">
      <c r="A979" s="55"/>
    </row>
    <row r="980" ht="15.75" customHeight="1" spans="1:1">
      <c r="A980" s="55"/>
    </row>
    <row r="981" ht="15.75" customHeight="1" spans="1:1">
      <c r="A981" s="55"/>
    </row>
    <row r="982" ht="15.75" customHeight="1" spans="1:1">
      <c r="A982" s="55"/>
    </row>
    <row r="983" ht="15.75" customHeight="1" spans="1:1">
      <c r="A983" s="55"/>
    </row>
    <row r="984" ht="15.75" customHeight="1" spans="1:1">
      <c r="A984" s="55"/>
    </row>
    <row r="985" ht="15.75" customHeight="1" spans="1:1">
      <c r="A985" s="55"/>
    </row>
    <row r="986" ht="15.75" customHeight="1" spans="1:1">
      <c r="A986" s="55"/>
    </row>
    <row r="987" ht="15.75" customHeight="1" spans="1:1">
      <c r="A987" s="55"/>
    </row>
    <row r="988" ht="15.75" customHeight="1" spans="1:1">
      <c r="A988" s="55"/>
    </row>
    <row r="989" ht="15.75" customHeight="1" spans="1:1">
      <c r="A989" s="55"/>
    </row>
    <row r="990" ht="15.75" customHeight="1" spans="1:1">
      <c r="A990" s="55"/>
    </row>
    <row r="991" ht="15.75" customHeight="1" spans="1:1">
      <c r="A991" s="55"/>
    </row>
    <row r="992" ht="15.75" customHeight="1" spans="1:1">
      <c r="A992" s="55"/>
    </row>
    <row r="993" ht="15.75" customHeight="1" spans="1:1">
      <c r="A993" s="55"/>
    </row>
    <row r="994" ht="15.75" customHeight="1" spans="1:1">
      <c r="A994" s="55"/>
    </row>
    <row r="995" ht="15.75" customHeight="1" spans="1:1">
      <c r="A995" s="55"/>
    </row>
    <row r="996" ht="15.75" customHeight="1" spans="1:1">
      <c r="A996" s="55"/>
    </row>
    <row r="997" ht="15.75" customHeight="1" spans="1:1">
      <c r="A997" s="55"/>
    </row>
    <row r="998" ht="15.75" customHeight="1" spans="1:1">
      <c r="A998" s="55"/>
    </row>
    <row r="999" ht="15.75" customHeight="1" spans="1:1">
      <c r="A999" s="55"/>
    </row>
    <row r="1000" ht="15.75" customHeight="1" spans="1:1">
      <c r="A1000" s="55"/>
    </row>
    <row r="1001" ht="15.75" customHeight="1" spans="1:1">
      <c r="A1001" s="55"/>
    </row>
    <row r="1002" ht="15.75" customHeight="1"/>
    <row r="1003" ht="15.75" customHeight="1"/>
    <row r="1004" ht="15.75" customHeight="1"/>
    <row r="1005" ht="15.75" customHeight="1"/>
    <row r="1006" ht="15.75" customHeight="1"/>
    <row r="1007" ht="15.75" customHeight="1"/>
    <row r="1008" ht="15.75" customHeight="1"/>
    <row r="1009" s="2" customFormat="1" ht="15.75" customHeight="1"/>
    <row r="1010" s="2" customFormat="1" ht="15.75" customHeight="1"/>
    <row r="1011" s="2" customFormat="1" ht="15.75" customHeight="1"/>
    <row r="1012" s="2" customFormat="1" ht="15.75" customHeight="1"/>
    <row r="1013" s="2" customFormat="1" ht="15.75" customHeight="1"/>
    <row r="1014" s="2" customFormat="1" ht="15.75" customHeight="1"/>
    <row r="1015" s="2" customFormat="1" ht="15.75" customHeight="1"/>
    <row r="1016" s="2" customFormat="1" ht="15.75" customHeight="1"/>
    <row r="1017" s="2" customFormat="1" ht="15.75" customHeight="1"/>
    <row r="1018" s="2" customFormat="1" ht="15.75" customHeight="1"/>
    <row r="1019" s="2" customFormat="1" ht="15.75" customHeight="1"/>
    <row r="1020" s="2" customFormat="1" ht="15.75" customHeight="1"/>
    <row r="1021" s="2" customFormat="1" ht="15.75" customHeight="1"/>
    <row r="1022" s="2" customFormat="1" ht="15.75" customHeight="1"/>
    <row r="1023" s="2" customFormat="1" ht="15.75" customHeight="1"/>
    <row r="1024" s="2" customFormat="1" ht="15.75" customHeight="1"/>
    <row r="1025" s="2" customFormat="1" ht="15.75" customHeight="1"/>
    <row r="1026" s="2" customFormat="1" ht="15.75" customHeight="1"/>
    <row r="1027" s="2" customFormat="1" ht="15.75" customHeight="1"/>
    <row r="1028" s="2" customFormat="1" ht="15.75" customHeight="1"/>
  </sheetData>
  <sheetProtection password="CED0" sheet="1" objects="1" scenarios="1"/>
  <mergeCells count="58">
    <mergeCell ref="C11:L11"/>
    <mergeCell ref="C12:L12"/>
    <mergeCell ref="C13:L13"/>
    <mergeCell ref="E15:F15"/>
    <mergeCell ref="H15:K15"/>
    <mergeCell ref="E16:F16"/>
    <mergeCell ref="H16:K16"/>
    <mergeCell ref="E17:F17"/>
    <mergeCell ref="H17:K17"/>
    <mergeCell ref="E18:F18"/>
    <mergeCell ref="H18:K18"/>
    <mergeCell ref="E19:F19"/>
    <mergeCell ref="H19:K19"/>
    <mergeCell ref="E20:F20"/>
    <mergeCell ref="H20:K20"/>
    <mergeCell ref="E21:F21"/>
    <mergeCell ref="H21:K21"/>
    <mergeCell ref="E22:F22"/>
    <mergeCell ref="H22:K22"/>
    <mergeCell ref="E23:F23"/>
    <mergeCell ref="H23:K23"/>
    <mergeCell ref="D35:H35"/>
    <mergeCell ref="D36:L36"/>
    <mergeCell ref="E37:H37"/>
    <mergeCell ref="E38:H38"/>
    <mergeCell ref="E39:H39"/>
    <mergeCell ref="E40:H40"/>
    <mergeCell ref="E41:H41"/>
    <mergeCell ref="D42:G42"/>
    <mergeCell ref="D43:I43"/>
    <mergeCell ref="I81:L81"/>
    <mergeCell ref="D85:H85"/>
    <mergeCell ref="D86:L86"/>
    <mergeCell ref="E87:H87"/>
    <mergeCell ref="E88:H88"/>
    <mergeCell ref="E89:H89"/>
    <mergeCell ref="E90:H90"/>
    <mergeCell ref="E91:H91"/>
    <mergeCell ref="D92:H92"/>
    <mergeCell ref="D93:I93"/>
    <mergeCell ref="I131:L131"/>
    <mergeCell ref="D134:H134"/>
    <mergeCell ref="D135:L135"/>
    <mergeCell ref="E136:H136"/>
    <mergeCell ref="E137:H137"/>
    <mergeCell ref="E138:H138"/>
    <mergeCell ref="D139:H139"/>
    <mergeCell ref="D140:I140"/>
    <mergeCell ref="I178:L178"/>
    <mergeCell ref="D181:H181"/>
    <mergeCell ref="D182:L182"/>
    <mergeCell ref="E183:H183"/>
    <mergeCell ref="E184:H184"/>
    <mergeCell ref="E185:H185"/>
    <mergeCell ref="E186:H186"/>
    <mergeCell ref="D187:H187"/>
    <mergeCell ref="D188:I188"/>
    <mergeCell ref="I228:L228"/>
  </mergeCells>
  <pageMargins left="0.78740157480315" right="0.393700787401575" top="0.590551181102362" bottom="0.590551181102362" header="0" footer="0"/>
  <pageSetup paperSize="9" orientation="portrait"/>
  <headerFooter/>
  <rowBreaks count="4" manualBreakCount="4">
    <brk id="33" max="16383" man="1"/>
    <brk id="83" max="16383" man="1"/>
    <brk id="132" max="16383" man="1"/>
    <brk id="179" max="16383" man="1"/>
  </rowBreaks>
  <colBreaks count="1" manualBreakCount="1">
    <brk id="2" max="1048575" man="1"/>
  </colBreaks>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00"/>
  <sheetViews>
    <sheetView showGridLines="0" showRowColHeaders="0" workbookViewId="0">
      <selection activeCell="A1" sqref="A1"/>
    </sheetView>
  </sheetViews>
  <sheetFormatPr defaultColWidth="14.4545454545455" defaultRowHeight="14" customHeight="1" zeroHeight="1"/>
  <cols>
    <col min="1" max="1" width="34" style="348" customWidth="1"/>
    <col min="2" max="2" width="1.63636363636364" style="348" customWidth="1"/>
    <col min="3" max="3" width="3.45454545454545" style="229" customWidth="1"/>
    <col min="4" max="4" width="14.4545454545455" style="229" customWidth="1"/>
    <col min="5" max="5" width="1.81818181818182" style="229" customWidth="1"/>
    <col min="6" max="6" width="20.2727272727273" style="229" customWidth="1"/>
    <col min="7" max="7" width="5.27272727272727" style="229" customWidth="1"/>
    <col min="8" max="8" width="21.6363636363636" style="229" customWidth="1"/>
    <col min="9" max="9" width="7.54545454545455" style="229" customWidth="1"/>
    <col min="10" max="10" width="4.45454545454545" style="229" customWidth="1"/>
    <col min="11" max="16384" width="14.4545454545455" style="229"/>
  </cols>
  <sheetData>
    <row r="1" ht="14.25" customHeight="1" spans="1:3">
      <c r="A1" s="475" t="s">
        <v>107</v>
      </c>
      <c r="B1" s="475"/>
      <c r="C1" s="230" t="s">
        <v>108</v>
      </c>
    </row>
    <row r="2" ht="14.25" customHeight="1" spans="1:10">
      <c r="A2" s="475"/>
      <c r="B2" s="475"/>
      <c r="C2" s="552"/>
      <c r="D2" s="553"/>
      <c r="E2" s="553"/>
      <c r="F2" s="553"/>
      <c r="G2" s="553"/>
      <c r="H2" s="553"/>
      <c r="I2" s="553"/>
      <c r="J2" s="574"/>
    </row>
    <row r="3" ht="14.25" customHeight="1" spans="1:10">
      <c r="A3" s="475"/>
      <c r="B3" s="475"/>
      <c r="C3" s="554"/>
      <c r="D3" s="555"/>
      <c r="E3" s="555"/>
      <c r="F3" s="555"/>
      <c r="G3" s="555"/>
      <c r="H3" s="555"/>
      <c r="I3" s="555"/>
      <c r="J3" s="575"/>
    </row>
    <row r="4" ht="14.25" customHeight="1" spans="1:10">
      <c r="A4" s="475"/>
      <c r="B4" s="475"/>
      <c r="C4" s="554"/>
      <c r="D4" s="556" t="s">
        <v>109</v>
      </c>
      <c r="E4" s="555"/>
      <c r="F4" s="555"/>
      <c r="G4" s="555"/>
      <c r="H4" s="555"/>
      <c r="I4" s="555"/>
      <c r="J4" s="575"/>
    </row>
    <row r="5" ht="14.25" customHeight="1" spans="1:10">
      <c r="A5" s="475"/>
      <c r="B5" s="475"/>
      <c r="C5" s="554"/>
      <c r="D5" s="556"/>
      <c r="E5" s="555"/>
      <c r="F5" s="555"/>
      <c r="G5" s="555"/>
      <c r="H5" s="555"/>
      <c r="I5" s="555"/>
      <c r="J5" s="575"/>
    </row>
    <row r="6" ht="14.25" customHeight="1" spans="1:10">
      <c r="A6" s="475"/>
      <c r="B6" s="475"/>
      <c r="C6" s="554"/>
      <c r="D6" s="555"/>
      <c r="E6" s="555"/>
      <c r="F6" s="555"/>
      <c r="G6" s="555"/>
      <c r="H6" s="555"/>
      <c r="I6" s="555"/>
      <c r="J6" s="575"/>
    </row>
    <row r="7" ht="14.25" customHeight="1" spans="1:10">
      <c r="A7" s="475"/>
      <c r="B7" s="475"/>
      <c r="C7" s="554"/>
      <c r="D7" s="555"/>
      <c r="E7" s="555"/>
      <c r="F7" s="555"/>
      <c r="G7" s="555"/>
      <c r="H7" s="555"/>
      <c r="I7" s="555"/>
      <c r="J7" s="575"/>
    </row>
    <row r="8" ht="14.25" customHeight="1" spans="1:10">
      <c r="A8" s="475"/>
      <c r="B8" s="475"/>
      <c r="C8" s="554" t="s">
        <v>108</v>
      </c>
      <c r="D8" s="555"/>
      <c r="E8" s="555"/>
      <c r="F8" s="555"/>
      <c r="G8" s="555"/>
      <c r="H8" s="555"/>
      <c r="I8" s="555"/>
      <c r="J8" s="575"/>
    </row>
    <row r="9" ht="26.25" customHeight="1" spans="1:10">
      <c r="A9" s="475"/>
      <c r="B9" s="475"/>
      <c r="C9" s="554" t="s">
        <v>108</v>
      </c>
      <c r="D9" s="557" t="s">
        <v>110</v>
      </c>
      <c r="E9" s="558"/>
      <c r="F9" s="558"/>
      <c r="G9" s="558"/>
      <c r="H9" s="558"/>
      <c r="I9" s="558"/>
      <c r="J9" s="575"/>
    </row>
    <row r="10" ht="24" customHeight="1" spans="1:10">
      <c r="A10" s="475"/>
      <c r="B10" s="475"/>
      <c r="C10" s="554"/>
      <c r="D10" s="559" t="s">
        <v>2</v>
      </c>
      <c r="E10" s="558"/>
      <c r="F10" s="558"/>
      <c r="G10" s="558"/>
      <c r="H10" s="558"/>
      <c r="I10" s="558"/>
      <c r="J10" s="575"/>
    </row>
    <row r="11" ht="24" customHeight="1" spans="1:10">
      <c r="A11" s="475"/>
      <c r="B11" s="475"/>
      <c r="C11" s="554"/>
      <c r="D11" s="559" t="s">
        <v>3</v>
      </c>
      <c r="E11" s="558"/>
      <c r="F11" s="558"/>
      <c r="G11" s="558"/>
      <c r="H11" s="558"/>
      <c r="I11" s="558"/>
      <c r="J11" s="575"/>
    </row>
    <row r="12" ht="24" customHeight="1" spans="1:10">
      <c r="A12" s="475"/>
      <c r="B12" s="475"/>
      <c r="C12" s="554"/>
      <c r="D12" s="559" t="s">
        <v>4</v>
      </c>
      <c r="E12" s="558"/>
      <c r="F12" s="558"/>
      <c r="G12" s="558"/>
      <c r="H12" s="558"/>
      <c r="I12" s="558"/>
      <c r="J12" s="575"/>
    </row>
    <row r="13" ht="14.25" customHeight="1" spans="1:10">
      <c r="A13" s="475"/>
      <c r="B13" s="475"/>
      <c r="C13" s="554" t="s">
        <v>108</v>
      </c>
      <c r="D13" s="555"/>
      <c r="E13" s="555"/>
      <c r="F13" s="555"/>
      <c r="G13" s="555"/>
      <c r="H13" s="555"/>
      <c r="I13" s="555"/>
      <c r="J13" s="575"/>
    </row>
    <row r="14" ht="14.25" customHeight="1" spans="1:10">
      <c r="A14" s="475"/>
      <c r="B14" s="475"/>
      <c r="C14" s="554" t="s">
        <v>108</v>
      </c>
      <c r="D14" s="555"/>
      <c r="E14" s="555"/>
      <c r="F14" s="555"/>
      <c r="G14" s="555"/>
      <c r="H14" s="555"/>
      <c r="I14" s="555"/>
      <c r="J14" s="575"/>
    </row>
    <row r="15" ht="24" customHeight="1" spans="1:10">
      <c r="A15" s="475"/>
      <c r="B15" s="475"/>
      <c r="C15" s="554"/>
      <c r="D15" s="557" t="s">
        <v>111</v>
      </c>
      <c r="E15" s="558"/>
      <c r="F15" s="558"/>
      <c r="G15" s="558"/>
      <c r="H15" s="558"/>
      <c r="I15" s="558"/>
      <c r="J15" s="575"/>
    </row>
    <row r="16" ht="24" customHeight="1" spans="1:10">
      <c r="A16" s="475"/>
      <c r="B16" s="475"/>
      <c r="C16" s="554" t="s">
        <v>108</v>
      </c>
      <c r="D16" s="560" t="s">
        <v>112</v>
      </c>
      <c r="E16" s="558"/>
      <c r="F16" s="558"/>
      <c r="G16" s="558"/>
      <c r="H16" s="558"/>
      <c r="I16" s="558"/>
      <c r="J16" s="575"/>
    </row>
    <row r="17" ht="14.25" customHeight="1" spans="1:10">
      <c r="A17" s="475"/>
      <c r="B17" s="475"/>
      <c r="C17" s="554" t="s">
        <v>108</v>
      </c>
      <c r="D17" s="555"/>
      <c r="E17" s="555"/>
      <c r="F17" s="555"/>
      <c r="G17" s="555"/>
      <c r="H17" s="555"/>
      <c r="I17" s="555"/>
      <c r="J17" s="575"/>
    </row>
    <row r="18" ht="24" customHeight="1" spans="1:10">
      <c r="A18" s="475"/>
      <c r="B18" s="475"/>
      <c r="C18" s="554"/>
      <c r="D18" s="559" t="s">
        <v>113</v>
      </c>
      <c r="E18" s="558"/>
      <c r="F18" s="558"/>
      <c r="G18" s="558"/>
      <c r="H18" s="558"/>
      <c r="I18" s="558"/>
      <c r="J18" s="575"/>
    </row>
    <row r="19" ht="9.75" customHeight="1" spans="1:10">
      <c r="A19" s="475"/>
      <c r="B19" s="475"/>
      <c r="C19" s="554"/>
      <c r="D19" s="559"/>
      <c r="E19" s="559"/>
      <c r="F19" s="559"/>
      <c r="G19" s="559"/>
      <c r="H19" s="559"/>
      <c r="I19" s="559"/>
      <c r="J19" s="575"/>
    </row>
    <row r="20" ht="28.5" customHeight="1" spans="1:10">
      <c r="A20" s="475"/>
      <c r="B20" s="475"/>
      <c r="C20" s="554"/>
      <c r="D20" s="555"/>
      <c r="E20" s="555"/>
      <c r="F20" s="561" t="s">
        <v>114</v>
      </c>
      <c r="G20" s="562" t="s">
        <v>115</v>
      </c>
      <c r="H20" s="563" t="s">
        <v>116</v>
      </c>
      <c r="I20" s="555"/>
      <c r="J20" s="575"/>
    </row>
    <row r="21" ht="14.25" customHeight="1" spans="1:10">
      <c r="A21" s="475"/>
      <c r="B21" s="475"/>
      <c r="C21" s="554" t="s">
        <v>108</v>
      </c>
      <c r="D21" s="555"/>
      <c r="E21" s="555"/>
      <c r="F21" s="555"/>
      <c r="G21" s="555"/>
      <c r="H21" s="555"/>
      <c r="I21" s="555"/>
      <c r="J21" s="575"/>
    </row>
    <row r="22" ht="23.25" customHeight="1" spans="1:10">
      <c r="A22" s="475"/>
      <c r="B22" s="475"/>
      <c r="C22" s="554"/>
      <c r="D22" s="559" t="s">
        <v>5</v>
      </c>
      <c r="E22" s="558"/>
      <c r="F22" s="558"/>
      <c r="G22" s="558"/>
      <c r="H22" s="558"/>
      <c r="I22" s="558"/>
      <c r="J22" s="575"/>
    </row>
    <row r="23" ht="4.5" customHeight="1" spans="1:10">
      <c r="A23" s="475"/>
      <c r="B23" s="475"/>
      <c r="C23" s="554"/>
      <c r="D23" s="559"/>
      <c r="E23" s="559"/>
      <c r="F23" s="559"/>
      <c r="G23" s="559"/>
      <c r="H23" s="559"/>
      <c r="I23" s="559"/>
      <c r="J23" s="575"/>
    </row>
    <row r="24" ht="30.75" customHeight="1" spans="1:10">
      <c r="A24" s="475"/>
      <c r="B24" s="475"/>
      <c r="C24" s="554"/>
      <c r="D24" s="564" t="s">
        <v>6</v>
      </c>
      <c r="E24" s="565"/>
      <c r="F24" s="565"/>
      <c r="G24" s="565"/>
      <c r="H24" s="565"/>
      <c r="I24" s="565"/>
      <c r="J24" s="575"/>
    </row>
    <row r="25" ht="14.25" customHeight="1" spans="1:10">
      <c r="A25" s="475"/>
      <c r="B25" s="475"/>
      <c r="C25" s="554" t="s">
        <v>108</v>
      </c>
      <c r="D25" s="555"/>
      <c r="E25" s="555"/>
      <c r="F25" s="555"/>
      <c r="G25" s="555"/>
      <c r="H25" s="555"/>
      <c r="I25" s="555"/>
      <c r="J25" s="575"/>
    </row>
    <row r="26" ht="14.25" customHeight="1" spans="1:10">
      <c r="A26" s="475"/>
      <c r="B26" s="475"/>
      <c r="C26" s="554"/>
      <c r="D26" s="555"/>
      <c r="E26" s="555"/>
      <c r="F26" s="555"/>
      <c r="G26" s="555"/>
      <c r="H26" s="555"/>
      <c r="I26" s="555"/>
      <c r="J26" s="575"/>
    </row>
    <row r="27" ht="24" customHeight="1" spans="1:10">
      <c r="A27" s="475"/>
      <c r="B27" s="475"/>
      <c r="C27" s="554" t="s">
        <v>108</v>
      </c>
      <c r="D27" s="557" t="s">
        <v>117</v>
      </c>
      <c r="E27" s="558"/>
      <c r="F27" s="558"/>
      <c r="G27" s="558"/>
      <c r="H27" s="558"/>
      <c r="I27" s="558"/>
      <c r="J27" s="575"/>
    </row>
    <row r="28" ht="24" customHeight="1" spans="1:10">
      <c r="A28" s="475"/>
      <c r="B28" s="475"/>
      <c r="C28" s="554" t="s">
        <v>108</v>
      </c>
      <c r="D28" s="557" t="s">
        <v>118</v>
      </c>
      <c r="E28" s="558"/>
      <c r="F28" s="558"/>
      <c r="G28" s="558"/>
      <c r="H28" s="558"/>
      <c r="I28" s="558"/>
      <c r="J28" s="575"/>
    </row>
    <row r="29" ht="24" customHeight="1" spans="1:10">
      <c r="A29" s="475"/>
      <c r="B29" s="475"/>
      <c r="C29" s="554"/>
      <c r="D29" s="560" t="s">
        <v>112</v>
      </c>
      <c r="E29" s="558"/>
      <c r="F29" s="558"/>
      <c r="G29" s="558"/>
      <c r="H29" s="558"/>
      <c r="I29" s="558"/>
      <c r="J29" s="575"/>
    </row>
    <row r="30" ht="14.25" customHeight="1" spans="1:10">
      <c r="A30" s="475"/>
      <c r="B30" s="475"/>
      <c r="C30" s="554" t="s">
        <v>108</v>
      </c>
      <c r="D30" s="555"/>
      <c r="E30" s="555"/>
      <c r="F30" s="555"/>
      <c r="G30" s="555"/>
      <c r="H30" s="555"/>
      <c r="I30" s="555"/>
      <c r="J30" s="575"/>
    </row>
    <row r="31" ht="24" customHeight="1" spans="1:10">
      <c r="A31" s="475"/>
      <c r="B31" s="475"/>
      <c r="C31" s="554"/>
      <c r="D31" s="559" t="s">
        <v>57</v>
      </c>
      <c r="E31" s="558"/>
      <c r="F31" s="558"/>
      <c r="G31" s="558"/>
      <c r="H31" s="558"/>
      <c r="I31" s="558"/>
      <c r="J31" s="575"/>
    </row>
    <row r="32" ht="28.5" customHeight="1" spans="1:10">
      <c r="A32" s="475"/>
      <c r="B32" s="475"/>
      <c r="C32" s="554" t="s">
        <v>108</v>
      </c>
      <c r="D32" s="560" t="s">
        <v>112</v>
      </c>
      <c r="E32" s="558"/>
      <c r="F32" s="558"/>
      <c r="G32" s="558"/>
      <c r="H32" s="558"/>
      <c r="I32" s="558"/>
      <c r="J32" s="575"/>
    </row>
    <row r="33" ht="18" customHeight="1" spans="1:10">
      <c r="A33" s="475"/>
      <c r="B33" s="475"/>
      <c r="C33" s="554"/>
      <c r="D33" s="566"/>
      <c r="E33" s="566"/>
      <c r="F33" s="566"/>
      <c r="G33" s="566"/>
      <c r="H33" s="566"/>
      <c r="I33" s="566"/>
      <c r="J33" s="575"/>
    </row>
    <row r="34" ht="21" customHeight="1" spans="1:10">
      <c r="A34" s="475"/>
      <c r="B34" s="475"/>
      <c r="C34" s="554" t="s">
        <v>108</v>
      </c>
      <c r="D34" s="567" t="s">
        <v>119</v>
      </c>
      <c r="E34" s="568" t="s">
        <v>21</v>
      </c>
      <c r="F34" s="569"/>
      <c r="G34" s="570"/>
      <c r="H34" s="570"/>
      <c r="I34" s="576"/>
      <c r="J34" s="575"/>
    </row>
    <row r="35" ht="21" customHeight="1" spans="1:10">
      <c r="A35" s="475"/>
      <c r="B35" s="475"/>
      <c r="C35" s="554"/>
      <c r="D35" s="567" t="s">
        <v>120</v>
      </c>
      <c r="E35" s="568" t="s">
        <v>21</v>
      </c>
      <c r="F35" s="571"/>
      <c r="G35" s="570"/>
      <c r="H35" s="570"/>
      <c r="I35" s="576"/>
      <c r="J35" s="575"/>
    </row>
    <row r="36" ht="21" customHeight="1" spans="1:10">
      <c r="A36" s="475"/>
      <c r="B36" s="475"/>
      <c r="C36" s="554" t="s">
        <v>108</v>
      </c>
      <c r="D36" s="567" t="s">
        <v>121</v>
      </c>
      <c r="E36" s="568" t="s">
        <v>21</v>
      </c>
      <c r="F36" s="569"/>
      <c r="G36" s="570"/>
      <c r="H36" s="570"/>
      <c r="I36" s="576"/>
      <c r="J36" s="575"/>
    </row>
    <row r="37" ht="16.5" customHeight="1" spans="1:10">
      <c r="A37" s="475"/>
      <c r="B37" s="475"/>
      <c r="C37" s="554" t="s">
        <v>108</v>
      </c>
      <c r="D37" s="555"/>
      <c r="E37" s="555"/>
      <c r="F37" s="555"/>
      <c r="G37" s="555"/>
      <c r="H37" s="566"/>
      <c r="I37" s="555"/>
      <c r="J37" s="575"/>
    </row>
    <row r="38" ht="14.25" customHeight="1" spans="1:10">
      <c r="A38" s="475"/>
      <c r="B38" s="475"/>
      <c r="C38" s="572"/>
      <c r="D38" s="573"/>
      <c r="E38" s="573"/>
      <c r="F38" s="573"/>
      <c r="G38" s="573"/>
      <c r="H38" s="573"/>
      <c r="I38" s="573"/>
      <c r="J38" s="577"/>
    </row>
    <row r="39" ht="14.25" customHeight="1" spans="1:2">
      <c r="A39" s="475"/>
      <c r="B39" s="475"/>
    </row>
    <row r="40" ht="14.25" customHeight="1" spans="1:2">
      <c r="A40" s="475"/>
      <c r="B40" s="475"/>
    </row>
    <row r="41" ht="14.25" customHeight="1" spans="1:2">
      <c r="A41" s="475"/>
      <c r="B41" s="475"/>
    </row>
    <row r="42" ht="14.25" customHeight="1" spans="1:2">
      <c r="A42" s="475"/>
      <c r="B42" s="475"/>
    </row>
    <row r="43" ht="14.25" customHeight="1" spans="1:2">
      <c r="A43" s="475"/>
      <c r="B43" s="475"/>
    </row>
    <row r="44" ht="14.25" customHeight="1" spans="1:2">
      <c r="A44" s="475"/>
      <c r="B44" s="475"/>
    </row>
    <row r="45" ht="14.25" customHeight="1" spans="1:2">
      <c r="A45" s="475"/>
      <c r="B45" s="475"/>
    </row>
    <row r="46" ht="14.25" customHeight="1" spans="1:2">
      <c r="A46" s="475"/>
      <c r="B46" s="475"/>
    </row>
    <row r="47" ht="14.25" customHeight="1" spans="1:2">
      <c r="A47" s="475"/>
      <c r="B47" s="475"/>
    </row>
    <row r="48" ht="14.25" customHeight="1" spans="1:2">
      <c r="A48" s="475"/>
      <c r="B48" s="475"/>
    </row>
    <row r="49" spans="1:2">
      <c r="A49" s="475"/>
      <c r="B49" s="475"/>
    </row>
    <row r="50" spans="1:2">
      <c r="A50" s="475"/>
      <c r="B50" s="475"/>
    </row>
    <row r="51" spans="1:2">
      <c r="A51" s="475"/>
      <c r="B51" s="475"/>
    </row>
    <row r="52" spans="1:2">
      <c r="A52" s="475"/>
      <c r="B52" s="475"/>
    </row>
    <row r="53" spans="1:2">
      <c r="A53" s="475"/>
      <c r="B53" s="475"/>
    </row>
    <row r="54" spans="1:2">
      <c r="A54" s="475"/>
      <c r="B54" s="475"/>
    </row>
    <row r="55" spans="1:2">
      <c r="A55" s="475"/>
      <c r="B55" s="475"/>
    </row>
    <row r="56" spans="1:2">
      <c r="A56" s="475"/>
      <c r="B56" s="475"/>
    </row>
    <row r="57" spans="1:2">
      <c r="A57" s="475"/>
      <c r="B57" s="475"/>
    </row>
    <row r="58" spans="1:2">
      <c r="A58" s="475"/>
      <c r="B58" s="475"/>
    </row>
    <row r="59" spans="1:2">
      <c r="A59" s="475"/>
      <c r="B59" s="475"/>
    </row>
    <row r="60" spans="1:2">
      <c r="A60" s="475"/>
      <c r="B60" s="475"/>
    </row>
    <row r="61" spans="1:2">
      <c r="A61" s="475"/>
      <c r="B61" s="475"/>
    </row>
    <row r="62" spans="1:2">
      <c r="A62" s="475"/>
      <c r="B62" s="475"/>
    </row>
    <row r="63" spans="1:2">
      <c r="A63" s="475"/>
      <c r="B63" s="475"/>
    </row>
    <row r="64" spans="1:2">
      <c r="A64" s="475"/>
      <c r="B64" s="475"/>
    </row>
    <row r="65" spans="1:2">
      <c r="A65" s="475"/>
      <c r="B65" s="475"/>
    </row>
    <row r="66" spans="1:2">
      <c r="A66" s="475"/>
      <c r="B66" s="475"/>
    </row>
    <row r="67" spans="1:2">
      <c r="A67" s="475"/>
      <c r="B67" s="475"/>
    </row>
    <row r="68" spans="1:2">
      <c r="A68" s="475"/>
      <c r="B68" s="475"/>
    </row>
    <row r="69" spans="1:2">
      <c r="A69" s="475"/>
      <c r="B69" s="475"/>
    </row>
    <row r="70" spans="1:2">
      <c r="A70" s="475"/>
      <c r="B70" s="475"/>
    </row>
    <row r="71" spans="1:2">
      <c r="A71" s="475"/>
      <c r="B71" s="475"/>
    </row>
    <row r="72" spans="1:2">
      <c r="A72" s="475"/>
      <c r="B72" s="475"/>
    </row>
    <row r="73" spans="1:2">
      <c r="A73" s="475"/>
      <c r="B73" s="475"/>
    </row>
    <row r="74" spans="1:2">
      <c r="A74" s="475"/>
      <c r="B74" s="475"/>
    </row>
    <row r="75" spans="1:2">
      <c r="A75" s="475"/>
      <c r="B75" s="475"/>
    </row>
    <row r="76" spans="1:2">
      <c r="A76" s="475"/>
      <c r="B76" s="475"/>
    </row>
    <row r="77" spans="1:2">
      <c r="A77" s="475"/>
      <c r="B77" s="475"/>
    </row>
    <row r="78" spans="1:2">
      <c r="A78" s="475"/>
      <c r="B78" s="475"/>
    </row>
    <row r="79" spans="1:2">
      <c r="A79" s="475"/>
      <c r="B79" s="475"/>
    </row>
    <row r="80" spans="1:2">
      <c r="A80" s="475"/>
      <c r="B80" s="475"/>
    </row>
    <row r="81" spans="1:2">
      <c r="A81" s="475"/>
      <c r="B81" s="475"/>
    </row>
    <row r="82" spans="1:2">
      <c r="A82" s="475"/>
      <c r="B82" s="475"/>
    </row>
    <row r="83" spans="1:2">
      <c r="A83" s="475"/>
      <c r="B83" s="475"/>
    </row>
    <row r="84" spans="1:2">
      <c r="A84" s="475"/>
      <c r="B84" s="475"/>
    </row>
    <row r="85" spans="1:2">
      <c r="A85" s="475"/>
      <c r="B85" s="475"/>
    </row>
    <row r="86" spans="1:2">
      <c r="A86" s="475"/>
      <c r="B86" s="475"/>
    </row>
    <row r="87" spans="1:2">
      <c r="A87" s="475"/>
      <c r="B87" s="475"/>
    </row>
    <row r="88" spans="1:2">
      <c r="A88" s="475"/>
      <c r="B88" s="475"/>
    </row>
    <row r="89" spans="1:2">
      <c r="A89" s="475"/>
      <c r="B89" s="475"/>
    </row>
    <row r="90" spans="1:2">
      <c r="A90" s="475"/>
      <c r="B90" s="475"/>
    </row>
    <row r="91" spans="1:2">
      <c r="A91" s="475"/>
      <c r="B91" s="475"/>
    </row>
    <row r="92" spans="1:2">
      <c r="A92" s="475"/>
      <c r="B92" s="475"/>
    </row>
    <row r="93" spans="1:2">
      <c r="A93" s="475"/>
      <c r="B93" s="475"/>
    </row>
    <row r="94" spans="1:2">
      <c r="A94" s="475"/>
      <c r="B94" s="475"/>
    </row>
    <row r="95" spans="1:2">
      <c r="A95" s="475"/>
      <c r="B95" s="475"/>
    </row>
    <row r="96" spans="1:2">
      <c r="A96" s="475"/>
      <c r="B96" s="475"/>
    </row>
    <row r="97" spans="1:2">
      <c r="A97" s="475"/>
      <c r="B97" s="475"/>
    </row>
    <row r="98" spans="1:2">
      <c r="A98" s="475"/>
      <c r="B98" s="475"/>
    </row>
    <row r="99" spans="1:2">
      <c r="A99" s="475"/>
      <c r="B99" s="475"/>
    </row>
    <row r="100" spans="1:2">
      <c r="A100" s="475"/>
      <c r="B100" s="475"/>
    </row>
    <row r="101" spans="1:2">
      <c r="A101" s="475"/>
      <c r="B101" s="475"/>
    </row>
    <row r="102" spans="1:2">
      <c r="A102" s="475"/>
      <c r="B102" s="475"/>
    </row>
    <row r="103" spans="1:2">
      <c r="A103" s="475"/>
      <c r="B103" s="475"/>
    </row>
    <row r="104" spans="1:2">
      <c r="A104" s="475"/>
      <c r="B104" s="475"/>
    </row>
    <row r="105" spans="1:2">
      <c r="A105" s="475"/>
      <c r="B105" s="475"/>
    </row>
    <row r="106" spans="1:2">
      <c r="A106" s="475"/>
      <c r="B106" s="475"/>
    </row>
    <row r="107" spans="1:2">
      <c r="A107" s="475"/>
      <c r="B107" s="475"/>
    </row>
    <row r="108" spans="1:2">
      <c r="A108" s="475"/>
      <c r="B108" s="475"/>
    </row>
    <row r="109" spans="1:2">
      <c r="A109" s="475"/>
      <c r="B109" s="475"/>
    </row>
    <row r="110" spans="1:2">
      <c r="A110" s="475"/>
      <c r="B110" s="475"/>
    </row>
    <row r="111" spans="1:2">
      <c r="A111" s="475"/>
      <c r="B111" s="475"/>
    </row>
    <row r="112" spans="1:2">
      <c r="A112" s="475"/>
      <c r="B112" s="475"/>
    </row>
    <row r="113" spans="1:2">
      <c r="A113" s="475"/>
      <c r="B113" s="475"/>
    </row>
    <row r="114" spans="1:2">
      <c r="A114" s="475"/>
      <c r="B114" s="475"/>
    </row>
    <row r="115" spans="1:2">
      <c r="A115" s="475"/>
      <c r="B115" s="475"/>
    </row>
    <row r="116" spans="1:2">
      <c r="A116" s="475"/>
      <c r="B116" s="475"/>
    </row>
    <row r="117" spans="1:2">
      <c r="A117" s="475"/>
      <c r="B117" s="475"/>
    </row>
    <row r="118" spans="1:2">
      <c r="A118" s="475"/>
      <c r="B118" s="475"/>
    </row>
    <row r="119" spans="1:2">
      <c r="A119" s="475"/>
      <c r="B119" s="475"/>
    </row>
    <row r="120" spans="1:2">
      <c r="A120" s="475"/>
      <c r="B120" s="475"/>
    </row>
    <row r="121" spans="1:2">
      <c r="A121" s="475"/>
      <c r="B121" s="475"/>
    </row>
    <row r="122" spans="1:2">
      <c r="A122" s="475"/>
      <c r="B122" s="475"/>
    </row>
    <row r="123" spans="1:2">
      <c r="A123" s="475"/>
      <c r="B123" s="475"/>
    </row>
    <row r="124" spans="1:2">
      <c r="A124" s="475"/>
      <c r="B124" s="475"/>
    </row>
    <row r="125" spans="1:2">
      <c r="A125" s="475"/>
      <c r="B125" s="475"/>
    </row>
    <row r="126" spans="1:2">
      <c r="A126" s="475"/>
      <c r="B126" s="475"/>
    </row>
    <row r="127" spans="1:2">
      <c r="A127" s="475"/>
      <c r="B127" s="475"/>
    </row>
    <row r="128" spans="1:2">
      <c r="A128" s="475"/>
      <c r="B128" s="475"/>
    </row>
    <row r="129" spans="1:2">
      <c r="A129" s="475"/>
      <c r="B129" s="475"/>
    </row>
    <row r="130" spans="1:2">
      <c r="A130" s="475"/>
      <c r="B130" s="475"/>
    </row>
    <row r="131" spans="1:2">
      <c r="A131" s="475"/>
      <c r="B131" s="475"/>
    </row>
    <row r="132" spans="1:2">
      <c r="A132" s="475"/>
      <c r="B132" s="475"/>
    </row>
    <row r="133" spans="1:2">
      <c r="A133" s="475"/>
      <c r="B133" s="475"/>
    </row>
    <row r="134" spans="1:2">
      <c r="A134" s="475"/>
      <c r="B134" s="475"/>
    </row>
    <row r="135" spans="1:2">
      <c r="A135" s="475"/>
      <c r="B135" s="475"/>
    </row>
    <row r="136" spans="1:2">
      <c r="A136" s="475"/>
      <c r="B136" s="475"/>
    </row>
    <row r="137" spans="1:2">
      <c r="A137" s="475"/>
      <c r="B137" s="475"/>
    </row>
    <row r="138" spans="1:2">
      <c r="A138" s="475"/>
      <c r="B138" s="475"/>
    </row>
    <row r="139" spans="1:2">
      <c r="A139" s="475"/>
      <c r="B139" s="475"/>
    </row>
    <row r="140" spans="1:2">
      <c r="A140" s="475"/>
      <c r="B140" s="475"/>
    </row>
    <row r="141" spans="1:2">
      <c r="A141" s="475"/>
      <c r="B141" s="475"/>
    </row>
    <row r="142" spans="1:2">
      <c r="A142" s="475"/>
      <c r="B142" s="475"/>
    </row>
    <row r="143" spans="1:2">
      <c r="A143" s="475"/>
      <c r="B143" s="475"/>
    </row>
    <row r="144" spans="1:2">
      <c r="A144" s="475"/>
      <c r="B144" s="475"/>
    </row>
    <row r="145" spans="1:2">
      <c r="A145" s="475"/>
      <c r="B145" s="475"/>
    </row>
    <row r="146" spans="1:2">
      <c r="A146" s="475"/>
      <c r="B146" s="475"/>
    </row>
    <row r="147" spans="1:2">
      <c r="A147" s="475"/>
      <c r="B147" s="475"/>
    </row>
    <row r="148" spans="1:2">
      <c r="A148" s="475"/>
      <c r="B148" s="475"/>
    </row>
    <row r="149" spans="1:2">
      <c r="A149" s="475"/>
      <c r="B149" s="475"/>
    </row>
    <row r="150" spans="1:2">
      <c r="A150" s="475"/>
      <c r="B150" s="475"/>
    </row>
    <row r="151" spans="1:2">
      <c r="A151" s="475"/>
      <c r="B151" s="475"/>
    </row>
    <row r="152" spans="1:2">
      <c r="A152" s="475"/>
      <c r="B152" s="475"/>
    </row>
    <row r="153" spans="1:2">
      <c r="A153" s="475"/>
      <c r="B153" s="475"/>
    </row>
    <row r="154" spans="1:2">
      <c r="A154" s="475"/>
      <c r="B154" s="475"/>
    </row>
    <row r="155" spans="1:2">
      <c r="A155" s="475"/>
      <c r="B155" s="475"/>
    </row>
    <row r="156" spans="1:2">
      <c r="A156" s="475"/>
      <c r="B156" s="475"/>
    </row>
    <row r="157" spans="1:2">
      <c r="A157" s="475"/>
      <c r="B157" s="475"/>
    </row>
    <row r="158" spans="1:2">
      <c r="A158" s="475"/>
      <c r="B158" s="475"/>
    </row>
    <row r="159" spans="1:2">
      <c r="A159" s="475"/>
      <c r="B159" s="475"/>
    </row>
    <row r="160" spans="1:2">
      <c r="A160" s="475"/>
      <c r="B160" s="475"/>
    </row>
    <row r="161" spans="1:2">
      <c r="A161" s="475"/>
      <c r="B161" s="475"/>
    </row>
    <row r="162" spans="1:2">
      <c r="A162" s="475"/>
      <c r="B162" s="475"/>
    </row>
    <row r="163" spans="1:2">
      <c r="A163" s="475"/>
      <c r="B163" s="475"/>
    </row>
    <row r="164" spans="1:2">
      <c r="A164" s="475"/>
      <c r="B164" s="475"/>
    </row>
    <row r="165" spans="1:2">
      <c r="A165" s="475"/>
      <c r="B165" s="475"/>
    </row>
    <row r="166" spans="1:2">
      <c r="A166" s="475"/>
      <c r="B166" s="475"/>
    </row>
    <row r="167" spans="1:2">
      <c r="A167" s="475"/>
      <c r="B167" s="475"/>
    </row>
    <row r="168" spans="1:2">
      <c r="A168" s="475"/>
      <c r="B168" s="475"/>
    </row>
    <row r="169" spans="1:2">
      <c r="A169" s="475"/>
      <c r="B169" s="475"/>
    </row>
    <row r="170" spans="1:2">
      <c r="A170" s="475"/>
      <c r="B170" s="475"/>
    </row>
    <row r="171" spans="1:2">
      <c r="A171" s="475"/>
      <c r="B171" s="475"/>
    </row>
    <row r="172" spans="1:2">
      <c r="A172" s="475"/>
      <c r="B172" s="475"/>
    </row>
    <row r="173" spans="1:2">
      <c r="A173" s="475"/>
      <c r="B173" s="475"/>
    </row>
    <row r="174" spans="1:2">
      <c r="A174" s="475"/>
      <c r="B174" s="475"/>
    </row>
    <row r="175" spans="1:2">
      <c r="A175" s="475"/>
      <c r="B175" s="475"/>
    </row>
    <row r="176" spans="1:2">
      <c r="A176" s="475"/>
      <c r="B176" s="475"/>
    </row>
    <row r="177" spans="1:2">
      <c r="A177" s="475"/>
      <c r="B177" s="475"/>
    </row>
    <row r="178" spans="1:2">
      <c r="A178" s="475"/>
      <c r="B178" s="475"/>
    </row>
    <row r="179" spans="1:2">
      <c r="A179" s="475"/>
      <c r="B179" s="475"/>
    </row>
    <row r="180" spans="1:2">
      <c r="A180" s="475"/>
      <c r="B180" s="475"/>
    </row>
    <row r="181" spans="1:2">
      <c r="A181" s="475"/>
      <c r="B181" s="475"/>
    </row>
    <row r="182" spans="1:2">
      <c r="A182" s="475"/>
      <c r="B182" s="475"/>
    </row>
    <row r="183" spans="1:2">
      <c r="A183" s="475"/>
      <c r="B183" s="475"/>
    </row>
    <row r="184" spans="1:2">
      <c r="A184" s="475"/>
      <c r="B184" s="475"/>
    </row>
    <row r="185" spans="1:2">
      <c r="A185" s="475"/>
      <c r="B185" s="475"/>
    </row>
    <row r="186" spans="1:2">
      <c r="A186" s="475"/>
      <c r="B186" s="475"/>
    </row>
    <row r="187" spans="1:2">
      <c r="A187" s="475"/>
      <c r="B187" s="475"/>
    </row>
    <row r="188" spans="1:2">
      <c r="A188" s="475"/>
      <c r="B188" s="475"/>
    </row>
    <row r="189" spans="1:2">
      <c r="A189" s="475"/>
      <c r="B189" s="475"/>
    </row>
    <row r="190" spans="1:2">
      <c r="A190" s="475"/>
      <c r="B190" s="475"/>
    </row>
    <row r="191" spans="1:2">
      <c r="A191" s="475"/>
      <c r="B191" s="475"/>
    </row>
    <row r="192" spans="1:2">
      <c r="A192" s="475"/>
      <c r="B192" s="475"/>
    </row>
    <row r="193" spans="1:2">
      <c r="A193" s="475"/>
      <c r="B193" s="475"/>
    </row>
    <row r="194" spans="1:2">
      <c r="A194" s="475"/>
      <c r="B194" s="475"/>
    </row>
    <row r="195" spans="1:2">
      <c r="A195" s="475"/>
      <c r="B195" s="475"/>
    </row>
    <row r="196" spans="1:2">
      <c r="A196" s="475"/>
      <c r="B196" s="475"/>
    </row>
    <row r="197" spans="1:2">
      <c r="A197" s="475"/>
      <c r="B197" s="475"/>
    </row>
    <row r="198" spans="1:2">
      <c r="A198" s="475"/>
      <c r="B198" s="475"/>
    </row>
    <row r="199" spans="1:2">
      <c r="A199" s="475"/>
      <c r="B199" s="475"/>
    </row>
    <row r="200" spans="1:2">
      <c r="A200" s="475"/>
      <c r="B200" s="475"/>
    </row>
    <row r="201" spans="1:2">
      <c r="A201" s="475"/>
      <c r="B201" s="475"/>
    </row>
    <row r="202" spans="1:2">
      <c r="A202" s="475"/>
      <c r="B202" s="475"/>
    </row>
    <row r="203" spans="1:2">
      <c r="A203" s="475"/>
      <c r="B203" s="475"/>
    </row>
    <row r="204" spans="1:2">
      <c r="A204" s="475"/>
      <c r="B204" s="475"/>
    </row>
    <row r="205" spans="1:2">
      <c r="A205" s="475"/>
      <c r="B205" s="475"/>
    </row>
    <row r="206" spans="1:2">
      <c r="A206" s="475"/>
      <c r="B206" s="475"/>
    </row>
    <row r="207" spans="1:2">
      <c r="A207" s="475"/>
      <c r="B207" s="475"/>
    </row>
    <row r="208" spans="1:2">
      <c r="A208" s="475"/>
      <c r="B208" s="475"/>
    </row>
    <row r="209" spans="1:2">
      <c r="A209" s="475"/>
      <c r="B209" s="475"/>
    </row>
    <row r="210" spans="1:2">
      <c r="A210" s="475"/>
      <c r="B210" s="475"/>
    </row>
    <row r="211" spans="1:2">
      <c r="A211" s="475"/>
      <c r="B211" s="475"/>
    </row>
    <row r="212" spans="1:2">
      <c r="A212" s="475"/>
      <c r="B212" s="475"/>
    </row>
    <row r="213" spans="1:2">
      <c r="A213" s="475"/>
      <c r="B213" s="475"/>
    </row>
    <row r="214" spans="1:2">
      <c r="A214" s="475"/>
      <c r="B214" s="475"/>
    </row>
    <row r="215" spans="1:2">
      <c r="A215" s="475"/>
      <c r="B215" s="475"/>
    </row>
    <row r="216" spans="1:2">
      <c r="A216" s="475"/>
      <c r="B216" s="475"/>
    </row>
    <row r="217" spans="1:2">
      <c r="A217" s="475"/>
      <c r="B217" s="475"/>
    </row>
    <row r="218" spans="1:2">
      <c r="A218" s="475"/>
      <c r="B218" s="475"/>
    </row>
    <row r="219" spans="1:2">
      <c r="A219" s="475"/>
      <c r="B219" s="475"/>
    </row>
    <row r="220" spans="1:2">
      <c r="A220" s="475"/>
      <c r="B220" s="475"/>
    </row>
    <row r="221" spans="1:2">
      <c r="A221" s="475"/>
      <c r="B221" s="475"/>
    </row>
    <row r="222" spans="1:2">
      <c r="A222" s="475"/>
      <c r="B222" s="475"/>
    </row>
    <row r="223" spans="1:2">
      <c r="A223" s="475"/>
      <c r="B223" s="475"/>
    </row>
    <row r="224" spans="1:2">
      <c r="A224" s="475"/>
      <c r="B224" s="475"/>
    </row>
    <row r="225" spans="1:2">
      <c r="A225" s="475"/>
      <c r="B225" s="475"/>
    </row>
    <row r="226" spans="1:2">
      <c r="A226" s="475"/>
      <c r="B226" s="475"/>
    </row>
    <row r="227" spans="1:2">
      <c r="A227" s="475"/>
      <c r="B227" s="475"/>
    </row>
    <row r="228" spans="1:2">
      <c r="A228" s="475"/>
      <c r="B228" s="475"/>
    </row>
    <row r="229" spans="1:2">
      <c r="A229" s="475"/>
      <c r="B229" s="475"/>
    </row>
    <row r="230" spans="1:2">
      <c r="A230" s="475"/>
      <c r="B230" s="475"/>
    </row>
    <row r="231" spans="1:2">
      <c r="A231" s="475"/>
      <c r="B231" s="475"/>
    </row>
    <row r="232" spans="1:2">
      <c r="A232" s="475"/>
      <c r="B232" s="475"/>
    </row>
    <row r="233" spans="1:2">
      <c r="A233" s="475"/>
      <c r="B233" s="475"/>
    </row>
    <row r="234" spans="1:2">
      <c r="A234" s="475"/>
      <c r="B234" s="475"/>
    </row>
    <row r="235" spans="1:2">
      <c r="A235" s="475"/>
      <c r="B235" s="475"/>
    </row>
    <row r="236" spans="1:2">
      <c r="A236" s="475"/>
      <c r="B236" s="475"/>
    </row>
    <row r="237" spans="1:2">
      <c r="A237" s="475"/>
      <c r="B237" s="475"/>
    </row>
    <row r="238" spans="1:2">
      <c r="A238" s="475"/>
      <c r="B238" s="475"/>
    </row>
    <row r="239" spans="1:2">
      <c r="A239" s="475"/>
      <c r="B239" s="475"/>
    </row>
    <row r="240" spans="1:2">
      <c r="A240" s="475"/>
      <c r="B240" s="475"/>
    </row>
    <row r="241" spans="1:2">
      <c r="A241" s="475"/>
      <c r="B241" s="475"/>
    </row>
    <row r="242" spans="1:2">
      <c r="A242" s="475"/>
      <c r="B242" s="475"/>
    </row>
    <row r="243" spans="1:2">
      <c r="A243" s="475"/>
      <c r="B243" s="475"/>
    </row>
    <row r="244" spans="1:2">
      <c r="A244" s="475"/>
      <c r="B244" s="475"/>
    </row>
    <row r="245" spans="1:2">
      <c r="A245" s="475"/>
      <c r="B245" s="475"/>
    </row>
    <row r="246" spans="1:2">
      <c r="A246" s="475"/>
      <c r="B246" s="475"/>
    </row>
    <row r="247" spans="1:2">
      <c r="A247" s="475"/>
      <c r="B247" s="475"/>
    </row>
    <row r="248" spans="1:2">
      <c r="A248" s="475"/>
      <c r="B248" s="475"/>
    </row>
    <row r="249" spans="1:2">
      <c r="A249" s="475"/>
      <c r="B249" s="475"/>
    </row>
    <row r="250" spans="1:2">
      <c r="A250" s="475"/>
      <c r="B250" s="475"/>
    </row>
    <row r="251" spans="1:2">
      <c r="A251" s="475"/>
      <c r="B251" s="475"/>
    </row>
    <row r="252" spans="1:2">
      <c r="A252" s="475"/>
      <c r="B252" s="475"/>
    </row>
    <row r="253" spans="1:2">
      <c r="A253" s="475"/>
      <c r="B253" s="475"/>
    </row>
    <row r="254" spans="1:2">
      <c r="A254" s="475"/>
      <c r="B254" s="475"/>
    </row>
    <row r="255" spans="1:2">
      <c r="A255" s="475"/>
      <c r="B255" s="475"/>
    </row>
    <row r="256" spans="1:2">
      <c r="A256" s="475"/>
      <c r="B256" s="475"/>
    </row>
    <row r="257" spans="1:2">
      <c r="A257" s="475"/>
      <c r="B257" s="475"/>
    </row>
    <row r="258" spans="1:2">
      <c r="A258" s="475"/>
      <c r="B258" s="475"/>
    </row>
    <row r="259" spans="1:2">
      <c r="A259" s="475"/>
      <c r="B259" s="475"/>
    </row>
    <row r="260" spans="1:2">
      <c r="A260" s="475"/>
      <c r="B260" s="475"/>
    </row>
    <row r="261" spans="1:2">
      <c r="A261" s="475"/>
      <c r="B261" s="475"/>
    </row>
    <row r="262" spans="1:2">
      <c r="A262" s="475"/>
      <c r="B262" s="475"/>
    </row>
    <row r="263" spans="1:2">
      <c r="A263" s="475"/>
      <c r="B263" s="475"/>
    </row>
    <row r="264" spans="1:2">
      <c r="A264" s="475"/>
      <c r="B264" s="475"/>
    </row>
    <row r="265" spans="1:2">
      <c r="A265" s="475"/>
      <c r="B265" s="475"/>
    </row>
    <row r="266" spans="1:2">
      <c r="A266" s="475"/>
      <c r="B266" s="475"/>
    </row>
    <row r="267" spans="1:2">
      <c r="A267" s="475"/>
      <c r="B267" s="475"/>
    </row>
    <row r="268" spans="1:2">
      <c r="A268" s="475"/>
      <c r="B268" s="475"/>
    </row>
    <row r="269" spans="1:2">
      <c r="A269" s="475"/>
      <c r="B269" s="475"/>
    </row>
    <row r="270" spans="1:2">
      <c r="A270" s="475"/>
      <c r="B270" s="475"/>
    </row>
    <row r="271" spans="1:2">
      <c r="A271" s="475"/>
      <c r="B271" s="475"/>
    </row>
    <row r="272" spans="1:2">
      <c r="A272" s="475"/>
      <c r="B272" s="475"/>
    </row>
    <row r="273" spans="1:2">
      <c r="A273" s="475"/>
      <c r="B273" s="475"/>
    </row>
    <row r="274" spans="1:2">
      <c r="A274" s="475"/>
      <c r="B274" s="475"/>
    </row>
    <row r="275" spans="1:2">
      <c r="A275" s="475"/>
      <c r="B275" s="475"/>
    </row>
    <row r="276" spans="1:2">
      <c r="A276" s="475"/>
      <c r="B276" s="475"/>
    </row>
    <row r="277" spans="1:2">
      <c r="A277" s="475"/>
      <c r="B277" s="475"/>
    </row>
    <row r="278" spans="1:2">
      <c r="A278" s="475"/>
      <c r="B278" s="475"/>
    </row>
    <row r="279" spans="1:2">
      <c r="A279" s="475"/>
      <c r="B279" s="475"/>
    </row>
    <row r="280" spans="1:2">
      <c r="A280" s="475"/>
      <c r="B280" s="475"/>
    </row>
    <row r="281" spans="1:2">
      <c r="A281" s="475"/>
      <c r="B281" s="475"/>
    </row>
    <row r="282" spans="1:2">
      <c r="A282" s="475"/>
      <c r="B282" s="475"/>
    </row>
    <row r="283" spans="1:2">
      <c r="A283" s="475"/>
      <c r="B283" s="475"/>
    </row>
    <row r="284" spans="1:2">
      <c r="A284" s="475"/>
      <c r="B284" s="475"/>
    </row>
    <row r="285" spans="1:2">
      <c r="A285" s="475"/>
      <c r="B285" s="475"/>
    </row>
    <row r="286" spans="1:2">
      <c r="A286" s="475"/>
      <c r="B286" s="475"/>
    </row>
    <row r="287" spans="1:2">
      <c r="A287" s="475"/>
      <c r="B287" s="475"/>
    </row>
    <row r="288" spans="1:2">
      <c r="A288" s="475"/>
      <c r="B288" s="475"/>
    </row>
    <row r="289" spans="1:2">
      <c r="A289" s="475"/>
      <c r="B289" s="475"/>
    </row>
    <row r="290" spans="1:2">
      <c r="A290" s="475"/>
      <c r="B290" s="475"/>
    </row>
    <row r="291" spans="1:2">
      <c r="A291" s="475"/>
      <c r="B291" s="475"/>
    </row>
    <row r="292" spans="1:2">
      <c r="A292" s="475"/>
      <c r="B292" s="475"/>
    </row>
    <row r="293" spans="1:2">
      <c r="A293" s="475"/>
      <c r="B293" s="475"/>
    </row>
    <row r="294" spans="1:2">
      <c r="A294" s="475"/>
      <c r="B294" s="475"/>
    </row>
    <row r="295" spans="1:2">
      <c r="A295" s="475"/>
      <c r="B295" s="475"/>
    </row>
    <row r="296" spans="1:2">
      <c r="A296" s="475"/>
      <c r="B296" s="475"/>
    </row>
    <row r="297" spans="1:2">
      <c r="A297" s="475"/>
      <c r="B297" s="475"/>
    </row>
    <row r="298" spans="1:2">
      <c r="A298" s="475"/>
      <c r="B298" s="475"/>
    </row>
    <row r="299" spans="1:2">
      <c r="A299" s="475"/>
      <c r="B299" s="475"/>
    </row>
    <row r="300" spans="1:2">
      <c r="A300" s="475"/>
      <c r="B300" s="475"/>
    </row>
    <row r="301" spans="1:2">
      <c r="A301" s="475"/>
      <c r="B301" s="475"/>
    </row>
    <row r="302" spans="1:2">
      <c r="A302" s="475"/>
      <c r="B302" s="475"/>
    </row>
    <row r="303" spans="1:2">
      <c r="A303" s="475"/>
      <c r="B303" s="475"/>
    </row>
    <row r="304" spans="1:2">
      <c r="A304" s="475"/>
      <c r="B304" s="475"/>
    </row>
    <row r="305" spans="1:2">
      <c r="A305" s="475"/>
      <c r="B305" s="475"/>
    </row>
    <row r="306" spans="1:2">
      <c r="A306" s="475"/>
      <c r="B306" s="475"/>
    </row>
    <row r="307" spans="1:2">
      <c r="A307" s="475"/>
      <c r="B307" s="475"/>
    </row>
    <row r="308" spans="1:2">
      <c r="A308" s="475"/>
      <c r="B308" s="475"/>
    </row>
    <row r="309" spans="1:2">
      <c r="A309" s="475"/>
      <c r="B309" s="475"/>
    </row>
    <row r="310" spans="1:2">
      <c r="A310" s="475"/>
      <c r="B310" s="475"/>
    </row>
    <row r="311" spans="1:2">
      <c r="A311" s="475"/>
      <c r="B311" s="475"/>
    </row>
    <row r="312" spans="1:2">
      <c r="A312" s="475"/>
      <c r="B312" s="475"/>
    </row>
    <row r="313" spans="1:2">
      <c r="A313" s="475"/>
      <c r="B313" s="475"/>
    </row>
    <row r="314" spans="1:2">
      <c r="A314" s="475"/>
      <c r="B314" s="475"/>
    </row>
    <row r="315" spans="1:2">
      <c r="A315" s="475"/>
      <c r="B315" s="475"/>
    </row>
    <row r="316" spans="1:2">
      <c r="A316" s="475"/>
      <c r="B316" s="475"/>
    </row>
    <row r="317" spans="1:2">
      <c r="A317" s="475"/>
      <c r="B317" s="475"/>
    </row>
    <row r="318" spans="1:2">
      <c r="A318" s="475"/>
      <c r="B318" s="475"/>
    </row>
    <row r="319" spans="1:2">
      <c r="A319" s="475"/>
      <c r="B319" s="475"/>
    </row>
    <row r="320" spans="1:2">
      <c r="A320" s="475"/>
      <c r="B320" s="475"/>
    </row>
    <row r="321" spans="1:2">
      <c r="A321" s="475"/>
      <c r="B321" s="475"/>
    </row>
    <row r="322" spans="1:2">
      <c r="A322" s="475"/>
      <c r="B322" s="475"/>
    </row>
    <row r="323" spans="1:2">
      <c r="A323" s="475"/>
      <c r="B323" s="475"/>
    </row>
    <row r="324" spans="1:2">
      <c r="A324" s="475"/>
      <c r="B324" s="475"/>
    </row>
    <row r="325" spans="1:2">
      <c r="A325" s="475"/>
      <c r="B325" s="475"/>
    </row>
    <row r="326" spans="1:2">
      <c r="A326" s="475"/>
      <c r="B326" s="475"/>
    </row>
    <row r="327" spans="1:2">
      <c r="A327" s="475"/>
      <c r="B327" s="475"/>
    </row>
    <row r="328" spans="1:2">
      <c r="A328" s="475"/>
      <c r="B328" s="475"/>
    </row>
    <row r="329" spans="1:2">
      <c r="A329" s="475"/>
      <c r="B329" s="475"/>
    </row>
    <row r="330" spans="1:2">
      <c r="A330" s="475"/>
      <c r="B330" s="475"/>
    </row>
    <row r="331" spans="1:2">
      <c r="A331" s="475"/>
      <c r="B331" s="475"/>
    </row>
    <row r="332" spans="1:2">
      <c r="A332" s="475"/>
      <c r="B332" s="475"/>
    </row>
    <row r="333" spans="1:2">
      <c r="A333" s="475"/>
      <c r="B333" s="475"/>
    </row>
    <row r="334" spans="1:2">
      <c r="A334" s="475"/>
      <c r="B334" s="475"/>
    </row>
    <row r="335" spans="1:2">
      <c r="A335" s="475"/>
      <c r="B335" s="475"/>
    </row>
    <row r="336" spans="1:2">
      <c r="A336" s="475"/>
      <c r="B336" s="475"/>
    </row>
    <row r="337" spans="1:2">
      <c r="A337" s="475"/>
      <c r="B337" s="475"/>
    </row>
    <row r="338" spans="1:2">
      <c r="A338" s="475"/>
      <c r="B338" s="475"/>
    </row>
    <row r="339" spans="1:2">
      <c r="A339" s="475"/>
      <c r="B339" s="475"/>
    </row>
    <row r="340" spans="1:2">
      <c r="A340" s="475"/>
      <c r="B340" s="475"/>
    </row>
    <row r="341" spans="1:2">
      <c r="A341" s="475"/>
      <c r="B341" s="475"/>
    </row>
    <row r="342" spans="1:2">
      <c r="A342" s="475"/>
      <c r="B342" s="475"/>
    </row>
    <row r="343" spans="1:2">
      <c r="A343" s="475"/>
      <c r="B343" s="475"/>
    </row>
    <row r="344" spans="1:2">
      <c r="A344" s="475"/>
      <c r="B344" s="475"/>
    </row>
    <row r="345" spans="1:2">
      <c r="A345" s="475"/>
      <c r="B345" s="475"/>
    </row>
    <row r="346" spans="1:2">
      <c r="A346" s="475"/>
      <c r="B346" s="475"/>
    </row>
    <row r="347" spans="1:2">
      <c r="A347" s="475"/>
      <c r="B347" s="475"/>
    </row>
    <row r="348" spans="1:2">
      <c r="A348" s="475"/>
      <c r="B348" s="475"/>
    </row>
    <row r="349" spans="1:2">
      <c r="A349" s="475"/>
      <c r="B349" s="475"/>
    </row>
    <row r="350" spans="1:2">
      <c r="A350" s="475"/>
      <c r="B350" s="475"/>
    </row>
    <row r="351" spans="1:2">
      <c r="A351" s="475"/>
      <c r="B351" s="475"/>
    </row>
    <row r="352" spans="1:2">
      <c r="A352" s="475"/>
      <c r="B352" s="475"/>
    </row>
    <row r="353" spans="1:2">
      <c r="A353" s="475"/>
      <c r="B353" s="475"/>
    </row>
    <row r="354" spans="1:2">
      <c r="A354" s="475"/>
      <c r="B354" s="475"/>
    </row>
    <row r="355" spans="1:2">
      <c r="A355" s="475"/>
      <c r="B355" s="475"/>
    </row>
    <row r="356" spans="1:2">
      <c r="A356" s="475"/>
      <c r="B356" s="475"/>
    </row>
    <row r="357" spans="1:2">
      <c r="A357" s="475"/>
      <c r="B357" s="475"/>
    </row>
    <row r="358" spans="1:2">
      <c r="A358" s="475"/>
      <c r="B358" s="475"/>
    </row>
    <row r="359" spans="1:2">
      <c r="A359" s="475"/>
      <c r="B359" s="475"/>
    </row>
    <row r="360" spans="1:2">
      <c r="A360" s="475"/>
      <c r="B360" s="475"/>
    </row>
    <row r="361" spans="1:2">
      <c r="A361" s="475"/>
      <c r="B361" s="475"/>
    </row>
    <row r="362" spans="1:2">
      <c r="A362" s="475"/>
      <c r="B362" s="475"/>
    </row>
    <row r="363" spans="1:2">
      <c r="A363" s="475"/>
      <c r="B363" s="475"/>
    </row>
    <row r="364" spans="1:2">
      <c r="A364" s="475"/>
      <c r="B364" s="475"/>
    </row>
    <row r="365" spans="1:2">
      <c r="A365" s="475"/>
      <c r="B365" s="475"/>
    </row>
    <row r="366" spans="1:2">
      <c r="A366" s="475"/>
      <c r="B366" s="475"/>
    </row>
    <row r="367" spans="1:2">
      <c r="A367" s="475"/>
      <c r="B367" s="475"/>
    </row>
    <row r="368" spans="1:2">
      <c r="A368" s="475"/>
      <c r="B368" s="475"/>
    </row>
    <row r="369" spans="1:2">
      <c r="A369" s="475"/>
      <c r="B369" s="475"/>
    </row>
    <row r="370" spans="1:2">
      <c r="A370" s="475"/>
      <c r="B370" s="475"/>
    </row>
    <row r="371" spans="1:2">
      <c r="A371" s="475"/>
      <c r="B371" s="475"/>
    </row>
    <row r="372" spans="1:2">
      <c r="A372" s="475"/>
      <c r="B372" s="475"/>
    </row>
    <row r="373" spans="1:2">
      <c r="A373" s="475"/>
      <c r="B373" s="475"/>
    </row>
    <row r="374" spans="1:2">
      <c r="A374" s="475"/>
      <c r="B374" s="475"/>
    </row>
    <row r="375" spans="1:2">
      <c r="A375" s="475"/>
      <c r="B375" s="475"/>
    </row>
    <row r="376" spans="1:2">
      <c r="A376" s="475"/>
      <c r="B376" s="475"/>
    </row>
    <row r="377" spans="1:2">
      <c r="A377" s="475"/>
      <c r="B377" s="475"/>
    </row>
    <row r="378" spans="1:2">
      <c r="A378" s="475"/>
      <c r="B378" s="475"/>
    </row>
    <row r="379" spans="1:2">
      <c r="A379" s="475"/>
      <c r="B379" s="475"/>
    </row>
    <row r="380" spans="1:2">
      <c r="A380" s="475"/>
      <c r="B380" s="475"/>
    </row>
    <row r="381" spans="1:2">
      <c r="A381" s="475"/>
      <c r="B381" s="475"/>
    </row>
    <row r="382" spans="1:2">
      <c r="A382" s="475"/>
      <c r="B382" s="475"/>
    </row>
    <row r="383" spans="1:2">
      <c r="A383" s="475"/>
      <c r="B383" s="475"/>
    </row>
    <row r="384" spans="1:2">
      <c r="A384" s="475"/>
      <c r="B384" s="475"/>
    </row>
    <row r="385" spans="1:2">
      <c r="A385" s="475"/>
      <c r="B385" s="475"/>
    </row>
    <row r="386" spans="1:2">
      <c r="A386" s="475"/>
      <c r="B386" s="475"/>
    </row>
    <row r="387" spans="1:2">
      <c r="A387" s="475"/>
      <c r="B387" s="475"/>
    </row>
    <row r="388" spans="1:2">
      <c r="A388" s="475"/>
      <c r="B388" s="475"/>
    </row>
    <row r="389" spans="1:2">
      <c r="A389" s="475"/>
      <c r="B389" s="475"/>
    </row>
    <row r="390" spans="1:2">
      <c r="A390" s="475"/>
      <c r="B390" s="475"/>
    </row>
    <row r="391" spans="1:2">
      <c r="A391" s="475"/>
      <c r="B391" s="475"/>
    </row>
    <row r="392" spans="1:2">
      <c r="A392" s="475"/>
      <c r="B392" s="475"/>
    </row>
    <row r="393" spans="1:2">
      <c r="A393" s="475"/>
      <c r="B393" s="475"/>
    </row>
    <row r="394" spans="1:2">
      <c r="A394" s="475"/>
      <c r="B394" s="475"/>
    </row>
    <row r="395" spans="1:2">
      <c r="A395" s="475"/>
      <c r="B395" s="475"/>
    </row>
    <row r="396" spans="1:2">
      <c r="A396" s="475"/>
      <c r="B396" s="475"/>
    </row>
    <row r="397" spans="1:2">
      <c r="A397" s="475"/>
      <c r="B397" s="475"/>
    </row>
    <row r="398" spans="1:2">
      <c r="A398" s="475"/>
      <c r="B398" s="475"/>
    </row>
    <row r="399" spans="1:2">
      <c r="A399" s="475"/>
      <c r="B399" s="475"/>
    </row>
    <row r="400" spans="1:2">
      <c r="A400" s="475"/>
      <c r="B400" s="475"/>
    </row>
    <row r="401" spans="1:2">
      <c r="A401" s="475"/>
      <c r="B401" s="475"/>
    </row>
    <row r="402" spans="1:2">
      <c r="A402" s="475"/>
      <c r="B402" s="475"/>
    </row>
    <row r="403" spans="1:2">
      <c r="A403" s="475"/>
      <c r="B403" s="475"/>
    </row>
    <row r="404" spans="1:2">
      <c r="A404" s="475"/>
      <c r="B404" s="475"/>
    </row>
    <row r="405" spans="1:2">
      <c r="A405" s="475"/>
      <c r="B405" s="475"/>
    </row>
    <row r="406" spans="1:2">
      <c r="A406" s="475"/>
      <c r="B406" s="475"/>
    </row>
    <row r="407" spans="1:2">
      <c r="A407" s="475"/>
      <c r="B407" s="475"/>
    </row>
    <row r="408" spans="1:2">
      <c r="A408" s="475"/>
      <c r="B408" s="475"/>
    </row>
    <row r="409" spans="1:2">
      <c r="A409" s="475"/>
      <c r="B409" s="475"/>
    </row>
    <row r="410" spans="1:2">
      <c r="A410" s="475"/>
      <c r="B410" s="475"/>
    </row>
    <row r="411" spans="1:2">
      <c r="A411" s="475"/>
      <c r="B411" s="475"/>
    </row>
    <row r="412" spans="1:2">
      <c r="A412" s="475"/>
      <c r="B412" s="475"/>
    </row>
    <row r="413" spans="1:2">
      <c r="A413" s="475"/>
      <c r="B413" s="475"/>
    </row>
    <row r="414" spans="1:2">
      <c r="A414" s="475"/>
      <c r="B414" s="475"/>
    </row>
    <row r="415" spans="1:2">
      <c r="A415" s="475"/>
      <c r="B415" s="475"/>
    </row>
    <row r="416" spans="1:2">
      <c r="A416" s="475"/>
      <c r="B416" s="475"/>
    </row>
    <row r="417" spans="1:2">
      <c r="A417" s="475"/>
      <c r="B417" s="475"/>
    </row>
    <row r="418" spans="1:2">
      <c r="A418" s="475"/>
      <c r="B418" s="475"/>
    </row>
    <row r="419" spans="1:2">
      <c r="A419" s="475"/>
      <c r="B419" s="475"/>
    </row>
    <row r="420" spans="1:2">
      <c r="A420" s="475"/>
      <c r="B420" s="475"/>
    </row>
    <row r="421" spans="1:2">
      <c r="A421" s="475"/>
      <c r="B421" s="475"/>
    </row>
    <row r="422" spans="1:2">
      <c r="A422" s="475"/>
      <c r="B422" s="475"/>
    </row>
    <row r="423" spans="1:2">
      <c r="A423" s="475"/>
      <c r="B423" s="475"/>
    </row>
    <row r="424" spans="1:2">
      <c r="A424" s="475"/>
      <c r="B424" s="475"/>
    </row>
    <row r="425" spans="1:2">
      <c r="A425" s="475"/>
      <c r="B425" s="475"/>
    </row>
    <row r="426" spans="1:2">
      <c r="A426" s="475"/>
      <c r="B426" s="475"/>
    </row>
    <row r="427" spans="1:2">
      <c r="A427" s="475"/>
      <c r="B427" s="475"/>
    </row>
    <row r="428" spans="1:2">
      <c r="A428" s="475"/>
      <c r="B428" s="475"/>
    </row>
    <row r="429" spans="1:2">
      <c r="A429" s="475"/>
      <c r="B429" s="475"/>
    </row>
    <row r="430" spans="1:2">
      <c r="A430" s="475"/>
      <c r="B430" s="475"/>
    </row>
    <row r="431" spans="1:2">
      <c r="A431" s="475"/>
      <c r="B431" s="475"/>
    </row>
    <row r="432" spans="1:2">
      <c r="A432" s="475"/>
      <c r="B432" s="475"/>
    </row>
    <row r="433" spans="1:2">
      <c r="A433" s="475"/>
      <c r="B433" s="475"/>
    </row>
    <row r="434" spans="1:2">
      <c r="A434" s="475"/>
      <c r="B434" s="475"/>
    </row>
    <row r="435" spans="1:2">
      <c r="A435" s="475"/>
      <c r="B435" s="475"/>
    </row>
    <row r="436" spans="1:2">
      <c r="A436" s="475"/>
      <c r="B436" s="475"/>
    </row>
    <row r="437" spans="1:2">
      <c r="A437" s="475"/>
      <c r="B437" s="475"/>
    </row>
    <row r="438" spans="1:2">
      <c r="A438" s="475"/>
      <c r="B438" s="475"/>
    </row>
    <row r="439" spans="1:2">
      <c r="A439" s="475"/>
      <c r="B439" s="475"/>
    </row>
    <row r="440" spans="1:2">
      <c r="A440" s="475"/>
      <c r="B440" s="475"/>
    </row>
    <row r="441" spans="1:2">
      <c r="A441" s="475"/>
      <c r="B441" s="475"/>
    </row>
    <row r="442" spans="1:2">
      <c r="A442" s="475"/>
      <c r="B442" s="475"/>
    </row>
    <row r="443" spans="1:2">
      <c r="A443" s="475"/>
      <c r="B443" s="475"/>
    </row>
    <row r="444" spans="1:2">
      <c r="A444" s="475"/>
      <c r="B444" s="475"/>
    </row>
    <row r="445" spans="1:2">
      <c r="A445" s="475"/>
      <c r="B445" s="475"/>
    </row>
    <row r="446" spans="1:2">
      <c r="A446" s="475"/>
      <c r="B446" s="475"/>
    </row>
    <row r="447" spans="1:2">
      <c r="A447" s="475"/>
      <c r="B447" s="475"/>
    </row>
    <row r="448" spans="1:2">
      <c r="A448" s="475"/>
      <c r="B448" s="475"/>
    </row>
    <row r="449" spans="1:2">
      <c r="A449" s="475"/>
      <c r="B449" s="475"/>
    </row>
    <row r="450" spans="1:2">
      <c r="A450" s="475"/>
      <c r="B450" s="475"/>
    </row>
    <row r="451" spans="1:2">
      <c r="A451" s="475"/>
      <c r="B451" s="475"/>
    </row>
    <row r="452" spans="1:2">
      <c r="A452" s="475"/>
      <c r="B452" s="475"/>
    </row>
    <row r="453" spans="1:2">
      <c r="A453" s="475"/>
      <c r="B453" s="475"/>
    </row>
    <row r="454" spans="1:2">
      <c r="A454" s="475"/>
      <c r="B454" s="475"/>
    </row>
    <row r="455" spans="1:2">
      <c r="A455" s="475"/>
      <c r="B455" s="475"/>
    </row>
    <row r="456" spans="1:2">
      <c r="A456" s="475"/>
      <c r="B456" s="475"/>
    </row>
    <row r="457" spans="1:2">
      <c r="A457" s="475"/>
      <c r="B457" s="475"/>
    </row>
    <row r="458" spans="1:2">
      <c r="A458" s="475"/>
      <c r="B458" s="475"/>
    </row>
    <row r="459" spans="1:2">
      <c r="A459" s="475"/>
      <c r="B459" s="475"/>
    </row>
    <row r="460" spans="1:2">
      <c r="A460" s="475"/>
      <c r="B460" s="475"/>
    </row>
    <row r="461" spans="1:2">
      <c r="A461" s="475"/>
      <c r="B461" s="475"/>
    </row>
    <row r="462" spans="1:2">
      <c r="A462" s="475"/>
      <c r="B462" s="475"/>
    </row>
    <row r="463" spans="1:2">
      <c r="A463" s="475"/>
      <c r="B463" s="475"/>
    </row>
    <row r="464" spans="1:2">
      <c r="A464" s="475"/>
      <c r="B464" s="475"/>
    </row>
    <row r="465" spans="1:2">
      <c r="A465" s="475"/>
      <c r="B465" s="475"/>
    </row>
    <row r="466" spans="1:2">
      <c r="A466" s="475"/>
      <c r="B466" s="475"/>
    </row>
    <row r="467" spans="1:2">
      <c r="A467" s="475"/>
      <c r="B467" s="475"/>
    </row>
    <row r="468" spans="1:2">
      <c r="A468" s="475"/>
      <c r="B468" s="475"/>
    </row>
    <row r="469" spans="1:2">
      <c r="A469" s="475"/>
      <c r="B469" s="475"/>
    </row>
    <row r="470" spans="1:2">
      <c r="A470" s="475"/>
      <c r="B470" s="475"/>
    </row>
    <row r="471" spans="1:2">
      <c r="A471" s="475"/>
      <c r="B471" s="475"/>
    </row>
    <row r="472" spans="1:2">
      <c r="A472" s="475"/>
      <c r="B472" s="475"/>
    </row>
    <row r="473" spans="1:2">
      <c r="A473" s="475"/>
      <c r="B473" s="475"/>
    </row>
    <row r="474" spans="1:2">
      <c r="A474" s="475"/>
      <c r="B474" s="475"/>
    </row>
    <row r="475" spans="1:2">
      <c r="A475" s="475"/>
      <c r="B475" s="475"/>
    </row>
    <row r="476" spans="1:2">
      <c r="A476" s="475"/>
      <c r="B476" s="475"/>
    </row>
    <row r="477" spans="1:2">
      <c r="A477" s="475"/>
      <c r="B477" s="475"/>
    </row>
    <row r="478" spans="1:2">
      <c r="A478" s="475"/>
      <c r="B478" s="475"/>
    </row>
    <row r="479" spans="1:2">
      <c r="A479" s="475"/>
      <c r="B479" s="475"/>
    </row>
    <row r="480" spans="1:2">
      <c r="A480" s="475"/>
      <c r="B480" s="475"/>
    </row>
    <row r="481" spans="1:2">
      <c r="A481" s="475"/>
      <c r="B481" s="475"/>
    </row>
    <row r="482" spans="1:2">
      <c r="A482" s="475"/>
      <c r="B482" s="475"/>
    </row>
    <row r="483" spans="1:2">
      <c r="A483" s="475"/>
      <c r="B483" s="475"/>
    </row>
    <row r="484" spans="1:2">
      <c r="A484" s="475"/>
      <c r="B484" s="475"/>
    </row>
    <row r="485" spans="1:2">
      <c r="A485" s="475"/>
      <c r="B485" s="475"/>
    </row>
    <row r="486" spans="1:2">
      <c r="A486" s="475"/>
      <c r="B486" s="475"/>
    </row>
    <row r="487" spans="1:2">
      <c r="A487" s="475"/>
      <c r="B487" s="475"/>
    </row>
    <row r="488" spans="1:2">
      <c r="A488" s="475"/>
      <c r="B488" s="475"/>
    </row>
    <row r="489" spans="1:2">
      <c r="A489" s="475"/>
      <c r="B489" s="475"/>
    </row>
    <row r="490" spans="1:2">
      <c r="A490" s="475"/>
      <c r="B490" s="475"/>
    </row>
    <row r="491" spans="1:2">
      <c r="A491" s="475"/>
      <c r="B491" s="475"/>
    </row>
    <row r="492" spans="1:2">
      <c r="A492" s="475"/>
      <c r="B492" s="475"/>
    </row>
    <row r="493" spans="1:2">
      <c r="A493" s="475"/>
      <c r="B493" s="475"/>
    </row>
    <row r="494" spans="1:2">
      <c r="A494" s="475"/>
      <c r="B494" s="475"/>
    </row>
    <row r="495" spans="1:2">
      <c r="A495" s="475"/>
      <c r="B495" s="475"/>
    </row>
    <row r="496" spans="1:2">
      <c r="A496" s="475"/>
      <c r="B496" s="475"/>
    </row>
    <row r="497" spans="1:2">
      <c r="A497" s="475"/>
      <c r="B497" s="475"/>
    </row>
    <row r="498" spans="1:2">
      <c r="A498" s="475"/>
      <c r="B498" s="475"/>
    </row>
    <row r="499" spans="1:2">
      <c r="A499" s="475"/>
      <c r="B499" s="475"/>
    </row>
    <row r="500" spans="1:2">
      <c r="A500" s="475"/>
      <c r="B500" s="475"/>
    </row>
    <row r="501" spans="1:2">
      <c r="A501" s="475"/>
      <c r="B501" s="475"/>
    </row>
    <row r="502" spans="1:2">
      <c r="A502" s="475"/>
      <c r="B502" s="475"/>
    </row>
    <row r="503" spans="1:2">
      <c r="A503" s="475"/>
      <c r="B503" s="475"/>
    </row>
    <row r="504" spans="1:2">
      <c r="A504" s="475"/>
      <c r="B504" s="475"/>
    </row>
    <row r="505" spans="1:2">
      <c r="A505" s="475"/>
      <c r="B505" s="475"/>
    </row>
    <row r="506" spans="1:2">
      <c r="A506" s="475"/>
      <c r="B506" s="475"/>
    </row>
    <row r="507" spans="1:2">
      <c r="A507" s="475"/>
      <c r="B507" s="475"/>
    </row>
    <row r="508" spans="1:2">
      <c r="A508" s="475"/>
      <c r="B508" s="475"/>
    </row>
    <row r="509" spans="1:2">
      <c r="A509" s="475"/>
      <c r="B509" s="475"/>
    </row>
    <row r="510" spans="1:2">
      <c r="A510" s="475"/>
      <c r="B510" s="475"/>
    </row>
    <row r="511" spans="1:2">
      <c r="A511" s="475"/>
      <c r="B511" s="475"/>
    </row>
    <row r="512" spans="1:2">
      <c r="A512" s="475"/>
      <c r="B512" s="475"/>
    </row>
    <row r="513" spans="1:2">
      <c r="A513" s="475"/>
      <c r="B513" s="475"/>
    </row>
    <row r="514" spans="1:2">
      <c r="A514" s="475"/>
      <c r="B514" s="475"/>
    </row>
    <row r="515" spans="1:2">
      <c r="A515" s="475"/>
      <c r="B515" s="475"/>
    </row>
    <row r="516" spans="1:2">
      <c r="A516" s="475"/>
      <c r="B516" s="475"/>
    </row>
    <row r="517" spans="1:2">
      <c r="A517" s="475"/>
      <c r="B517" s="475"/>
    </row>
    <row r="518" spans="1:2">
      <c r="A518" s="475"/>
      <c r="B518" s="475"/>
    </row>
    <row r="519" spans="1:2">
      <c r="A519" s="475"/>
      <c r="B519" s="475"/>
    </row>
    <row r="520" spans="1:2">
      <c r="A520" s="475"/>
      <c r="B520" s="475"/>
    </row>
    <row r="521" spans="1:2">
      <c r="A521" s="475"/>
      <c r="B521" s="475"/>
    </row>
    <row r="522" spans="1:2">
      <c r="A522" s="475"/>
      <c r="B522" s="475"/>
    </row>
    <row r="523" spans="1:2">
      <c r="A523" s="475"/>
      <c r="B523" s="475"/>
    </row>
    <row r="524" spans="1:2">
      <c r="A524" s="475"/>
      <c r="B524" s="475"/>
    </row>
    <row r="525" spans="1:2">
      <c r="A525" s="475"/>
      <c r="B525" s="475"/>
    </row>
    <row r="526" spans="1:2">
      <c r="A526" s="475"/>
      <c r="B526" s="475"/>
    </row>
    <row r="527" spans="1:2">
      <c r="A527" s="475"/>
      <c r="B527" s="475"/>
    </row>
    <row r="528" spans="1:2">
      <c r="A528" s="475"/>
      <c r="B528" s="475"/>
    </row>
    <row r="529" spans="1:2">
      <c r="A529" s="475"/>
      <c r="B529" s="475"/>
    </row>
    <row r="530" spans="1:2">
      <c r="A530" s="475"/>
      <c r="B530" s="475"/>
    </row>
    <row r="531" spans="1:2">
      <c r="A531" s="475"/>
      <c r="B531" s="475"/>
    </row>
    <row r="532" spans="1:2">
      <c r="A532" s="475"/>
      <c r="B532" s="475"/>
    </row>
    <row r="533" spans="1:2">
      <c r="A533" s="475"/>
      <c r="B533" s="475"/>
    </row>
    <row r="534" spans="1:2">
      <c r="A534" s="475"/>
      <c r="B534" s="475"/>
    </row>
    <row r="535" spans="1:2">
      <c r="A535" s="475"/>
      <c r="B535" s="475"/>
    </row>
    <row r="536" spans="1:2">
      <c r="A536" s="475"/>
      <c r="B536" s="475"/>
    </row>
    <row r="537" spans="1:2">
      <c r="A537" s="475"/>
      <c r="B537" s="475"/>
    </row>
    <row r="538" spans="1:2">
      <c r="A538" s="475"/>
      <c r="B538" s="475"/>
    </row>
    <row r="539" spans="1:2">
      <c r="A539" s="475"/>
      <c r="B539" s="475"/>
    </row>
    <row r="540" spans="1:2">
      <c r="A540" s="475"/>
      <c r="B540" s="475"/>
    </row>
    <row r="541" spans="1:2">
      <c r="A541" s="475"/>
      <c r="B541" s="475"/>
    </row>
    <row r="542" spans="1:2">
      <c r="A542" s="475"/>
      <c r="B542" s="475"/>
    </row>
    <row r="543" spans="1:2">
      <c r="A543" s="475"/>
      <c r="B543" s="475"/>
    </row>
    <row r="544" spans="1:2">
      <c r="A544" s="475"/>
      <c r="B544" s="475"/>
    </row>
    <row r="545" spans="1:2">
      <c r="A545" s="475"/>
      <c r="B545" s="475"/>
    </row>
    <row r="546" spans="1:2">
      <c r="A546" s="475"/>
      <c r="B546" s="475"/>
    </row>
    <row r="547" spans="1:2">
      <c r="A547" s="475"/>
      <c r="B547" s="475"/>
    </row>
    <row r="548" spans="1:2">
      <c r="A548" s="475"/>
      <c r="B548" s="475"/>
    </row>
    <row r="549" spans="1:2">
      <c r="A549" s="475"/>
      <c r="B549" s="475"/>
    </row>
    <row r="550" spans="1:2">
      <c r="A550" s="475"/>
      <c r="B550" s="475"/>
    </row>
    <row r="551" spans="1:2">
      <c r="A551" s="475"/>
      <c r="B551" s="475"/>
    </row>
    <row r="552" spans="1:2">
      <c r="A552" s="475"/>
      <c r="B552" s="475"/>
    </row>
    <row r="553" spans="1:2">
      <c r="A553" s="475"/>
      <c r="B553" s="475"/>
    </row>
    <row r="554" spans="1:2">
      <c r="A554" s="475"/>
      <c r="B554" s="475"/>
    </row>
    <row r="555" spans="1:2">
      <c r="A555" s="475"/>
      <c r="B555" s="475"/>
    </row>
    <row r="556" spans="1:2">
      <c r="A556" s="475"/>
      <c r="B556" s="475"/>
    </row>
    <row r="557" spans="1:2">
      <c r="A557" s="475"/>
      <c r="B557" s="475"/>
    </row>
    <row r="558" spans="1:2">
      <c r="A558" s="475"/>
      <c r="B558" s="475"/>
    </row>
    <row r="559" spans="1:2">
      <c r="A559" s="475"/>
      <c r="B559" s="475"/>
    </row>
    <row r="560" spans="1:2">
      <c r="A560" s="475"/>
      <c r="B560" s="475"/>
    </row>
    <row r="561" spans="1:2">
      <c r="A561" s="475"/>
      <c r="B561" s="475"/>
    </row>
    <row r="562" spans="1:2">
      <c r="A562" s="475"/>
      <c r="B562" s="475"/>
    </row>
    <row r="563" spans="1:2">
      <c r="A563" s="475"/>
      <c r="B563" s="475"/>
    </row>
    <row r="564" spans="1:2">
      <c r="A564" s="475"/>
      <c r="B564" s="475"/>
    </row>
    <row r="565" spans="1:2">
      <c r="A565" s="475"/>
      <c r="B565" s="475"/>
    </row>
    <row r="566" spans="1:2">
      <c r="A566" s="475"/>
      <c r="B566" s="475"/>
    </row>
    <row r="567" spans="1:2">
      <c r="A567" s="475"/>
      <c r="B567" s="475"/>
    </row>
    <row r="568" spans="1:2">
      <c r="A568" s="475"/>
      <c r="B568" s="475"/>
    </row>
    <row r="569" spans="1:2">
      <c r="A569" s="475"/>
      <c r="B569" s="475"/>
    </row>
    <row r="570" spans="1:2">
      <c r="A570" s="475"/>
      <c r="B570" s="475"/>
    </row>
    <row r="571" spans="1:2">
      <c r="A571" s="475"/>
      <c r="B571" s="475"/>
    </row>
    <row r="572" spans="1:2">
      <c r="A572" s="475"/>
      <c r="B572" s="475"/>
    </row>
    <row r="573" spans="1:2">
      <c r="A573" s="475"/>
      <c r="B573" s="475"/>
    </row>
    <row r="574" spans="1:2">
      <c r="A574" s="475"/>
      <c r="B574" s="475"/>
    </row>
    <row r="575" spans="1:2">
      <c r="A575" s="475"/>
      <c r="B575" s="475"/>
    </row>
    <row r="576" spans="1:2">
      <c r="A576" s="475"/>
      <c r="B576" s="475"/>
    </row>
    <row r="577" spans="1:2">
      <c r="A577" s="475"/>
      <c r="B577" s="475"/>
    </row>
    <row r="578" spans="1:2">
      <c r="A578" s="475"/>
      <c r="B578" s="475"/>
    </row>
    <row r="579" spans="1:2">
      <c r="A579" s="475"/>
      <c r="B579" s="475"/>
    </row>
    <row r="580" spans="1:2">
      <c r="A580" s="475"/>
      <c r="B580" s="475"/>
    </row>
    <row r="581" spans="1:2">
      <c r="A581" s="475"/>
      <c r="B581" s="475"/>
    </row>
    <row r="582" spans="1:2">
      <c r="A582" s="475"/>
      <c r="B582" s="475"/>
    </row>
    <row r="583" spans="1:2">
      <c r="A583" s="475"/>
      <c r="B583" s="475"/>
    </row>
    <row r="584" spans="1:2">
      <c r="A584" s="475"/>
      <c r="B584" s="475"/>
    </row>
    <row r="585" spans="1:2">
      <c r="A585" s="475"/>
      <c r="B585" s="475"/>
    </row>
    <row r="586" spans="1:2">
      <c r="A586" s="475"/>
      <c r="B586" s="475"/>
    </row>
    <row r="587" spans="1:2">
      <c r="A587" s="475"/>
      <c r="B587" s="475"/>
    </row>
    <row r="588" spans="1:2">
      <c r="A588" s="475"/>
      <c r="B588" s="475"/>
    </row>
    <row r="589" spans="1:2">
      <c r="A589" s="475"/>
      <c r="B589" s="475"/>
    </row>
    <row r="590" spans="1:2">
      <c r="A590" s="475"/>
      <c r="B590" s="475"/>
    </row>
    <row r="591" spans="1:2">
      <c r="A591" s="475"/>
      <c r="B591" s="475"/>
    </row>
    <row r="592" spans="1:2">
      <c r="A592" s="475"/>
      <c r="B592" s="475"/>
    </row>
    <row r="593" spans="1:2">
      <c r="A593" s="475"/>
      <c r="B593" s="475"/>
    </row>
    <row r="594" spans="1:2">
      <c r="A594" s="475"/>
      <c r="B594" s="475"/>
    </row>
    <row r="595" spans="1:2">
      <c r="A595" s="475"/>
      <c r="B595" s="475"/>
    </row>
    <row r="596" spans="1:2">
      <c r="A596" s="475"/>
      <c r="B596" s="475"/>
    </row>
    <row r="597" spans="1:2">
      <c r="A597" s="475"/>
      <c r="B597" s="475"/>
    </row>
    <row r="598" spans="1:2">
      <c r="A598" s="475"/>
      <c r="B598" s="475"/>
    </row>
    <row r="599" spans="1:2">
      <c r="A599" s="475"/>
      <c r="B599" s="475"/>
    </row>
    <row r="600" spans="1:2">
      <c r="A600" s="475"/>
      <c r="B600" s="475"/>
    </row>
    <row r="601" spans="1:2">
      <c r="A601" s="475"/>
      <c r="B601" s="475"/>
    </row>
    <row r="602" spans="1:2">
      <c r="A602" s="475"/>
      <c r="B602" s="475"/>
    </row>
    <row r="603" spans="1:2">
      <c r="A603" s="475"/>
      <c r="B603" s="475"/>
    </row>
    <row r="604" spans="1:2">
      <c r="A604" s="475"/>
      <c r="B604" s="475"/>
    </row>
    <row r="605" spans="1:2">
      <c r="A605" s="475"/>
      <c r="B605" s="475"/>
    </row>
    <row r="606" spans="1:2">
      <c r="A606" s="475"/>
      <c r="B606" s="475"/>
    </row>
    <row r="607" spans="1:2">
      <c r="A607" s="475"/>
      <c r="B607" s="475"/>
    </row>
    <row r="608" spans="1:2">
      <c r="A608" s="475"/>
      <c r="B608" s="475"/>
    </row>
    <row r="609" spans="1:2">
      <c r="A609" s="475"/>
      <c r="B609" s="475"/>
    </row>
    <row r="610" spans="1:2">
      <c r="A610" s="475"/>
      <c r="B610" s="475"/>
    </row>
    <row r="611" spans="1:2">
      <c r="A611" s="475"/>
      <c r="B611" s="475"/>
    </row>
    <row r="612" spans="1:2">
      <c r="A612" s="475"/>
      <c r="B612" s="475"/>
    </row>
    <row r="613" spans="1:2">
      <c r="A613" s="475"/>
      <c r="B613" s="475"/>
    </row>
    <row r="614" spans="1:2">
      <c r="A614" s="475"/>
      <c r="B614" s="475"/>
    </row>
    <row r="615" spans="1:2">
      <c r="A615" s="475"/>
      <c r="B615" s="475"/>
    </row>
    <row r="616" spans="1:2">
      <c r="A616" s="475"/>
      <c r="B616" s="475"/>
    </row>
    <row r="617" spans="1:2">
      <c r="A617" s="475"/>
      <c r="B617" s="475"/>
    </row>
    <row r="618" spans="1:2">
      <c r="A618" s="475"/>
      <c r="B618" s="475"/>
    </row>
    <row r="619" spans="1:2">
      <c r="A619" s="475"/>
      <c r="B619" s="475"/>
    </row>
    <row r="620" spans="1:2">
      <c r="A620" s="475"/>
      <c r="B620" s="475"/>
    </row>
    <row r="621" spans="1:2">
      <c r="A621" s="475"/>
      <c r="B621" s="475"/>
    </row>
    <row r="622" spans="1:2">
      <c r="A622" s="475"/>
      <c r="B622" s="475"/>
    </row>
    <row r="623" spans="1:2">
      <c r="A623" s="475"/>
      <c r="B623" s="475"/>
    </row>
    <row r="624" spans="1:2">
      <c r="A624" s="475"/>
      <c r="B624" s="475"/>
    </row>
    <row r="625" spans="1:2">
      <c r="A625" s="475"/>
      <c r="B625" s="475"/>
    </row>
    <row r="626" spans="1:2">
      <c r="A626" s="475"/>
      <c r="B626" s="475"/>
    </row>
    <row r="627" spans="1:2">
      <c r="A627" s="475"/>
      <c r="B627" s="475"/>
    </row>
    <row r="628" spans="1:2">
      <c r="A628" s="475"/>
      <c r="B628" s="475"/>
    </row>
    <row r="629" spans="1:2">
      <c r="A629" s="475"/>
      <c r="B629" s="475"/>
    </row>
    <row r="630" spans="1:2">
      <c r="A630" s="475"/>
      <c r="B630" s="475"/>
    </row>
    <row r="631" spans="1:2">
      <c r="A631" s="475"/>
      <c r="B631" s="475"/>
    </row>
    <row r="632" spans="1:2">
      <c r="A632" s="475"/>
      <c r="B632" s="475"/>
    </row>
    <row r="633" spans="1:2">
      <c r="A633" s="475"/>
      <c r="B633" s="475"/>
    </row>
    <row r="634" spans="1:2">
      <c r="A634" s="475"/>
      <c r="B634" s="475"/>
    </row>
    <row r="635" spans="1:2">
      <c r="A635" s="475"/>
      <c r="B635" s="475"/>
    </row>
    <row r="636" spans="1:2">
      <c r="A636" s="475"/>
      <c r="B636" s="475"/>
    </row>
    <row r="637" spans="1:2">
      <c r="A637" s="475"/>
      <c r="B637" s="475"/>
    </row>
    <row r="638" spans="1:2">
      <c r="A638" s="475"/>
      <c r="B638" s="475"/>
    </row>
    <row r="639" spans="1:2">
      <c r="A639" s="475"/>
      <c r="B639" s="475"/>
    </row>
    <row r="640" spans="1:2">
      <c r="A640" s="475"/>
      <c r="B640" s="475"/>
    </row>
    <row r="641" spans="1:2">
      <c r="A641" s="475"/>
      <c r="B641" s="475"/>
    </row>
    <row r="642" spans="1:2">
      <c r="A642" s="475"/>
      <c r="B642" s="475"/>
    </row>
    <row r="643" spans="1:2">
      <c r="A643" s="475"/>
      <c r="B643" s="475"/>
    </row>
    <row r="644" spans="1:2">
      <c r="A644" s="475"/>
      <c r="B644" s="475"/>
    </row>
    <row r="645" spans="1:2">
      <c r="A645" s="475"/>
      <c r="B645" s="475"/>
    </row>
    <row r="646" spans="1:2">
      <c r="A646" s="475"/>
      <c r="B646" s="475"/>
    </row>
    <row r="647" spans="1:2">
      <c r="A647" s="475"/>
      <c r="B647" s="475"/>
    </row>
    <row r="648" spans="1:2">
      <c r="A648" s="475"/>
      <c r="B648" s="475"/>
    </row>
    <row r="649" spans="1:2">
      <c r="A649" s="475"/>
      <c r="B649" s="475"/>
    </row>
    <row r="650" spans="1:2">
      <c r="A650" s="475"/>
      <c r="B650" s="475"/>
    </row>
    <row r="651" spans="1:2">
      <c r="A651" s="475"/>
      <c r="B651" s="475"/>
    </row>
    <row r="652" spans="1:2">
      <c r="A652" s="475"/>
      <c r="B652" s="475"/>
    </row>
    <row r="653" spans="1:2">
      <c r="A653" s="475"/>
      <c r="B653" s="475"/>
    </row>
    <row r="654" spans="1:2">
      <c r="A654" s="475"/>
      <c r="B654" s="475"/>
    </row>
    <row r="655" spans="1:2">
      <c r="A655" s="475"/>
      <c r="B655" s="475"/>
    </row>
    <row r="656" spans="1:2">
      <c r="A656" s="475"/>
      <c r="B656" s="475"/>
    </row>
    <row r="657" spans="1:2">
      <c r="A657" s="475"/>
      <c r="B657" s="475"/>
    </row>
    <row r="658" spans="1:2">
      <c r="A658" s="475"/>
      <c r="B658" s="475"/>
    </row>
    <row r="659" spans="1:2">
      <c r="A659" s="475"/>
      <c r="B659" s="475"/>
    </row>
    <row r="660" spans="1:2">
      <c r="A660" s="475"/>
      <c r="B660" s="475"/>
    </row>
    <row r="661" spans="1:2">
      <c r="A661" s="475"/>
      <c r="B661" s="475"/>
    </row>
    <row r="662" spans="1:2">
      <c r="A662" s="475"/>
      <c r="B662" s="475"/>
    </row>
    <row r="663" spans="1:2">
      <c r="A663" s="475"/>
      <c r="B663" s="475"/>
    </row>
    <row r="664" spans="1:2">
      <c r="A664" s="475"/>
      <c r="B664" s="475"/>
    </row>
    <row r="665" spans="1:2">
      <c r="A665" s="475"/>
      <c r="B665" s="475"/>
    </row>
    <row r="666" spans="1:2">
      <c r="A666" s="475"/>
      <c r="B666" s="475"/>
    </row>
    <row r="667" spans="1:2">
      <c r="A667" s="475"/>
      <c r="B667" s="475"/>
    </row>
    <row r="668" spans="1:2">
      <c r="A668" s="475"/>
      <c r="B668" s="475"/>
    </row>
    <row r="669" spans="1:2">
      <c r="A669" s="475"/>
      <c r="B669" s="475"/>
    </row>
    <row r="670" spans="1:2">
      <c r="A670" s="475"/>
      <c r="B670" s="475"/>
    </row>
    <row r="671" spans="1:2">
      <c r="A671" s="475"/>
      <c r="B671" s="475"/>
    </row>
    <row r="672" spans="1:2">
      <c r="A672" s="475"/>
      <c r="B672" s="475"/>
    </row>
    <row r="673" spans="1:2">
      <c r="A673" s="475"/>
      <c r="B673" s="475"/>
    </row>
    <row r="674" spans="1:2">
      <c r="A674" s="475"/>
      <c r="B674" s="475"/>
    </row>
    <row r="675" spans="1:2">
      <c r="A675" s="475"/>
      <c r="B675" s="475"/>
    </row>
    <row r="676" spans="1:2">
      <c r="A676" s="475"/>
      <c r="B676" s="475"/>
    </row>
    <row r="677" spans="1:2">
      <c r="A677" s="475"/>
      <c r="B677" s="475"/>
    </row>
    <row r="678" spans="1:2">
      <c r="A678" s="475"/>
      <c r="B678" s="475"/>
    </row>
    <row r="679" spans="1:2">
      <c r="A679" s="475"/>
      <c r="B679" s="475"/>
    </row>
    <row r="680" spans="1:2">
      <c r="A680" s="475"/>
      <c r="B680" s="475"/>
    </row>
    <row r="681" spans="1:2">
      <c r="A681" s="475"/>
      <c r="B681" s="475"/>
    </row>
    <row r="682" spans="1:2">
      <c r="A682" s="475"/>
      <c r="B682" s="475"/>
    </row>
    <row r="683" spans="1:2">
      <c r="A683" s="475"/>
      <c r="B683" s="475"/>
    </row>
    <row r="684" spans="1:2">
      <c r="A684" s="475"/>
      <c r="B684" s="475"/>
    </row>
    <row r="685" spans="1:2">
      <c r="A685" s="475"/>
      <c r="B685" s="475"/>
    </row>
    <row r="686" spans="1:2">
      <c r="A686" s="475"/>
      <c r="B686" s="475"/>
    </row>
    <row r="687" spans="1:2">
      <c r="A687" s="475"/>
      <c r="B687" s="475"/>
    </row>
    <row r="688" spans="1:2">
      <c r="A688" s="475"/>
      <c r="B688" s="475"/>
    </row>
    <row r="689" spans="1:2">
      <c r="A689" s="475"/>
      <c r="B689" s="475"/>
    </row>
    <row r="690" spans="1:2">
      <c r="A690" s="475"/>
      <c r="B690" s="475"/>
    </row>
    <row r="691" spans="1:2">
      <c r="A691" s="475"/>
      <c r="B691" s="475"/>
    </row>
    <row r="692" spans="1:2">
      <c r="A692" s="475"/>
      <c r="B692" s="475"/>
    </row>
    <row r="693" spans="1:2">
      <c r="A693" s="475"/>
      <c r="B693" s="475"/>
    </row>
    <row r="694" spans="1:2">
      <c r="A694" s="475"/>
      <c r="B694" s="475"/>
    </row>
    <row r="695" spans="1:2">
      <c r="A695" s="475"/>
      <c r="B695" s="475"/>
    </row>
    <row r="696" spans="1:2">
      <c r="A696" s="475"/>
      <c r="B696" s="475"/>
    </row>
    <row r="697" spans="1:2">
      <c r="A697" s="475"/>
      <c r="B697" s="475"/>
    </row>
    <row r="698" spans="1:2">
      <c r="A698" s="475"/>
      <c r="B698" s="475"/>
    </row>
    <row r="699" spans="1:2">
      <c r="A699" s="475"/>
      <c r="B699" s="475"/>
    </row>
    <row r="700" spans="1:2">
      <c r="A700" s="475"/>
      <c r="B700" s="475"/>
    </row>
    <row r="701" spans="1:2">
      <c r="A701" s="475"/>
      <c r="B701" s="475"/>
    </row>
    <row r="702" spans="1:2">
      <c r="A702" s="475"/>
      <c r="B702" s="475"/>
    </row>
    <row r="703" spans="1:2">
      <c r="A703" s="475"/>
      <c r="B703" s="475"/>
    </row>
    <row r="704" spans="1:2">
      <c r="A704" s="475"/>
      <c r="B704" s="475"/>
    </row>
    <row r="705" spans="1:2">
      <c r="A705" s="475"/>
      <c r="B705" s="475"/>
    </row>
    <row r="706" spans="1:2">
      <c r="A706" s="475"/>
      <c r="B706" s="475"/>
    </row>
    <row r="707" spans="1:2">
      <c r="A707" s="475"/>
      <c r="B707" s="475"/>
    </row>
    <row r="708" spans="1:2">
      <c r="A708" s="475"/>
      <c r="B708" s="475"/>
    </row>
    <row r="709" spans="1:2">
      <c r="A709" s="475"/>
      <c r="B709" s="475"/>
    </row>
    <row r="710" spans="1:2">
      <c r="A710" s="475"/>
      <c r="B710" s="475"/>
    </row>
    <row r="711" spans="1:2">
      <c r="A711" s="475"/>
      <c r="B711" s="475"/>
    </row>
    <row r="712" spans="1:2">
      <c r="A712" s="475"/>
      <c r="B712" s="475"/>
    </row>
    <row r="713" spans="1:2">
      <c r="A713" s="475"/>
      <c r="B713" s="475"/>
    </row>
    <row r="714" spans="1:2">
      <c r="A714" s="475"/>
      <c r="B714" s="475"/>
    </row>
    <row r="715" spans="1:2">
      <c r="A715" s="475"/>
      <c r="B715" s="475"/>
    </row>
    <row r="716" spans="1:2">
      <c r="A716" s="475"/>
      <c r="B716" s="475"/>
    </row>
    <row r="717" spans="1:2">
      <c r="A717" s="475"/>
      <c r="B717" s="475"/>
    </row>
    <row r="718" spans="1:2">
      <c r="A718" s="475"/>
      <c r="B718" s="475"/>
    </row>
    <row r="719" spans="1:2">
      <c r="A719" s="475"/>
      <c r="B719" s="475"/>
    </row>
    <row r="720" spans="1:2">
      <c r="A720" s="475"/>
      <c r="B720" s="475"/>
    </row>
    <row r="721" spans="1:2">
      <c r="A721" s="475"/>
      <c r="B721" s="475"/>
    </row>
    <row r="722" spans="1:2">
      <c r="A722" s="475"/>
      <c r="B722" s="475"/>
    </row>
    <row r="723" spans="1:2">
      <c r="A723" s="475"/>
      <c r="B723" s="475"/>
    </row>
    <row r="724" spans="1:2">
      <c r="A724" s="475"/>
      <c r="B724" s="475"/>
    </row>
    <row r="725" spans="1:2">
      <c r="A725" s="475"/>
      <c r="B725" s="475"/>
    </row>
    <row r="726" spans="1:2">
      <c r="A726" s="475"/>
      <c r="B726" s="475"/>
    </row>
    <row r="727" spans="1:2">
      <c r="A727" s="475"/>
      <c r="B727" s="475"/>
    </row>
    <row r="728" spans="1:2">
      <c r="A728" s="475"/>
      <c r="B728" s="475"/>
    </row>
    <row r="729" spans="1:2">
      <c r="A729" s="475"/>
      <c r="B729" s="475"/>
    </row>
    <row r="730" spans="1:2">
      <c r="A730" s="475"/>
      <c r="B730" s="475"/>
    </row>
    <row r="731" spans="1:2">
      <c r="A731" s="475"/>
      <c r="B731" s="475"/>
    </row>
    <row r="732" spans="1:2">
      <c r="A732" s="475"/>
      <c r="B732" s="475"/>
    </row>
    <row r="733" spans="1:2">
      <c r="A733" s="475"/>
      <c r="B733" s="475"/>
    </row>
    <row r="734" spans="1:2">
      <c r="A734" s="475"/>
      <c r="B734" s="475"/>
    </row>
    <row r="735" spans="1:2">
      <c r="A735" s="475"/>
      <c r="B735" s="475"/>
    </row>
    <row r="736" spans="1:2">
      <c r="A736" s="475"/>
      <c r="B736" s="475"/>
    </row>
    <row r="737" spans="1:2">
      <c r="A737" s="475"/>
      <c r="B737" s="475"/>
    </row>
    <row r="738" spans="1:2">
      <c r="A738" s="475"/>
      <c r="B738" s="475"/>
    </row>
    <row r="739" spans="1:2">
      <c r="A739" s="475"/>
      <c r="B739" s="475"/>
    </row>
    <row r="740" spans="1:2">
      <c r="A740" s="475"/>
      <c r="B740" s="475"/>
    </row>
    <row r="741" spans="1:2">
      <c r="A741" s="475"/>
      <c r="B741" s="475"/>
    </row>
    <row r="742" spans="1:2">
      <c r="A742" s="475"/>
      <c r="B742" s="475"/>
    </row>
    <row r="743" spans="1:2">
      <c r="A743" s="475"/>
      <c r="B743" s="475"/>
    </row>
    <row r="744" spans="1:2">
      <c r="A744" s="475"/>
      <c r="B744" s="475"/>
    </row>
    <row r="745" spans="1:2">
      <c r="A745" s="475"/>
      <c r="B745" s="475"/>
    </row>
    <row r="746" spans="1:2">
      <c r="A746" s="475"/>
      <c r="B746" s="475"/>
    </row>
    <row r="747" spans="1:2">
      <c r="A747" s="475"/>
      <c r="B747" s="475"/>
    </row>
    <row r="748" spans="1:2">
      <c r="A748" s="475"/>
      <c r="B748" s="475"/>
    </row>
    <row r="749" spans="1:2">
      <c r="A749" s="475"/>
      <c r="B749" s="475"/>
    </row>
    <row r="750" spans="1:2">
      <c r="A750" s="475"/>
      <c r="B750" s="475"/>
    </row>
    <row r="751" spans="1:2">
      <c r="A751" s="475"/>
      <c r="B751" s="475"/>
    </row>
    <row r="752" spans="1:2">
      <c r="A752" s="475"/>
      <c r="B752" s="475"/>
    </row>
    <row r="753" spans="1:2">
      <c r="A753" s="475"/>
      <c r="B753" s="475"/>
    </row>
    <row r="754" spans="1:2">
      <c r="A754" s="475"/>
      <c r="B754" s="475"/>
    </row>
    <row r="755" spans="1:2">
      <c r="A755" s="475"/>
      <c r="B755" s="475"/>
    </row>
    <row r="756" spans="1:2">
      <c r="A756" s="475"/>
      <c r="B756" s="475"/>
    </row>
    <row r="757" spans="1:2">
      <c r="A757" s="475"/>
      <c r="B757" s="475"/>
    </row>
    <row r="758" spans="1:2">
      <c r="A758" s="475"/>
      <c r="B758" s="475"/>
    </row>
    <row r="759" spans="1:2">
      <c r="A759" s="475"/>
      <c r="B759" s="475"/>
    </row>
    <row r="760" spans="1:2">
      <c r="A760" s="475"/>
      <c r="B760" s="475"/>
    </row>
    <row r="761" spans="1:2">
      <c r="A761" s="475"/>
      <c r="B761" s="475"/>
    </row>
    <row r="762" spans="1:2">
      <c r="A762" s="475"/>
      <c r="B762" s="475"/>
    </row>
    <row r="763" spans="1:2">
      <c r="A763" s="475"/>
      <c r="B763" s="475"/>
    </row>
    <row r="764" spans="1:2">
      <c r="A764" s="475"/>
      <c r="B764" s="475"/>
    </row>
    <row r="765" spans="1:2">
      <c r="A765" s="475"/>
      <c r="B765" s="475"/>
    </row>
    <row r="766" spans="1:2">
      <c r="A766" s="475"/>
      <c r="B766" s="475"/>
    </row>
    <row r="767" spans="1:2">
      <c r="A767" s="475"/>
      <c r="B767" s="475"/>
    </row>
    <row r="768" spans="1:2">
      <c r="A768" s="475"/>
      <c r="B768" s="475"/>
    </row>
    <row r="769" spans="1:2">
      <c r="A769" s="475"/>
      <c r="B769" s="475"/>
    </row>
    <row r="770" spans="1:2">
      <c r="A770" s="475"/>
      <c r="B770" s="475"/>
    </row>
    <row r="771" spans="1:2">
      <c r="A771" s="475"/>
      <c r="B771" s="475"/>
    </row>
    <row r="772" spans="1:2">
      <c r="A772" s="475"/>
      <c r="B772" s="475"/>
    </row>
    <row r="773" spans="1:2">
      <c r="A773" s="475"/>
      <c r="B773" s="475"/>
    </row>
    <row r="774" spans="1:2">
      <c r="A774" s="475"/>
      <c r="B774" s="475"/>
    </row>
    <row r="775" spans="1:2">
      <c r="A775" s="475"/>
      <c r="B775" s="475"/>
    </row>
    <row r="776" spans="1:2">
      <c r="A776" s="475"/>
      <c r="B776" s="475"/>
    </row>
    <row r="777" spans="1:2">
      <c r="A777" s="475"/>
      <c r="B777" s="475"/>
    </row>
    <row r="778" spans="1:2">
      <c r="A778" s="475"/>
      <c r="B778" s="475"/>
    </row>
    <row r="779" spans="1:2">
      <c r="A779" s="475"/>
      <c r="B779" s="475"/>
    </row>
    <row r="780" spans="1:2">
      <c r="A780" s="475"/>
      <c r="B780" s="475"/>
    </row>
    <row r="781" spans="1:2">
      <c r="A781" s="475"/>
      <c r="B781" s="475"/>
    </row>
    <row r="782" spans="1:2">
      <c r="A782" s="475"/>
      <c r="B782" s="475"/>
    </row>
    <row r="783" spans="1:2">
      <c r="A783" s="475"/>
      <c r="B783" s="475"/>
    </row>
    <row r="784" spans="1:2">
      <c r="A784" s="475"/>
      <c r="B784" s="475"/>
    </row>
    <row r="785" spans="1:2">
      <c r="A785" s="475"/>
      <c r="B785" s="475"/>
    </row>
    <row r="786" spans="1:2">
      <c r="A786" s="475"/>
      <c r="B786" s="475"/>
    </row>
    <row r="787" spans="1:2">
      <c r="A787" s="475"/>
      <c r="B787" s="475"/>
    </row>
    <row r="788" spans="1:2">
      <c r="A788" s="475"/>
      <c r="B788" s="475"/>
    </row>
    <row r="789" spans="1:2">
      <c r="A789" s="475"/>
      <c r="B789" s="475"/>
    </row>
    <row r="790" spans="1:2">
      <c r="A790" s="475"/>
      <c r="B790" s="475"/>
    </row>
    <row r="791" spans="1:2">
      <c r="A791" s="475"/>
      <c r="B791" s="475"/>
    </row>
    <row r="792" spans="1:2">
      <c r="A792" s="475"/>
      <c r="B792" s="475"/>
    </row>
    <row r="793" spans="1:2">
      <c r="A793" s="475"/>
      <c r="B793" s="475"/>
    </row>
    <row r="794" spans="1:2">
      <c r="A794" s="475"/>
      <c r="B794" s="475"/>
    </row>
    <row r="795" spans="1:2">
      <c r="A795" s="475"/>
      <c r="B795" s="475"/>
    </row>
    <row r="796" spans="1:2">
      <c r="A796" s="475"/>
      <c r="B796" s="475"/>
    </row>
    <row r="797" spans="1:2">
      <c r="A797" s="475"/>
      <c r="B797" s="475"/>
    </row>
    <row r="798" spans="1:2">
      <c r="A798" s="475"/>
      <c r="B798" s="475"/>
    </row>
    <row r="799" spans="1:2">
      <c r="A799" s="475"/>
      <c r="B799" s="475"/>
    </row>
    <row r="800" spans="1:2">
      <c r="A800" s="475"/>
      <c r="B800" s="475"/>
    </row>
    <row r="801" spans="1:2">
      <c r="A801" s="475"/>
      <c r="B801" s="475"/>
    </row>
    <row r="802" spans="1:2">
      <c r="A802" s="475"/>
      <c r="B802" s="475"/>
    </row>
    <row r="803" spans="1:2">
      <c r="A803" s="475"/>
      <c r="B803" s="475"/>
    </row>
    <row r="804" spans="1:2">
      <c r="A804" s="475"/>
      <c r="B804" s="475"/>
    </row>
    <row r="805" spans="1:2">
      <c r="A805" s="475"/>
      <c r="B805" s="475"/>
    </row>
    <row r="806" spans="1:2">
      <c r="A806" s="475"/>
      <c r="B806" s="475"/>
    </row>
    <row r="807" spans="1:2">
      <c r="A807" s="475"/>
      <c r="B807" s="475"/>
    </row>
    <row r="808" spans="1:2">
      <c r="A808" s="475"/>
      <c r="B808" s="475"/>
    </row>
    <row r="809" spans="1:2">
      <c r="A809" s="475"/>
      <c r="B809" s="475"/>
    </row>
    <row r="810" spans="1:2">
      <c r="A810" s="475"/>
      <c r="B810" s="475"/>
    </row>
    <row r="811" spans="1:2">
      <c r="A811" s="475"/>
      <c r="B811" s="475"/>
    </row>
    <row r="812" spans="1:2">
      <c r="A812" s="475"/>
      <c r="B812" s="475"/>
    </row>
    <row r="813" spans="1:2">
      <c r="A813" s="475"/>
      <c r="B813" s="475"/>
    </row>
    <row r="814" spans="1:2">
      <c r="A814" s="475"/>
      <c r="B814" s="475"/>
    </row>
    <row r="815" spans="1:2">
      <c r="A815" s="475"/>
      <c r="B815" s="475"/>
    </row>
    <row r="816" spans="1:2">
      <c r="A816" s="475"/>
      <c r="B816" s="475"/>
    </row>
    <row r="817" spans="1:2">
      <c r="A817" s="475"/>
      <c r="B817" s="475"/>
    </row>
    <row r="818" spans="1:2">
      <c r="A818" s="475"/>
      <c r="B818" s="475"/>
    </row>
    <row r="819" spans="1:2">
      <c r="A819" s="475"/>
      <c r="B819" s="475"/>
    </row>
    <row r="820" spans="1:2">
      <c r="A820" s="475"/>
      <c r="B820" s="475"/>
    </row>
    <row r="821" spans="1:2">
      <c r="A821" s="475"/>
      <c r="B821" s="475"/>
    </row>
    <row r="822" spans="1:2">
      <c r="A822" s="475"/>
      <c r="B822" s="475"/>
    </row>
    <row r="823" spans="1:2">
      <c r="A823" s="475"/>
      <c r="B823" s="475"/>
    </row>
    <row r="824" spans="1:2">
      <c r="A824" s="475"/>
      <c r="B824" s="475"/>
    </row>
    <row r="825" spans="1:2">
      <c r="A825" s="475"/>
      <c r="B825" s="475"/>
    </row>
    <row r="826" spans="1:2">
      <c r="A826" s="475"/>
      <c r="B826" s="475"/>
    </row>
    <row r="827" spans="1:2">
      <c r="A827" s="475"/>
      <c r="B827" s="475"/>
    </row>
    <row r="828" spans="1:2">
      <c r="A828" s="475"/>
      <c r="B828" s="475"/>
    </row>
    <row r="829" spans="1:2">
      <c r="A829" s="475"/>
      <c r="B829" s="475"/>
    </row>
    <row r="830" spans="1:2">
      <c r="A830" s="475"/>
      <c r="B830" s="475"/>
    </row>
    <row r="831" spans="1:2">
      <c r="A831" s="475"/>
      <c r="B831" s="475"/>
    </row>
    <row r="832" spans="1:2">
      <c r="A832" s="475"/>
      <c r="B832" s="475"/>
    </row>
    <row r="833" spans="1:2">
      <c r="A833" s="475"/>
      <c r="B833" s="475"/>
    </row>
    <row r="834" spans="1:2">
      <c r="A834" s="475"/>
      <c r="B834" s="475"/>
    </row>
    <row r="835" spans="1:2">
      <c r="A835" s="475"/>
      <c r="B835" s="475"/>
    </row>
    <row r="836" spans="1:2">
      <c r="A836" s="475"/>
      <c r="B836" s="475"/>
    </row>
    <row r="837" spans="1:2">
      <c r="A837" s="475"/>
      <c r="B837" s="475"/>
    </row>
    <row r="838" spans="1:2">
      <c r="A838" s="475"/>
      <c r="B838" s="475"/>
    </row>
    <row r="839" spans="1:2">
      <c r="A839" s="475"/>
      <c r="B839" s="475"/>
    </row>
    <row r="840" spans="1:2">
      <c r="A840" s="475"/>
      <c r="B840" s="475"/>
    </row>
    <row r="841" spans="1:2">
      <c r="A841" s="475"/>
      <c r="B841" s="475"/>
    </row>
    <row r="842" spans="1:2">
      <c r="A842" s="475"/>
      <c r="B842" s="475"/>
    </row>
    <row r="843" spans="1:2">
      <c r="A843" s="475"/>
      <c r="B843" s="475"/>
    </row>
    <row r="844" spans="1:2">
      <c r="A844" s="475"/>
      <c r="B844" s="475"/>
    </row>
    <row r="845" spans="1:2">
      <c r="A845" s="475"/>
      <c r="B845" s="475"/>
    </row>
    <row r="846" spans="1:2">
      <c r="A846" s="475"/>
      <c r="B846" s="475"/>
    </row>
    <row r="847" spans="1:2">
      <c r="A847" s="475"/>
      <c r="B847" s="475"/>
    </row>
    <row r="848" spans="1:2">
      <c r="A848" s="475"/>
      <c r="B848" s="475"/>
    </row>
    <row r="849" spans="1:2">
      <c r="A849" s="475"/>
      <c r="B849" s="475"/>
    </row>
    <row r="850" spans="1:2">
      <c r="A850" s="475"/>
      <c r="B850" s="475"/>
    </row>
    <row r="851" spans="1:2">
      <c r="A851" s="475"/>
      <c r="B851" s="475"/>
    </row>
    <row r="852" spans="1:2">
      <c r="A852" s="475"/>
      <c r="B852" s="475"/>
    </row>
    <row r="853" spans="1:2">
      <c r="A853" s="475"/>
      <c r="B853" s="475"/>
    </row>
    <row r="854" spans="1:2">
      <c r="A854" s="475"/>
      <c r="B854" s="475"/>
    </row>
    <row r="855" spans="1:2">
      <c r="A855" s="475"/>
      <c r="B855" s="475"/>
    </row>
    <row r="856" spans="1:2">
      <c r="A856" s="475"/>
      <c r="B856" s="475"/>
    </row>
    <row r="857" spans="1:2">
      <c r="A857" s="475"/>
      <c r="B857" s="475"/>
    </row>
    <row r="858" spans="1:2">
      <c r="A858" s="475"/>
      <c r="B858" s="475"/>
    </row>
    <row r="859" spans="1:2">
      <c r="A859" s="475"/>
      <c r="B859" s="475"/>
    </row>
    <row r="860" spans="1:2">
      <c r="A860" s="475"/>
      <c r="B860" s="475"/>
    </row>
    <row r="861" spans="1:2">
      <c r="A861" s="475"/>
      <c r="B861" s="475"/>
    </row>
    <row r="862" spans="1:2">
      <c r="A862" s="475"/>
      <c r="B862" s="475"/>
    </row>
    <row r="863" spans="1:2">
      <c r="A863" s="475"/>
      <c r="B863" s="475"/>
    </row>
    <row r="864" spans="1:2">
      <c r="A864" s="475"/>
      <c r="B864" s="475"/>
    </row>
    <row r="865" spans="1:2">
      <c r="A865" s="475"/>
      <c r="B865" s="475"/>
    </row>
    <row r="866" spans="1:2">
      <c r="A866" s="475"/>
      <c r="B866" s="475"/>
    </row>
    <row r="867" spans="1:2">
      <c r="A867" s="475"/>
      <c r="B867" s="475"/>
    </row>
    <row r="868" spans="1:2">
      <c r="A868" s="475"/>
      <c r="B868" s="475"/>
    </row>
    <row r="869" spans="1:2">
      <c r="A869" s="475"/>
      <c r="B869" s="475"/>
    </row>
    <row r="870" spans="1:2">
      <c r="A870" s="475"/>
      <c r="B870" s="475"/>
    </row>
    <row r="871" spans="1:2">
      <c r="A871" s="475"/>
      <c r="B871" s="475"/>
    </row>
    <row r="872" spans="1:2">
      <c r="A872" s="475"/>
      <c r="B872" s="475"/>
    </row>
    <row r="873" spans="1:2">
      <c r="A873" s="475"/>
      <c r="B873" s="475"/>
    </row>
    <row r="874" spans="1:2">
      <c r="A874" s="475"/>
      <c r="B874" s="475"/>
    </row>
    <row r="875" spans="1:2">
      <c r="A875" s="475"/>
      <c r="B875" s="475"/>
    </row>
    <row r="876" spans="1:2">
      <c r="A876" s="475"/>
      <c r="B876" s="475"/>
    </row>
    <row r="877" spans="1:2">
      <c r="A877" s="475"/>
      <c r="B877" s="475"/>
    </row>
    <row r="878" spans="1:2">
      <c r="A878" s="475"/>
      <c r="B878" s="475"/>
    </row>
    <row r="879" spans="1:2">
      <c r="A879" s="475"/>
      <c r="B879" s="475"/>
    </row>
    <row r="880" spans="1:2">
      <c r="A880" s="475"/>
      <c r="B880" s="475"/>
    </row>
    <row r="881" spans="1:2">
      <c r="A881" s="475"/>
      <c r="B881" s="475"/>
    </row>
    <row r="882" spans="1:2">
      <c r="A882" s="475"/>
      <c r="B882" s="475"/>
    </row>
    <row r="883" spans="1:2">
      <c r="A883" s="475"/>
      <c r="B883" s="475"/>
    </row>
    <row r="884" spans="1:2">
      <c r="A884" s="475"/>
      <c r="B884" s="475"/>
    </row>
    <row r="885" spans="1:2">
      <c r="A885" s="475"/>
      <c r="B885" s="475"/>
    </row>
    <row r="886" spans="1:2">
      <c r="A886" s="475"/>
      <c r="B886" s="475"/>
    </row>
    <row r="887" spans="1:2">
      <c r="A887" s="475"/>
      <c r="B887" s="475"/>
    </row>
    <row r="888" spans="1:2">
      <c r="A888" s="475"/>
      <c r="B888" s="475"/>
    </row>
    <row r="889" spans="1:2">
      <c r="A889" s="475"/>
      <c r="B889" s="475"/>
    </row>
    <row r="890" spans="1:2">
      <c r="A890" s="475"/>
      <c r="B890" s="475"/>
    </row>
    <row r="891" spans="1:2">
      <c r="A891" s="475"/>
      <c r="B891" s="475"/>
    </row>
    <row r="892" spans="1:2">
      <c r="A892" s="475"/>
      <c r="B892" s="475"/>
    </row>
    <row r="893" spans="1:2">
      <c r="A893" s="475"/>
      <c r="B893" s="475"/>
    </row>
    <row r="894" spans="1:2">
      <c r="A894" s="475"/>
      <c r="B894" s="475"/>
    </row>
    <row r="895" spans="1:2">
      <c r="A895" s="475"/>
      <c r="B895" s="475"/>
    </row>
    <row r="896" spans="1:2">
      <c r="A896" s="475"/>
      <c r="B896" s="475"/>
    </row>
    <row r="897" spans="1:2">
      <c r="A897" s="475"/>
      <c r="B897" s="475"/>
    </row>
    <row r="898" spans="1:2">
      <c r="A898" s="475"/>
      <c r="B898" s="475"/>
    </row>
    <row r="899" spans="1:2">
      <c r="A899" s="475"/>
      <c r="B899" s="475"/>
    </row>
    <row r="900" spans="1:2">
      <c r="A900" s="475"/>
      <c r="B900" s="475"/>
    </row>
    <row r="901" spans="1:2">
      <c r="A901" s="475"/>
      <c r="B901" s="475"/>
    </row>
    <row r="902" spans="1:2">
      <c r="A902" s="475"/>
      <c r="B902" s="475"/>
    </row>
    <row r="903" spans="1:2">
      <c r="A903" s="475"/>
      <c r="B903" s="475"/>
    </row>
    <row r="904" spans="1:2">
      <c r="A904" s="475"/>
      <c r="B904" s="475"/>
    </row>
    <row r="905" spans="1:2">
      <c r="A905" s="475"/>
      <c r="B905" s="475"/>
    </row>
    <row r="906" spans="1:2">
      <c r="A906" s="475"/>
      <c r="B906" s="475"/>
    </row>
    <row r="907" spans="1:2">
      <c r="A907" s="475"/>
      <c r="B907" s="475"/>
    </row>
    <row r="908" spans="1:2">
      <c r="A908" s="475"/>
      <c r="B908" s="475"/>
    </row>
    <row r="909" spans="1:2">
      <c r="A909" s="475"/>
      <c r="B909" s="475"/>
    </row>
    <row r="910" spans="1:2">
      <c r="A910" s="475"/>
      <c r="B910" s="475"/>
    </row>
    <row r="911" spans="1:2">
      <c r="A911" s="475"/>
      <c r="B911" s="475"/>
    </row>
    <row r="912" spans="1:2">
      <c r="A912" s="475"/>
      <c r="B912" s="475"/>
    </row>
    <row r="913" spans="1:2">
      <c r="A913" s="475"/>
      <c r="B913" s="475"/>
    </row>
    <row r="914" spans="1:2">
      <c r="A914" s="475"/>
      <c r="B914" s="475"/>
    </row>
    <row r="915" spans="1:2">
      <c r="A915" s="475"/>
      <c r="B915" s="475"/>
    </row>
    <row r="916" spans="1:2">
      <c r="A916" s="475"/>
      <c r="B916" s="475"/>
    </row>
    <row r="917" spans="1:2">
      <c r="A917" s="475"/>
      <c r="B917" s="475"/>
    </row>
    <row r="918" spans="1:2">
      <c r="A918" s="475"/>
      <c r="B918" s="475"/>
    </row>
    <row r="919" spans="1:2">
      <c r="A919" s="475"/>
      <c r="B919" s="475"/>
    </row>
    <row r="920" spans="1:2">
      <c r="A920" s="475"/>
      <c r="B920" s="475"/>
    </row>
    <row r="921" spans="1:2">
      <c r="A921" s="475"/>
      <c r="B921" s="475"/>
    </row>
    <row r="922" spans="1:2">
      <c r="A922" s="475"/>
      <c r="B922" s="475"/>
    </row>
    <row r="923" spans="1:2">
      <c r="A923" s="475"/>
      <c r="B923" s="475"/>
    </row>
    <row r="924" spans="1:2">
      <c r="A924" s="475"/>
      <c r="B924" s="475"/>
    </row>
    <row r="925" spans="1:2">
      <c r="A925" s="475"/>
      <c r="B925" s="475"/>
    </row>
    <row r="926" spans="1:2">
      <c r="A926" s="475"/>
      <c r="B926" s="475"/>
    </row>
    <row r="927" spans="1:2">
      <c r="A927" s="475"/>
      <c r="B927" s="475"/>
    </row>
    <row r="928" spans="1:2">
      <c r="A928" s="475"/>
      <c r="B928" s="475"/>
    </row>
    <row r="929" spans="1:2">
      <c r="A929" s="475"/>
      <c r="B929" s="475"/>
    </row>
    <row r="930" spans="1:2">
      <c r="A930" s="475"/>
      <c r="B930" s="475"/>
    </row>
    <row r="931" spans="1:2">
      <c r="A931" s="475"/>
      <c r="B931" s="475"/>
    </row>
    <row r="932" spans="1:2">
      <c r="A932" s="475"/>
      <c r="B932" s="475"/>
    </row>
    <row r="933" spans="1:2">
      <c r="A933" s="475"/>
      <c r="B933" s="475"/>
    </row>
    <row r="934" spans="1:2">
      <c r="A934" s="475"/>
      <c r="B934" s="475"/>
    </row>
    <row r="935" spans="1:2">
      <c r="A935" s="475"/>
      <c r="B935" s="475"/>
    </row>
    <row r="936" spans="1:2">
      <c r="A936" s="475"/>
      <c r="B936" s="475"/>
    </row>
    <row r="937" spans="1:2">
      <c r="A937" s="475"/>
      <c r="B937" s="475"/>
    </row>
    <row r="938" spans="1:2">
      <c r="A938" s="475"/>
      <c r="B938" s="475"/>
    </row>
    <row r="939" spans="1:2">
      <c r="A939" s="475"/>
      <c r="B939" s="475"/>
    </row>
    <row r="940" spans="1:2">
      <c r="A940" s="475"/>
      <c r="B940" s="475"/>
    </row>
    <row r="941" spans="1:2">
      <c r="A941" s="475"/>
      <c r="B941" s="475"/>
    </row>
    <row r="942" spans="1:2">
      <c r="A942" s="475"/>
      <c r="B942" s="475"/>
    </row>
    <row r="943" spans="1:2">
      <c r="A943" s="475"/>
      <c r="B943" s="475"/>
    </row>
    <row r="944" spans="1:2">
      <c r="A944" s="475"/>
      <c r="B944" s="475"/>
    </row>
    <row r="945" spans="1:2">
      <c r="A945" s="475"/>
      <c r="B945" s="475"/>
    </row>
    <row r="946" spans="1:2">
      <c r="A946" s="475"/>
      <c r="B946" s="475"/>
    </row>
    <row r="947" spans="1:2">
      <c r="A947" s="475"/>
      <c r="B947" s="475"/>
    </row>
    <row r="948" spans="1:2">
      <c r="A948" s="475"/>
      <c r="B948" s="475"/>
    </row>
    <row r="949" spans="1:2">
      <c r="A949" s="475"/>
      <c r="B949" s="475"/>
    </row>
    <row r="950" spans="1:2">
      <c r="A950" s="475"/>
      <c r="B950" s="475"/>
    </row>
    <row r="951" spans="1:2">
      <c r="A951" s="475"/>
      <c r="B951" s="475"/>
    </row>
    <row r="952" spans="1:2">
      <c r="A952" s="475"/>
      <c r="B952" s="475"/>
    </row>
    <row r="953" spans="1:2">
      <c r="A953" s="475"/>
      <c r="B953" s="475"/>
    </row>
    <row r="954" spans="1:2">
      <c r="A954" s="475"/>
      <c r="B954" s="475"/>
    </row>
    <row r="955" spans="1:2">
      <c r="A955" s="475"/>
      <c r="B955" s="475"/>
    </row>
    <row r="956" spans="1:2">
      <c r="A956" s="475"/>
      <c r="B956" s="475"/>
    </row>
    <row r="957" spans="1:2">
      <c r="A957" s="475"/>
      <c r="B957" s="475"/>
    </row>
    <row r="958" spans="1:2">
      <c r="A958" s="475"/>
      <c r="B958" s="475"/>
    </row>
    <row r="959" spans="1:2">
      <c r="A959" s="475"/>
      <c r="B959" s="475"/>
    </row>
    <row r="960" spans="1:2">
      <c r="A960" s="475"/>
      <c r="B960" s="475"/>
    </row>
    <row r="961" spans="1:2">
      <c r="A961" s="475"/>
      <c r="B961" s="475"/>
    </row>
    <row r="962" spans="1:2">
      <c r="A962" s="475"/>
      <c r="B962" s="475"/>
    </row>
    <row r="963" spans="1:2">
      <c r="A963" s="475"/>
      <c r="B963" s="475"/>
    </row>
    <row r="964" spans="1:2">
      <c r="A964" s="475"/>
      <c r="B964" s="475"/>
    </row>
    <row r="965" spans="1:2">
      <c r="A965" s="475"/>
      <c r="B965" s="475"/>
    </row>
    <row r="966" spans="1:2">
      <c r="A966" s="475"/>
      <c r="B966" s="475"/>
    </row>
    <row r="967" spans="1:2">
      <c r="A967" s="475"/>
      <c r="B967" s="475"/>
    </row>
    <row r="968" spans="1:2">
      <c r="A968" s="475"/>
      <c r="B968" s="475"/>
    </row>
    <row r="969" spans="1:2">
      <c r="A969" s="475"/>
      <c r="B969" s="475"/>
    </row>
    <row r="970" spans="1:2">
      <c r="A970" s="475"/>
      <c r="B970" s="475"/>
    </row>
    <row r="971" spans="1:2">
      <c r="A971" s="475"/>
      <c r="B971" s="475"/>
    </row>
    <row r="972" spans="1:2">
      <c r="A972" s="475"/>
      <c r="B972" s="475"/>
    </row>
    <row r="973" spans="1:2">
      <c r="A973" s="475"/>
      <c r="B973" s="475"/>
    </row>
    <row r="974" spans="1:2">
      <c r="A974" s="475"/>
      <c r="B974" s="475"/>
    </row>
    <row r="975" spans="1:2">
      <c r="A975" s="475"/>
      <c r="B975" s="475"/>
    </row>
    <row r="976" spans="1:2">
      <c r="A976" s="475"/>
      <c r="B976" s="475"/>
    </row>
    <row r="977" spans="1:2">
      <c r="A977" s="475"/>
      <c r="B977" s="475"/>
    </row>
    <row r="978" spans="1:2">
      <c r="A978" s="475"/>
      <c r="B978" s="475"/>
    </row>
    <row r="979" spans="1:2">
      <c r="A979" s="475"/>
      <c r="B979" s="475"/>
    </row>
    <row r="980" spans="1:2">
      <c r="A980" s="475"/>
      <c r="B980" s="475"/>
    </row>
    <row r="981" spans="1:2">
      <c r="A981" s="475"/>
      <c r="B981" s="475"/>
    </row>
    <row r="982" spans="1:2">
      <c r="A982" s="475"/>
      <c r="B982" s="475"/>
    </row>
    <row r="983" spans="1:2">
      <c r="A983" s="475"/>
      <c r="B983" s="475"/>
    </row>
    <row r="984" spans="1:2">
      <c r="A984" s="475"/>
      <c r="B984" s="475"/>
    </row>
    <row r="985" spans="1:2">
      <c r="A985" s="475"/>
      <c r="B985" s="475"/>
    </row>
    <row r="986" spans="1:2">
      <c r="A986" s="475"/>
      <c r="B986" s="475"/>
    </row>
    <row r="987" spans="1:2">
      <c r="A987" s="475"/>
      <c r="B987" s="475"/>
    </row>
    <row r="988" spans="1:2">
      <c r="A988" s="475"/>
      <c r="B988" s="475"/>
    </row>
    <row r="989" spans="1:2">
      <c r="A989" s="475"/>
      <c r="B989" s="475"/>
    </row>
    <row r="990" spans="1:2">
      <c r="A990" s="475"/>
      <c r="B990" s="475"/>
    </row>
    <row r="991" spans="1:2">
      <c r="A991" s="475"/>
      <c r="B991" s="475"/>
    </row>
    <row r="992" spans="1:2">
      <c r="A992" s="475"/>
      <c r="B992" s="475"/>
    </row>
    <row r="993" spans="1:2">
      <c r="A993" s="475"/>
      <c r="B993" s="475"/>
    </row>
    <row r="994" spans="1:2">
      <c r="A994" s="475"/>
      <c r="B994" s="475"/>
    </row>
    <row r="995" spans="1:2">
      <c r="A995" s="475"/>
      <c r="B995" s="475"/>
    </row>
    <row r="996" spans="1:2">
      <c r="A996" s="475"/>
      <c r="B996" s="475"/>
    </row>
    <row r="997" spans="1:2">
      <c r="A997" s="475"/>
      <c r="B997" s="475"/>
    </row>
    <row r="998" spans="1:2">
      <c r="A998" s="475"/>
      <c r="B998" s="475"/>
    </row>
    <row r="999" spans="1:2">
      <c r="A999" s="475"/>
      <c r="B999" s="475"/>
    </row>
    <row r="1000" spans="1:2">
      <c r="A1000" s="475"/>
      <c r="B1000" s="475"/>
    </row>
  </sheetData>
  <sheetProtection password="CED0" sheet="1" objects="1" scenarios="1"/>
  <mergeCells count="17">
    <mergeCell ref="D9:I9"/>
    <mergeCell ref="D10:I10"/>
    <mergeCell ref="D11:I11"/>
    <mergeCell ref="D12:I12"/>
    <mergeCell ref="D15:I15"/>
    <mergeCell ref="D16:I16"/>
    <mergeCell ref="D18:I18"/>
    <mergeCell ref="D22:I22"/>
    <mergeCell ref="D24:I24"/>
    <mergeCell ref="D27:I27"/>
    <mergeCell ref="D28:I28"/>
    <mergeCell ref="D29:I29"/>
    <mergeCell ref="D31:I31"/>
    <mergeCell ref="D32:I32"/>
    <mergeCell ref="F34:I34"/>
    <mergeCell ref="F35:I35"/>
    <mergeCell ref="F36:I36"/>
  </mergeCells>
  <pageMargins left="1.18110236220472" right="0.984251968503937" top="0.984251968503937" bottom="0.984251968503937" header="0.31496062992126" footer="0.31496062992126"/>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6" master="" otherUserPermission="visible"/>
  <rangeList sheetStid="3" master="" otherUserPermission="visible"/>
  <rangeList sheetStid="16" master="" otherUserPermission="visible"/>
  <rangeList sheetStid="4" master="" otherUserPermission="visible"/>
  <rangeList sheetStid="10" master="" otherUserPermission="visible"/>
  <rangeList sheetStid="5" master="" otherUserPermission="visible"/>
  <rangeList sheetStid="25" master="" otherUserPermission="visible"/>
  <rangeList sheetStid="27" master="" otherUserPermission="visible"/>
  <rangeList sheetStid="28" master="" otherUserPermission="visible"/>
  <rangeList sheetStid="29" master="" otherUserPermission="visible"/>
  <rangeList sheetStid="30" master="" otherUserPermission="visible"/>
  <rangeList sheetStid="31" master="" otherUserPermission="visible"/>
  <rangeList sheetStid="6" master="" otherUserPermission="visible"/>
  <rangeList sheetStid="17" master="" otherUserPermission="visible"/>
  <rangeList sheetStid="7" master="" otherUserPermission="visible"/>
  <rangeList sheetStid="18" master="" otherUserPermission="visible"/>
  <rangeList sheetStid="8" master="" otherUserPermission="visible"/>
  <rangeList sheetStid="19" master="" otherUserPermission="visible"/>
  <rangeList sheetStid="9" master="" otherUserPermission="visible"/>
  <rangeList sheetStid="20" master="" otherUserPermission="visible"/>
  <rangeList sheetStid="21" master="" otherUserPermission="visible"/>
  <rangeList sheetStid="22" master="" otherUserPermission="visible"/>
  <rangeList sheetStid="23" master="" otherUserPermission="visible"/>
  <rangeList sheetStid="2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Data Jangan Dihapus</vt:lpstr>
      <vt:lpstr>HOME</vt:lpstr>
      <vt:lpstr>Hasil  Akreditasi</vt:lpstr>
      <vt:lpstr>Nilai Akhir Akreditasi</vt:lpstr>
      <vt:lpstr>Catatan dan Masukan</vt:lpstr>
      <vt:lpstr>Rekap Asesor 1 &amp; 2</vt:lpstr>
      <vt:lpstr>Skor Asesor 1</vt:lpstr>
      <vt:lpstr>Skor Asesor 2</vt:lpstr>
      <vt:lpstr>Sampul Depan</vt:lpstr>
      <vt:lpstr>Kata Pengantar</vt:lpstr>
      <vt:lpstr>Daftar Isi</vt:lpstr>
      <vt:lpstr>Identitas</vt:lpstr>
      <vt:lpstr>Penutup</vt:lpstr>
      <vt:lpstr>1.1-Stand Binamuda</vt:lpstr>
      <vt:lpstr>1</vt:lpstr>
      <vt:lpstr>2.1-Stand Binawasa</vt:lpstr>
      <vt:lpstr>2</vt:lpstr>
      <vt:lpstr>3.1-Standar Sarpras</vt:lpstr>
      <vt:lpstr>3</vt:lpstr>
      <vt:lpstr>4.1-Standar Ormin</vt:lpstr>
      <vt:lpstr>4</vt:lpstr>
      <vt:lpstr>1.2-Stand Binamuda</vt:lpstr>
      <vt:lpstr>2.2-Stand Binawasa</vt:lpstr>
      <vt:lpstr>3.2-Standar Sarpras</vt:lpstr>
      <vt:lpstr>4.2-Standar Ormin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PAV23-Q021L</dc:creator>
  <cp:lastModifiedBy>sandra Amelia</cp:lastModifiedBy>
  <dcterms:created xsi:type="dcterms:W3CDTF">2025-05-09T02:33:00Z</dcterms:created>
  <cp:lastPrinted>2025-10-27T23:46:00Z</cp:lastPrinted>
  <dcterms:modified xsi:type="dcterms:W3CDTF">2026-02-10T10:03:22Z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F8822BA63C82475C8AFA4079AE3A98E8_13</vt:lpwstr>
  </property>
  <property fmtid="{D5CDD505-2E9C-101B-9397-08002B2CF9AE}" pid="3" name="KSOProductBuildVer">
    <vt:lpwstr>1057-12.2.0.23196</vt:lpwstr>
  </property>
</Properties>
</file>