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SheetTabs="0" windowWidth="18350" windowHeight="8000" tabRatio="880" firstSheet="12" activeTab="11"/>
  </bookViews>
  <sheets>
    <sheet name="Data Jangan Dihapus" sheetId="1" state="hidden" r:id="rId1"/>
    <sheet name="HOME" sheetId="29" r:id="rId2"/>
    <sheet name="Hasil  Akreditasi" sheetId="3" state="hidden" r:id="rId3"/>
    <sheet name="Nilai Akhir Akreditasi" sheetId="2" state="hidden" r:id="rId4"/>
    <sheet name="Rekap Asesor 1 &amp; 2" sheetId="10" state="hidden" r:id="rId5"/>
    <sheet name="Skor Asesor 1" sheetId="5" state="hidden" r:id="rId6"/>
    <sheet name="Skor Asesor 2" sheetId="20" state="hidden" r:id="rId7"/>
    <sheet name="Catatan dan Masukan" sheetId="4" state="hidden" r:id="rId8"/>
    <sheet name="Sampul Depan" sheetId="30" r:id="rId9"/>
    <sheet name="Kata Pengantar" sheetId="31" r:id="rId10"/>
    <sheet name="Daftar Isi" sheetId="32" r:id="rId11"/>
    <sheet name="Identitas" sheetId="33" r:id="rId12"/>
    <sheet name="Penutup" sheetId="34" r:id="rId13"/>
    <sheet name="1.1 Pembinaan Anggota Muda" sheetId="6" r:id="rId14"/>
    <sheet name="1" sheetId="21" r:id="rId15"/>
    <sheet name="2.1 Pengelolaan Anggota Dew" sheetId="7" r:id="rId16"/>
    <sheet name="2" sheetId="22" r:id="rId17"/>
    <sheet name="3.1 Sarana Prasarana" sheetId="8" r:id="rId18"/>
    <sheet name="3" sheetId="23" r:id="rId19"/>
    <sheet name="4.1-Standar Organisasi, Adminis" sheetId="9" r:id="rId20"/>
    <sheet name="1.2 Pembinaan Anggota Muda" sheetId="25" state="hidden" r:id="rId21"/>
    <sheet name="2.2 Pengelolaan Anggota Dew" sheetId="26" state="hidden" r:id="rId22"/>
    <sheet name="3.2 Sarana Prasarana" sheetId="27" state="hidden" r:id="rId23"/>
    <sheet name="4.2-Standar Organisasi, Adm" sheetId="28" state="hidden" r:id="rId24"/>
    <sheet name="4" sheetId="24" r:id="rId25"/>
  </sheets>
  <definedNames>
    <definedName name="_xlnm.Print_Area" localSheetId="13">'1.1 Pembinaan Anggota Muda'!$C$1:$R$96</definedName>
    <definedName name="_xlnm.Print_Area" localSheetId="20">'1.2 Pembinaan Anggota Muda'!$C$1:$R$96</definedName>
    <definedName name="_xlnm.Print_Area" localSheetId="15">'2.1 Pengelolaan Anggota Dew'!$C$1:$O$115</definedName>
    <definedName name="_xlnm.Print_Area" localSheetId="21">'2.2 Pengelolaan Anggota Dew'!$C$1:$O$115</definedName>
    <definedName name="_xlnm.Print_Area" localSheetId="17">'3.1 Sarana Prasarana'!$C$1:$O$50</definedName>
    <definedName name="_xlnm.Print_Area" localSheetId="22">'3.2 Sarana Prasarana'!$C$1:$O$50</definedName>
    <definedName name="_xlnm.Print_Area" localSheetId="19">'4.1-Standar Organisasi, Adminis'!$C$1:$O$68</definedName>
    <definedName name="_xlnm.Print_Area" localSheetId="23">'4.2-Standar Organisasi, Adm'!$C$1:$O$68</definedName>
    <definedName name="_xlnm.Print_Area" localSheetId="7">'Catatan dan Masukan'!$C$1:$J$54</definedName>
    <definedName name="_xlnm.Print_Area" localSheetId="10">'Daftar Isi'!$C$1:$H$40</definedName>
    <definedName name="_xlnm.Print_Area" localSheetId="2">'Hasil  Akreditasi'!$C$1:$I$47</definedName>
    <definedName name="_xlnm.Print_Area" localSheetId="11">Identitas!$C$1:$J$34</definedName>
    <definedName name="_xlnm.Print_Area" localSheetId="9">'Kata Pengantar'!$C$1:$I$45</definedName>
    <definedName name="_xlnm.Print_Area" localSheetId="3">'Nilai Akhir Akreditasi'!$C$1:$J$40</definedName>
    <definedName name="_xlnm.Print_Area" localSheetId="12">Penutup!$C$1:$I$36</definedName>
    <definedName name="_xlnm.Print_Area" localSheetId="4">'Rekap Asesor 1 &amp; 2'!$C$1:$K$41</definedName>
    <definedName name="_xlnm.Print_Area" localSheetId="8">'Sampul Depan'!$C$1:$J$38</definedName>
    <definedName name="_xlnm.Print_Area" localSheetId="5">'Skor Asesor 1'!$C$1:$L$122</definedName>
    <definedName name="_xlnm.Print_Area" localSheetId="6">'Skor Asesor 2'!$C$1:$L$121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<sst xmlns="http://schemas.openxmlformats.org/spreadsheetml/2006/main" count="2171" uniqueCount="693">
  <si>
    <t>BORANG 1</t>
  </si>
  <si>
    <t>KWARTIR NASIONAL GERAKAN PRAMUKA</t>
  </si>
  <si>
    <t>BORANG (DOKUMEN PORTOFOLIO)</t>
  </si>
  <si>
    <t>AKREDITASI GUGUS DEPAN</t>
  </si>
  <si>
    <t>GERAKAN PRAMUKA</t>
  </si>
  <si>
    <t>JENJANG</t>
  </si>
  <si>
    <t>PASUKAN PENGGALANG</t>
  </si>
  <si>
    <t>PENETAPAN</t>
  </si>
  <si>
    <t>PERINGKAT &amp; HASIL AKHIR AKREDITASI</t>
  </si>
  <si>
    <t>Peringkat Akreditasi Gugus depan, ditetapkan sbb :</t>
  </si>
  <si>
    <t>NO</t>
  </si>
  <si>
    <t>AKREDITASI</t>
  </si>
  <si>
    <t>SYARAT DAN KONDISI</t>
  </si>
  <si>
    <t>Paripurna</t>
  </si>
  <si>
    <t>Jika memperoleh nilai</t>
  </si>
  <si>
    <t>-</t>
  </si>
  <si>
    <t>Baik Sekali</t>
  </si>
  <si>
    <t>Baik</t>
  </si>
  <si>
    <t>Cukup</t>
  </si>
  <si>
    <t xml:space="preserve">≤ </t>
  </si>
  <si>
    <t xml:space="preserve">Hasil Nilai Akreditasi Gudep </t>
  </si>
  <si>
    <t>:</t>
  </si>
  <si>
    <t>Hasil Akreditasi</t>
  </si>
  <si>
    <t>Puslitbang Kwarnas_halaman 12</t>
  </si>
  <si>
    <t>M</t>
  </si>
  <si>
    <t>NILAI ATAU SKOR AKHIR HASIL AKREDITASI</t>
  </si>
  <si>
    <t>KOMPONEN AKREDITASI</t>
  </si>
  <si>
    <t>NILAI SKOR ASESOR 1</t>
  </si>
  <si>
    <t>NILAI SKOR ASESOR 2</t>
  </si>
  <si>
    <t>TOTAL SKOR</t>
  </si>
  <si>
    <t>SKOR YANG DICAPAI</t>
  </si>
  <si>
    <t>KUALIFIKASI</t>
  </si>
  <si>
    <t>Standar Pembinaan Anggota Muda</t>
  </si>
  <si>
    <t>Standar Pengelolaan Anggota Dewasa</t>
  </si>
  <si>
    <t>Standar Sarana dan Prasarana</t>
  </si>
  <si>
    <t>Standar Organisasi, Administrasi , Keuangan dan Kerjasama</t>
  </si>
  <si>
    <t>*) Skor yang dicapai merupakan hasil penilaian para Asesor</t>
  </si>
  <si>
    <t>Puslitbang Kwarnas_halaman 13</t>
  </si>
  <si>
    <t>REKAP HASIL PENILAIAN ASESOR 1 DAN ASESEOR 2</t>
  </si>
  <si>
    <t>AKREDITASI GUDEP</t>
  </si>
  <si>
    <t>KOMPONEN PENILAIAN</t>
  </si>
  <si>
    <t xml:space="preserve">  TOTAL SKOR  YANG DICAPAI</t>
  </si>
  <si>
    <t>ASESOR  1</t>
  </si>
  <si>
    <t>ASESOR  2</t>
  </si>
  <si>
    <t>JUMLAH</t>
  </si>
  <si>
    <t>RATA-RATA SKOR YANG DICAPAI</t>
  </si>
  <si>
    <t>STANDAR PEMBINAAN ANGGOTA MUDA</t>
  </si>
  <si>
    <t>STANDAR PENGELOLAAN ANGGOTA DEWASA</t>
  </si>
  <si>
    <t>STANDAR SARANA PRASARANA</t>
  </si>
  <si>
    <t xml:space="preserve">STANDAR ORGANISASI, ADMINISTRASI , KEUANGAN DAN KERJASAMA       </t>
  </si>
  <si>
    <t>…............................ …................ 20…...</t>
  </si>
  <si>
    <t>Asesor 1</t>
  </si>
  <si>
    <t>Asesor 2</t>
  </si>
  <si>
    <t>……………………………………</t>
  </si>
  <si>
    <t>Puslitbang Kwarnas_halaman 11</t>
  </si>
  <si>
    <t>BUKU 3</t>
  </si>
  <si>
    <t>LEMBAR KERJA ASESOR AKREDITASI GUDEP</t>
  </si>
  <si>
    <t>NOMOR PESERTA AKREDITASI</t>
  </si>
  <si>
    <t>NOMOR GUGUS DEPAN</t>
  </si>
  <si>
    <t>ALAMAT GUGUS DEPAN</t>
  </si>
  <si>
    <t xml:space="preserve">PANGKALAN </t>
  </si>
  <si>
    <t>KWARTIR RANTING</t>
  </si>
  <si>
    <t>KWARTIR CABANG</t>
  </si>
  <si>
    <t>NAMA ASESOR</t>
  </si>
  <si>
    <t>NOMOR PIN ASESOR</t>
  </si>
  <si>
    <t>TANGGAL PENILAIAN</t>
  </si>
  <si>
    <t>…............................. …...................... 20…..</t>
  </si>
  <si>
    <t xml:space="preserve">NAMA ASESOR </t>
  </si>
  <si>
    <t>ASESOR 1</t>
  </si>
  <si>
    <t>SKOR MAKSIMAL</t>
  </si>
  <si>
    <t>BOBOT KOMPONEN</t>
  </si>
  <si>
    <t>JUMLAH KOMPONEN</t>
  </si>
  <si>
    <t>1.1</t>
  </si>
  <si>
    <t>Standar Kegiatan</t>
  </si>
  <si>
    <t>1.2</t>
  </si>
  <si>
    <t>Standar Pencapaian SKU, SKK dan Penggalang Garuda</t>
  </si>
  <si>
    <t>1.3</t>
  </si>
  <si>
    <t>Data Keanggotaan</t>
  </si>
  <si>
    <t>1.4</t>
  </si>
  <si>
    <t>Penghargaan dan Prestasi</t>
  </si>
  <si>
    <t>1.5</t>
  </si>
  <si>
    <t>Pengelolaan Administrasi</t>
  </si>
  <si>
    <t>Skor atau Nilai Maksimal</t>
  </si>
  <si>
    <t>Total Skor yang dicapai</t>
  </si>
  <si>
    <t>Catatan :</t>
  </si>
  <si>
    <t>Kondisi obyek penilaian dan pertimbangan Asesor dalam memberikan skor (jika ada)</t>
  </si>
  <si>
    <t>Komponen Keanggotaan Gudep</t>
  </si>
  <si>
    <t>Puslitbang Kwarnas_halaman 1</t>
  </si>
  <si>
    <t>2.1</t>
  </si>
  <si>
    <t>Jumlah Pembina Penggalang</t>
  </si>
  <si>
    <t>2.2</t>
  </si>
  <si>
    <t>Komposisi dan Kualifikasi Pembina</t>
  </si>
  <si>
    <t>2.3</t>
  </si>
  <si>
    <t>Pengalaman Pembina Ikut Serta Kegiatan</t>
  </si>
  <si>
    <t>2.4</t>
  </si>
  <si>
    <t>2.5</t>
  </si>
  <si>
    <t>Kegiatan Pembina dan Mabi</t>
  </si>
  <si>
    <t>Komponen Administrasi Gugusdepan</t>
  </si>
  <si>
    <t>Puslitbang Kwarnas_halaman 2</t>
  </si>
  <si>
    <t>3.1</t>
  </si>
  <si>
    <t>Kelengkapan Sarana dan Prasarana Regu</t>
  </si>
  <si>
    <t>3.2</t>
  </si>
  <si>
    <t>Kelengkapan Sarana dan Prasarana Pasukan</t>
  </si>
  <si>
    <t>3.3</t>
  </si>
  <si>
    <t>Kelengkapan Sarana dan Prasarana Gugus Depan</t>
  </si>
  <si>
    <t>Komponen Pengelolaan Gugusdepan</t>
  </si>
  <si>
    <t>Puslitbang Kwarnas_halaman 3</t>
  </si>
  <si>
    <t xml:space="preserve">STANDAR ORGANISASI, ADMINISTRASI , KEUANGAN DAN KERJASAMA           
</t>
  </si>
  <si>
    <t>4.1</t>
  </si>
  <si>
    <t>Pengelolaan Gugus Depan</t>
  </si>
  <si>
    <t>4.2</t>
  </si>
  <si>
    <t>Pengelolaan Administrasi Gugus Depan</t>
  </si>
  <si>
    <t>4.3</t>
  </si>
  <si>
    <t>Prestasi dan Penghargaan Gugus Depan</t>
  </si>
  <si>
    <t>4.4</t>
  </si>
  <si>
    <t>Pengeloaan Adminitrasi, Keu, Org dan Kerjasama</t>
  </si>
  <si>
    <t>Total Skor Maksimal</t>
  </si>
  <si>
    <t>Komponen Kompetensi Pembina</t>
  </si>
  <si>
    <t>Puslitbang Kwarnas_halaman 4</t>
  </si>
  <si>
    <t>ASESOR 2</t>
  </si>
  <si>
    <t xml:space="preserve">STANDAR ORGANISASI, ADMINISTRASI , KEUANGAN DAN KERJASAMA           </t>
  </si>
  <si>
    <t>CATATAN DAN MASUKAN ASESOR</t>
  </si>
  <si>
    <t>UNTUK PERBAIKAN DAN PENGEMBANGAN GUDEP</t>
  </si>
  <si>
    <t>Puslitbang Kwarnas_halaman 14</t>
  </si>
  <si>
    <t>BUKU 1</t>
  </si>
  <si>
    <t xml:space="preserve"> </t>
  </si>
  <si>
    <t>KWARTIR NASIONAL GERAKAN PRAMKA</t>
  </si>
  <si>
    <t>NO PESERTA AKREDITASI</t>
  </si>
  <si>
    <t>.............................................................</t>
  </si>
  <si>
    <t>PERIODE AKREDITASI</t>
  </si>
  <si>
    <t>DIAJUKAN OLEH :</t>
  </si>
  <si>
    <t xml:space="preserve">GUGUSDEPAN  </t>
  </si>
  <si>
    <t>KWARDA</t>
  </si>
  <si>
    <t>KWARCAB</t>
  </si>
  <si>
    <t>KWARAN</t>
  </si>
  <si>
    <t xml:space="preserve"> KATA PENGANTAR</t>
  </si>
  <si>
    <t>Salam Pramuka,</t>
  </si>
  <si>
    <t>Dengan mengucap puji syukur kehadlirat Tuhan Yang Maha Esa yang telah</t>
  </si>
  <si>
    <t>melimpahkan rahmat, hidayah dan petunjuk Nya, sehingga kami dapat</t>
  </si>
  <si>
    <t>menyelesaikan penyusunan portofolio  ini untuk kepentingan pengajuan</t>
  </si>
  <si>
    <t>akreditasi gugusdepan kami.</t>
  </si>
  <si>
    <t>Kami berharap portofolio ini dengan segala kekurangan dan kelebihannya</t>
  </si>
  <si>
    <t>dapat dipertimbangkan,  dinilai dan diverivikasi oleh para Asesor sebagai</t>
  </si>
  <si>
    <t>pembelajaran kami dalam meningkatkan mutu pengelolaan gugusdepan.</t>
  </si>
  <si>
    <t xml:space="preserve">Terimakasih kami sampaikan atas bantuan moril dan material dari semua </t>
  </si>
  <si>
    <t>pihak sehingga kami dapat menyelesaikan tugas ini dengan baik.</t>
  </si>
  <si>
    <t xml:space="preserve">Semoga Tuhan meridloi seluruh usaha dan ikhtiar kita bersama </t>
  </si>
  <si>
    <t>untuk kemajuan Gerakan Pramuka</t>
  </si>
  <si>
    <t>…................................... 20 ….........</t>
  </si>
  <si>
    <t>Mengetahui</t>
  </si>
  <si>
    <t>Kwarcab/Kwaran</t>
  </si>
  <si>
    <t>Majelis Pembimbing</t>
  </si>
  <si>
    <t>Ketua</t>
  </si>
  <si>
    <t>Gugus depan</t>
  </si>
  <si>
    <t>…..........................</t>
  </si>
  <si>
    <t>DAFTAR ISI</t>
  </si>
  <si>
    <t>DOKUMEN PORTOFOLIO  AKREDITASI GUGUS DEPAN</t>
  </si>
  <si>
    <t>HALAMAN DEPAN</t>
  </si>
  <si>
    <t>BAGIAN I</t>
  </si>
  <si>
    <t>A. Kata Pengantar</t>
  </si>
  <si>
    <t>B. Daftar Isi</t>
  </si>
  <si>
    <t>C. Indentitas Gugusdepan</t>
  </si>
  <si>
    <t xml:space="preserve">D. Data Keanggotaan </t>
  </si>
  <si>
    <t>BAGIAN II</t>
  </si>
  <si>
    <t>Penggalang-1</t>
  </si>
  <si>
    <t>Penggalang-1.1</t>
  </si>
  <si>
    <t>Standar Kegiatan Pasukan Penggalang</t>
  </si>
  <si>
    <t>Penggalang-1.2</t>
  </si>
  <si>
    <t>Standar Capaian Tanda Pramuka Penggalang</t>
  </si>
  <si>
    <t>Penggalang-1.3</t>
  </si>
  <si>
    <t>Penggalang-1.4</t>
  </si>
  <si>
    <t>Penggalang-1.5</t>
  </si>
  <si>
    <t>Penggalang-2</t>
  </si>
  <si>
    <t>Penggalang-2.1</t>
  </si>
  <si>
    <t>Data Keanggotaan dan Pembina</t>
  </si>
  <si>
    <t>Penggalang-2.2</t>
  </si>
  <si>
    <t>Penggalang-2.3</t>
  </si>
  <si>
    <t>Pengalaman Pembina Ikut Kegiatan</t>
  </si>
  <si>
    <t>Penggalang-2.4</t>
  </si>
  <si>
    <t>Penggalang-2.5</t>
  </si>
  <si>
    <t>Penggalang-3</t>
  </si>
  <si>
    <t>Standar Sarana Prasarana</t>
  </si>
  <si>
    <t>Penggalang-3.1</t>
  </si>
  <si>
    <t>Kelengkapan Sarana Prasarana Regu</t>
  </si>
  <si>
    <t>Penggalang-3.2</t>
  </si>
  <si>
    <t>KelengkapanSarana Prasarana Pasukan</t>
  </si>
  <si>
    <t>Penggalang-3.3</t>
  </si>
  <si>
    <t>Kelengkapan Sarana Prasarana Gudep</t>
  </si>
  <si>
    <t>Penggalang-4</t>
  </si>
  <si>
    <t>Standar Organisasi, Administrasi dan Keuangan</t>
  </si>
  <si>
    <t>Penggalang-4.1</t>
  </si>
  <si>
    <t>Penggalang-4.2</t>
  </si>
  <si>
    <t>Penggalang-4.3</t>
  </si>
  <si>
    <t>Penggalang-4.4</t>
  </si>
  <si>
    <t>Pengelolaan Administrasi Keuangan Gugus Depan  dan  Organisasi Kerjasama</t>
  </si>
  <si>
    <t>BAGIAN III</t>
  </si>
  <si>
    <t>Penutup</t>
  </si>
  <si>
    <t>"IKHLAS BAKTI BINA BANGSA BERBUDI BAWA LAKSANA"</t>
  </si>
  <si>
    <t>DOKUMEN PORTOFOLIO AKREDITASI GUGUSDEPAN</t>
  </si>
  <si>
    <t>IDENTITAS GUDEP PESERTA AKREDITASI</t>
  </si>
  <si>
    <t>1.</t>
  </si>
  <si>
    <t>Nomor Peserta Akreditasi</t>
  </si>
  <si>
    <t>…................................................................</t>
  </si>
  <si>
    <t>2.</t>
  </si>
  <si>
    <t>Periode Akreditasi</t>
  </si>
  <si>
    <t>…............................  S/d …...................................</t>
  </si>
  <si>
    <t>3.</t>
  </si>
  <si>
    <t>Pola Sertivikasi</t>
  </si>
  <si>
    <r>
      <rPr>
        <sz val="12"/>
        <color theme="1"/>
        <rFont val="Arial"/>
        <charset val="134"/>
      </rPr>
      <t xml:space="preserve">          Penilaian Portofolio            Visitasi   </t>
    </r>
    <r>
      <rPr>
        <sz val="9"/>
        <color theme="1"/>
        <rFont val="Arial"/>
        <charset val="134"/>
      </rPr>
      <t>*)</t>
    </r>
  </si>
  <si>
    <t>4.</t>
  </si>
  <si>
    <t>Nomor Gugusdepan</t>
  </si>
  <si>
    <t>5.</t>
  </si>
  <si>
    <t>Tanggal Berdiri</t>
  </si>
  <si>
    <t>6.</t>
  </si>
  <si>
    <t>Jenjang/Satuan</t>
  </si>
  <si>
    <t>7.</t>
  </si>
  <si>
    <t>Alamat Gugusdepan</t>
  </si>
  <si>
    <t>a.</t>
  </si>
  <si>
    <t>Pangkalan Gudep</t>
  </si>
  <si>
    <t>b.</t>
  </si>
  <si>
    <t>Alamat</t>
  </si>
  <si>
    <t>c.</t>
  </si>
  <si>
    <t>Kwaran</t>
  </si>
  <si>
    <t>d.</t>
  </si>
  <si>
    <t>Kwarcab</t>
  </si>
  <si>
    <t>e.</t>
  </si>
  <si>
    <t>Kwarda</t>
  </si>
  <si>
    <t>f.</t>
  </si>
  <si>
    <t>Telp/hp</t>
  </si>
  <si>
    <t>g.</t>
  </si>
  <si>
    <t>Media Digital</t>
  </si>
  <si>
    <t>Email</t>
  </si>
  <si>
    <t>Blog/Web</t>
  </si>
  <si>
    <t xml:space="preserve">- </t>
  </si>
  <si>
    <t>Media Sosial</t>
  </si>
  <si>
    <t>*)</t>
  </si>
  <si>
    <t>Coret yang tidak perlu</t>
  </si>
  <si>
    <t>PENUTUP</t>
  </si>
  <si>
    <t>Demikian kami sampaikan seluruh data yang diperlukan untuk penilaian</t>
  </si>
  <si>
    <t>Akreditasi Gugusdepan kami, khususnya untuk Jenjang Pramuka Penggalang.</t>
  </si>
  <si>
    <t>Seluruh data sudah kami sampaikan sesuai dengan yang kami miliki</t>
  </si>
  <si>
    <t>namun demikian jika diperlukan untuk menambah data-data lain, akan</t>
  </si>
  <si>
    <t>segera kami siapkan.</t>
  </si>
  <si>
    <t>Atas perhatian dan kerjasama para Asesor kami sampaikan terimakasih.</t>
  </si>
  <si>
    <t>Semoga dengan akreditasi yang dilakukan dapat meningkatkan kualitas</t>
  </si>
  <si>
    <t>pengelolaan dan pembinaan peserta didik di gudep kami.</t>
  </si>
  <si>
    <t>Penggalang -1</t>
  </si>
  <si>
    <t>1.1. STANDAR KEGIATAN</t>
  </si>
  <si>
    <t>Pembinaan (kegiatan dan latihan) Pramuka Penggalang  di Pasukan  merupakan unsur penting untuk mengembangkan</t>
  </si>
  <si>
    <t>karakter peserta didik. Oleh sebab itu keaktifan pembinaan merupakan salah satu tolok ukur  berhasil tidaknya</t>
  </si>
  <si>
    <t>gugusdepan didalam melaksanakan tugas pokok dan fungsinya.</t>
  </si>
  <si>
    <t>NAMA KEGIATAN</t>
  </si>
  <si>
    <t>TAHUN KEGIATAN</t>
  </si>
  <si>
    <t>JUMLAH
SKOR</t>
  </si>
  <si>
    <t>SKOR
RATA-RATA</t>
  </si>
  <si>
    <t>BUKTI FISIK</t>
  </si>
  <si>
    <t>KONDISI</t>
  </si>
  <si>
    <t>SKOR</t>
  </si>
  <si>
    <t xml:space="preserve">Latihan rutin dengan upacara </t>
  </si>
  <si>
    <t>Foto Dokumentasi Kegiatan dan Laporan Kegiatan yang tercantum dalam logbook</t>
  </si>
  <si>
    <t>Lomba Tingkat 1</t>
  </si>
  <si>
    <t xml:space="preserve">Perkemahan jum'at,Sabtu, Minggu </t>
  </si>
  <si>
    <t>Kegiatan peduli lingkungan</t>
  </si>
  <si>
    <t>Gladian Pemimpin Regu (Dianpinru)</t>
  </si>
  <si>
    <t>Dewan Regu aktif</t>
  </si>
  <si>
    <t>Dewan Penggalang aktif ( Ketua, Sekretaris, Bendahara, Pinru)</t>
  </si>
  <si>
    <t>Dewan Kehormatan Penggalang  aktif</t>
  </si>
  <si>
    <t>Majelis Penggalang Aktif</t>
  </si>
  <si>
    <t>Kegiatan lainnya ( Bakti sosial, latgab,dll)</t>
  </si>
  <si>
    <t>TOTAL SKOR PENCAPAIAN TANDA KECAKAPAN</t>
  </si>
  <si>
    <t>`</t>
  </si>
  <si>
    <t>1.2. STANDAR PENCAPAIAN SKU, SKK DAN PENGGALANG GARUDA</t>
  </si>
  <si>
    <t>SYARAT DAN TANDA KECAKAPAN</t>
  </si>
  <si>
    <t>SKOR AKHIR</t>
  </si>
  <si>
    <t>JMLH SKOR</t>
  </si>
  <si>
    <t>SKU DAN TKU</t>
  </si>
  <si>
    <t>Foto dokumentasi, Dokumen SKU, SKK dan Dokumen lain yang mendukung</t>
  </si>
  <si>
    <t>a. Calon</t>
  </si>
  <si>
    <t>b. Ramu</t>
  </si>
  <si>
    <t>c. Rakit</t>
  </si>
  <si>
    <t>d. Terap</t>
  </si>
  <si>
    <t>Skor Akhir SKU dan TKU</t>
  </si>
  <si>
    <t>SKK DAN TKK</t>
  </si>
  <si>
    <t>PENGGALANG GARUDA</t>
  </si>
  <si>
    <t>1.3. DATA KEANGGOTAAN</t>
  </si>
  <si>
    <t>Data Keanggotaan disusun dalam 3 tahun terakhir yang terdiri dari :</t>
  </si>
  <si>
    <t>Jumlah Pasukan Penggalang</t>
  </si>
  <si>
    <t>JUMLAH ANGGOTA PASUKAN</t>
  </si>
  <si>
    <t>Dalam Petunjuk Penyelenggaraan Gudep No. 231 tahun 2007, 1 Pasukan Penggalang terdiri dari 24 - 32 Pramuka Penggalang</t>
  </si>
  <si>
    <t>Setiap Perindukan  dibagi menjadi 3 - 4 kelompok kecil yang disebut Regu. 1 Regu beranggota 6-8 Pramuka Penggalang</t>
  </si>
  <si>
    <t>Jika jumlah anggota Perindukan lebih dari 24, Gudep dapat membentuk Pasukan Penggalang Baru</t>
  </si>
  <si>
    <r>
      <rPr>
        <b/>
        <sz val="11"/>
        <color theme="1"/>
        <rFont val="Arial"/>
        <charset val="134"/>
      </rPr>
      <t>TAHUN</t>
    </r>
    <r>
      <rPr>
        <sz val="11"/>
        <color theme="1"/>
        <rFont val="Arial"/>
        <charset val="134"/>
      </rPr>
      <t>*)</t>
    </r>
  </si>
  <si>
    <t>JUMLAH ANGGOTA</t>
  </si>
  <si>
    <t>JUMLAH PER-PASUKAN</t>
  </si>
  <si>
    <t>JUMLAH REGU</t>
  </si>
  <si>
    <t>BUKTI DOKUMEN</t>
  </si>
  <si>
    <t>daftar nama anggota dan beberapa contoh daftar hadir latihan rutin berdasarkan Laporan Semester Data dan Kegiatan Gugus
depan</t>
  </si>
  <si>
    <t>Total Skor</t>
  </si>
  <si>
    <t>Skor Rata-rata</t>
  </si>
  <si>
    <t>*) Dapat diubah, disesuaikan dengan tahun pengajuan akreditasi</t>
  </si>
  <si>
    <t>1. 4 PENGHARGAAN DAN PRESTASI</t>
  </si>
  <si>
    <t>JENIS PENGHARGAAN</t>
  </si>
  <si>
    <t>TAHUN</t>
  </si>
  <si>
    <t>Tingkat Ranting</t>
  </si>
  <si>
    <t xml:space="preserve"> foto dokumentasi, Dokumen SKU dan Dokumen lain yang mendukung berdasarkan logbook</t>
  </si>
  <si>
    <t>Tingkat Cabang</t>
  </si>
  <si>
    <t>Tingkat Daerah</t>
  </si>
  <si>
    <t>Tingkat Nasional/Internasional</t>
  </si>
  <si>
    <t>Total skor akhir</t>
  </si>
  <si>
    <t>1.5 PENGELOLAAN ADMINISTRASI</t>
  </si>
  <si>
    <t>JENIS ADMINISTRASI</t>
  </si>
  <si>
    <t>JUMLAH SKOR</t>
  </si>
  <si>
    <t>SKOR RATA-RATA</t>
  </si>
  <si>
    <t>Buku Presensi</t>
  </si>
  <si>
    <t>Jika ada apakah ditulis, ditempatkan dan digunakan sesuai SK Kwarnas No.041 Tahun 1995 Juklak  administrasi satuan pramuka</t>
  </si>
  <si>
    <t>Buku catatan pribadi peserta didik</t>
  </si>
  <si>
    <t>Log book</t>
  </si>
  <si>
    <t>Jumlah skor akhir</t>
  </si>
  <si>
    <t>1.1 STANDAR KEGIATAN</t>
  </si>
  <si>
    <t>Penilaian didasarkan pada kondisi dokumen/bukti. Jika tidak ada dokumen/bukti diberi nilai 1,</t>
  </si>
  <si>
    <t xml:space="preserve"> ada dokumen sesuai kondisinya diberi nilai 2 - 4</t>
  </si>
  <si>
    <t>1. LATIHAN RUTIN DENGAN UPACARA BUKA TUTUP</t>
  </si>
  <si>
    <t>SKOR/NILAI TERTINGGI :  4</t>
  </si>
  <si>
    <t>NILAI/ SKOR</t>
  </si>
  <si>
    <t>Tidak Ada</t>
  </si>
  <si>
    <t>Tidak rutin</t>
  </si>
  <si>
    <t>Rutin</t>
  </si>
  <si>
    <t>Rutin dan terdokumentasi</t>
  </si>
  <si>
    <t>2. LOMBA TINGKAT 1</t>
  </si>
  <si>
    <t>Ada</t>
  </si>
  <si>
    <t>3. PERJUSAMI (Perkemahan Jum'at, Sabtu, Minggu)</t>
  </si>
  <si>
    <t>Dokumen dan laporan Kegiatan</t>
  </si>
  <si>
    <t>Puslitbang Kwarnas_Panduan Penilaian Pasukan Penggalang_halaman 5</t>
  </si>
  <si>
    <t>4. KEGIATAN PEDULI LINGKUNGAN</t>
  </si>
  <si>
    <t>Tidak</t>
  </si>
  <si>
    <t>Aktif</t>
  </si>
  <si>
    <t>5. GLADIAN PIMPINAN REGU</t>
  </si>
  <si>
    <t xml:space="preserve">6. DEWAN REGU AKTIF </t>
  </si>
  <si>
    <t>7. DEWAN PENGGALANG AKTIF</t>
  </si>
  <si>
    <t>8. DEWAN KEHORMATAN PENGGALANG AKTIF</t>
  </si>
  <si>
    <t>9. MAJELIS PENGGALANG AKTIF</t>
  </si>
  <si>
    <t>10. KEGIATAN LAINNYA</t>
  </si>
  <si>
    <t>Tidak  menyelenggarakan kegiatan</t>
  </si>
  <si>
    <t>Menyelenggarakan 2 kegiatan dalam 1 tahun</t>
  </si>
  <si>
    <t>Menyelenggarakan 3 kegiatan dalam 1 tahun</t>
  </si>
  <si>
    <t>Menyelenggarakan lebih dari 3 kegiatan 1 tahun</t>
  </si>
  <si>
    <t>Puslitbang Kwarnas_Panduan Penilaian Pasukan Penggalang_halaman 6</t>
  </si>
  <si>
    <t>1.2. PENCAPAIAN SKU, SKK DAN SIAGA GARUDA</t>
  </si>
  <si>
    <t>PENCAPAIAN SKU</t>
  </si>
  <si>
    <t xml:space="preserve">Penilaian berdasarkan jumlah dikalikan dengan nilainya. Misalnya dari dokumen </t>
  </si>
  <si>
    <t>ada 5 calon maka nilai = 5x1 = 5</t>
  </si>
  <si>
    <t>S</t>
  </si>
  <si>
    <t>Calon</t>
  </si>
  <si>
    <t>Buku SKU atau Dokumentasi Pelantikan</t>
  </si>
  <si>
    <t>Ramu</t>
  </si>
  <si>
    <t xml:space="preserve">Rakit </t>
  </si>
  <si>
    <t>Terap</t>
  </si>
  <si>
    <t>5. PENCAPAIAN SKK</t>
  </si>
  <si>
    <t xml:space="preserve">Penilaian berdasarkan jumlah SKK </t>
  </si>
  <si>
    <t>Memiliki 1-2 TKK</t>
  </si>
  <si>
    <t>Memiliki 3-4 TKK</t>
  </si>
  <si>
    <t>Memiliki 5-7 TKK</t>
  </si>
  <si>
    <t>Memiliki 8-10 TKK</t>
  </si>
  <si>
    <t>Puslitbang Kwarnas_Panduan Penilaian Pasukan Penggalang_halaman 75</t>
  </si>
  <si>
    <t>6. PENCAPAIAN PRAMUKA GARUDA</t>
  </si>
  <si>
    <t>Nilai berdasarkan jumlah peserta didik nilai 4.</t>
  </si>
  <si>
    <t>Tidak ada</t>
  </si>
  <si>
    <t>1.3 KEANGGOTAN PESERTA DIDIK</t>
  </si>
  <si>
    <t>Dalam Petunjuk Penyelenggaraan Gudep No. 231 tahun 2007, Pasukan Penggalang</t>
  </si>
  <si>
    <t xml:space="preserve">idealnya beranggota antara 24-32 Pramuka Penggalang.Setiap Pasukan  dibadi menjasi 6-8 kelompok kecil </t>
  </si>
  <si>
    <t>yang disebut Regu. Jika jumlah anggota Pasukan lebih dari 24, Gudep dapat membentuk Pasukan Baru.</t>
  </si>
  <si>
    <t>SKOR/NILAI TERTINGGI : 4</t>
  </si>
  <si>
    <t>Memiliki 1 pasukan dengan  anggota Pramuka Penggalang 12 anggota  yang dibagi dalam dari 2-3 Regu</t>
  </si>
  <si>
    <t>Memiliki 1 pasukan dengan anggota Pramuka Penggalang  berjumlah 16 anggota  yang dibagi dalam dari 3-4 Regu</t>
  </si>
  <si>
    <t>Memililiki 1 pasukan penggalang dengan jumlah anggota Pramuka Penggalang 24- 32 yang dibagi dalam 4 Regu</t>
  </si>
  <si>
    <t>Memiliki anggota Pramuka Penggalang lebih dari 1 Pasukan</t>
  </si>
  <si>
    <t>Puslitbang Kwarnas_Panduan Penilaian Pasukan Penggalang_halaman 8</t>
  </si>
  <si>
    <t>1.4 PRESTASI DAN PENGHARGAAN</t>
  </si>
  <si>
    <t xml:space="preserve">Penilain berdasrkan jumlah kegitaan yang diikuti. </t>
  </si>
  <si>
    <t>1. PENGHARGAAN TINGKAT RANTING</t>
  </si>
  <si>
    <t>Piagama/Sertifikat atau Bukti Lainnya</t>
  </si>
  <si>
    <t>2. PENGHARGAAN TINGKAT CABANG</t>
  </si>
  <si>
    <t>3. PENGHARGAAN  TINGKAT DAERAH</t>
  </si>
  <si>
    <t>4. PENGHARGAAN TINGKAT NASIONAL/INTERNASIONAL</t>
  </si>
  <si>
    <t>Piagam/Sertifikat atau Bukti Lainnya</t>
  </si>
  <si>
    <t>Puslitbang Kwarnas_Panduan Penilaian Pasukan Penggalang_halaman 9</t>
  </si>
  <si>
    <t>1.5.1  ADMISTRASI (BUKU REGISTRASI PESERTA DIDIK)</t>
  </si>
  <si>
    <t xml:space="preserve">Buku registrasi pesertadidik berisi: 1) Nama Lengkap, jenis kelamin (pa/pi),2) Tempat dan tanggal lahir, 3) Agama. </t>
  </si>
  <si>
    <t>4) Nama Orang tua/Wali,  5) Pekerjaan orang tua/wali,  6) Alamat Rumah,  7) Anak ke ….  dari jumlah saudara</t>
  </si>
  <si>
    <t xml:space="preserve">putra/putri … orang,  8) golongan darah,  9) sekolah,   10) Bakat/hoby11) Hal-hal yang perlu diperhatikan </t>
  </si>
  <si>
    <t xml:space="preserve">(kebiasaan, kesehatan, bahasa yang dikuasai, dll,  2) Pengalaman dalam kepramukaan. 13) Bagi pesertadidik </t>
  </si>
  <si>
    <t>penyandang cacat perlu dimasukkan jenis kecacatannya. 14) Lain-lain.</t>
  </si>
  <si>
    <t>50% kondisi sesuai aturan</t>
  </si>
  <si>
    <t>75 % kondisi sesuai aturan</t>
  </si>
  <si>
    <t>100 % kondisi sesuai aturan</t>
  </si>
  <si>
    <t>1.5.2 BUKU PRESENSI</t>
  </si>
  <si>
    <t>Ada bukti lengkap</t>
  </si>
  <si>
    <t>1.5.3 LOG BOOK</t>
  </si>
  <si>
    <t xml:space="preserve">Log book (buku catatan) merupakan catatan peristiwa-peristiwa penting di dalam gudep, setiap kegiatan dan pengambilan keputusan yang penting </t>
  </si>
  <si>
    <t>harus tercatat pada buku tersebut.  (Log Book berisi: catatan waktu, peristiwa, ilustrasi, gambar, tempelan/guntingan berita dan sebagainya).</t>
  </si>
  <si>
    <t>Penggalang - 2</t>
  </si>
  <si>
    <t>DOKUMEN PORTOFOLIO AKREDITASI GUGUS DEPAN</t>
  </si>
  <si>
    <t>2.1  JUMLAH PEMBINA PENGGALANG</t>
  </si>
  <si>
    <t>Dalam Petunjuk Penyelenggaraan Gudep No. 231 tahun 2007, Pasukan Penggalam dipimpin oleh Pembina Pasukan Penggalang disingkat Pembina Penggalang yang berusia sekurang-kurangnya 21 tahun dan dibantu oleh Pembantu Pembina Penggalang yang berusia sekurang-kurangnya 17 tahun. Dengan demikian rasio ideal, Pembina dan Pembantu Pembina Penggalang adalah 2:24 ataun 1: 12</t>
  </si>
  <si>
    <t>JUMLAH PESERTA DIDIK</t>
  </si>
  <si>
    <t>JUMLAH PERINDUKAN</t>
  </si>
  <si>
    <t>JUMLAH PEMBINA</t>
  </si>
  <si>
    <t>RATIO</t>
  </si>
  <si>
    <t>Daftar Nama Pembina &amp; Pb Pembina, Riwayat Hidup dan Bukti Ikut Kursus Kepramukaan, serta tanda registrasi Pembina*)</t>
  </si>
  <si>
    <t>*) Dijadikan sebagai penambahan point dalam pemberian skor/penilaian</t>
  </si>
  <si>
    <t>2.2. KOMPOSISI DAN KUALIFIKASI PEMBINA</t>
  </si>
  <si>
    <t>Komposisi dan Kualifikasi Pembina terdiri dari unsur :</t>
  </si>
  <si>
    <t>2.2.1  Jenjang Pelatihan Pembina Satuan</t>
  </si>
  <si>
    <t>2.2.2 Daftar Nama Pembina dan Kursus Pramuka Lainnya</t>
  </si>
  <si>
    <t>2.2.1 JENJANG PELATIHAN PEMBINA</t>
  </si>
  <si>
    <t xml:space="preserve">Persayaratan Pembina Pramuka Siaga, minimal adalah pernah ikut Kursus Mahir Dasar. Yang ideal </t>
  </si>
  <si>
    <t xml:space="preserve">pernah mengikuti Kursus Mahir Lanjut Siaga.  Dalam akreditasi ini disediakan 3 pilihan untuk kompetensi </t>
  </si>
  <si>
    <t>Pembina yaitu : belum kursus, pernah ikut Kursus Mahir Dasar, pernah ikut Kursus Mahir Lanjut Saiaga.</t>
  </si>
  <si>
    <t>JENJANG PELATIHAN</t>
  </si>
  <si>
    <t xml:space="preserve"> SKOR</t>
  </si>
  <si>
    <t>Orientasi kepramukaan</t>
  </si>
  <si>
    <t>Sertifikat</t>
  </si>
  <si>
    <t>KMD/KML tanpa SHB</t>
  </si>
  <si>
    <t>Ijazah</t>
  </si>
  <si>
    <t>KMD, dengan SHB</t>
  </si>
  <si>
    <t>Ijazah dan Surat/Kartu Hak Bina</t>
  </si>
  <si>
    <t>KML, dengan SHB</t>
  </si>
  <si>
    <t>2.2.2 DAFTAR PEMBINA DAN IKUT  KURSUS KEPRAMUKAAN  LAINNYA</t>
  </si>
  <si>
    <t xml:space="preserve">Para Pembina Siaga yang mengikuti kursus-kursus kepramukaan lain, merupakan bagian dari upaya peningkatan kompetensi. Kursus ini </t>
  </si>
  <si>
    <t>memiliki bobot yang berbeda berdasar penyelenggara, misalnya Kwarran, Kwarcab, Kwarda, Kwaransa hingga Internasional.</t>
  </si>
  <si>
    <t>NAMA PEMBINA</t>
  </si>
  <si>
    <t>Sertifikat, Piagam, Plakat</t>
  </si>
  <si>
    <t>Tingkat nasional/Internasional</t>
  </si>
  <si>
    <t>Skor Rata-rata (2.2.1 + 2.2.2)</t>
  </si>
  <si>
    <t>2.3. PENGALAMAN PEMBINA IKUT SERTA KEGIATAN</t>
  </si>
  <si>
    <t>Keikutsertaan para Pembina dalam pendidikan, kegiatan sosial, budaya dan keagamaan yang dilaksanakan oleh lembaga lain merupakan bagian dari peningkatan kompetensi Pembina.</t>
  </si>
  <si>
    <t>PENGALAMAN PEMBINA</t>
  </si>
  <si>
    <t>sertifikat, piagam,  plakat, undangan, surat tugas</t>
  </si>
  <si>
    <t>2.4  PENGHARGAAN DAN PRESTASI</t>
  </si>
  <si>
    <t xml:space="preserve"> foto dokumentasi, Dokumen penghargaan/prestasi dan Dokumen lain yang mendukung</t>
  </si>
  <si>
    <t>2.5 KEGIATAN PEMBINA DAN MABI</t>
  </si>
  <si>
    <t>Rapat Kordinasi Pembina dan Mabigus</t>
  </si>
  <si>
    <t>Dokumentasi, Surat Keputusan, Notulen, Dokumen lainnya.</t>
  </si>
  <si>
    <t>Rapat Pembina Gudep</t>
  </si>
  <si>
    <t>Notulen dan Risalah Rapat</t>
  </si>
  <si>
    <t>Dewan Kehormatan Gudep</t>
  </si>
  <si>
    <t>Lembaga Pemeriksa Keuangan Gudep</t>
  </si>
  <si>
    <t>Malibatkan Orang tua peserta didik</t>
  </si>
  <si>
    <t>Rencana Rekrut Peserta didik dan Pembina</t>
  </si>
  <si>
    <t>Rencana Peningkatan Kualitas Pembina &amp; Mabi</t>
  </si>
  <si>
    <t>Program Latihan Mingguan</t>
  </si>
  <si>
    <t>Program Kerja Gudep</t>
  </si>
  <si>
    <t>Buku Catatan Setiap Pribadi Pembina</t>
  </si>
  <si>
    <t>Penggalang -2</t>
  </si>
  <si>
    <t xml:space="preserve">Dalam Petunjuk Penyelenggaraan Gudep No. 231 tahun 2007, Pasukan Penggalang dipimpin oleh Pembina Penggalang  </t>
  </si>
  <si>
    <t xml:space="preserve">yang berusia sekurang-kurangnya 17 tahun. Dengan demikian rasio ideal Pembina dan Pembantu Pembina Penggalang </t>
  </si>
  <si>
    <t>adalah 2:24  atau 1: 12</t>
  </si>
  <si>
    <t>Memiliki 1 pasukan penggalang dan 1 Pembina Penggalang, sehingga rasio Pembina dan Peserta Didik 1:24</t>
  </si>
  <si>
    <t>Dokumen Registrasi Pembina</t>
  </si>
  <si>
    <t>1:24</t>
  </si>
  <si>
    <t>Memiliki 1 pasukan penggalang dengan 2 Pembina Penggalang, sehingga rasio Pembina dan Peserta Didik 1:12</t>
  </si>
  <si>
    <t>1:12</t>
  </si>
  <si>
    <t>Memiliki 1 pasukan penggalang dengan 4 Pembina penggalang, sehingga rasio Pembina dan Peserta Didik 1:6</t>
  </si>
  <si>
    <t>1:6</t>
  </si>
  <si>
    <t>Memiliki lebih dari 1 pasukan penggalang dengan lebih dari  4 Pembina Penggalang, sehingga rasio Pembina dan Peserta Didik kurang dari 1:6</t>
  </si>
  <si>
    <t>1. JENJANG PELATIHAN PEMBINA</t>
  </si>
  <si>
    <t>Sertifikat/Piagam</t>
  </si>
  <si>
    <t>2. DAFTAR NAMA PEMBINA DAN IKUT  KURSUS KEPRAMUKAAN  LAINNYA</t>
  </si>
  <si>
    <t>Tingkat nasional/Internasional, peserta</t>
  </si>
  <si>
    <t>Puslitbang Kwarnas_Panduan Penilaian Pasukan Penggalang_halaman 10</t>
  </si>
  <si>
    <t>2.3 PENGALAMAN PEMBINA IKUT SERTA KEGIATAN</t>
  </si>
  <si>
    <t>Penilain berdasarkan kegiatan yang diikuti</t>
  </si>
  <si>
    <t>KEGIATAN TINGKAT RANTING</t>
  </si>
  <si>
    <t>Piagama/Sertifikat</t>
  </si>
  <si>
    <t>KEGIATAN TINGKAT CABANG</t>
  </si>
  <si>
    <t>Puslitbang Kwarnas_Panduan Penilaian Pasukan Penggalang_halaman 11</t>
  </si>
  <si>
    <t>KEGIATAN TINGKAT DAERAH</t>
  </si>
  <si>
    <t>KEGIATAN TINGKAT NASIONAL/INTERNASIONAL</t>
  </si>
  <si>
    <t>Puslitbang Kwarnas_Panduan Penilaian Pasukan Penggalang_halaman 12</t>
  </si>
  <si>
    <t>2.4 PRESTASI DAN PENGHARGAAN</t>
  </si>
  <si>
    <t xml:space="preserve">Penilain berdasarkan jumlah kegitaan yang diikuti. </t>
  </si>
  <si>
    <t>PENGHARGAAN TINGKAT RANTING</t>
  </si>
  <si>
    <t>PENGHARGAAN TINGKAT CABANG</t>
  </si>
  <si>
    <t>PENGHARGAAN  TINGKAT DAERAH</t>
  </si>
  <si>
    <t>PENGHARGAAN TINGKAT NASIONAL/INTERNASIONAL</t>
  </si>
  <si>
    <t>Puslitbang Kwarnas_Panduan Penilaian Pasukan Penggalang_halaman 13</t>
  </si>
  <si>
    <t>2.5. KEGIATAN PEMBINA DAN MABI</t>
  </si>
  <si>
    <t>2.5.1  RAPAT PEMBINA DAN MABI</t>
  </si>
  <si>
    <t>Dokumentasi, Surat Keputusan, Notulen, logbook, Dokumen lainnya sesuai SK Kwarnas No.041 Tahun 1995 Juklak  administrasi satuan pramuka</t>
  </si>
  <si>
    <t>1 tahun sekali</t>
  </si>
  <si>
    <t>6 bulan sekali</t>
  </si>
  <si>
    <t>3 bulan sekali</t>
  </si>
  <si>
    <t>2.5.2 RAPAT PEMBINA GUGUS DEPAN</t>
  </si>
  <si>
    <t>1 atau 3 bulan sekali</t>
  </si>
  <si>
    <t>2.5.3. NOTULEN ATAU RISALAH RAPAT</t>
  </si>
  <si>
    <t xml:space="preserve">1) Catatan/notulen rapat dengan Pembina Gudep, berisi permasalahan gudep, progja dan sebagainya. </t>
  </si>
  <si>
    <t xml:space="preserve">2) Catatan/notulen rapat dengan Dewan Kehormatan Gudep, berisi permasalahan yang dibahas dan keputusan terakhir rapat untuk bahan evaluasi. </t>
  </si>
  <si>
    <t>3) Catatan/notulen rapat dengan Mabigus, setiap pertemuan harus dicatat dan  dicek hasil-hasil rapat sebelumnya.</t>
  </si>
  <si>
    <t>2.5.4 DEWAN KEHORMATAN GUGUS DEPAN</t>
  </si>
  <si>
    <t>LEMBAGA PEMERIKSA KEUANGAN</t>
  </si>
  <si>
    <t>Surat Keputusan</t>
  </si>
  <si>
    <t>2.5.5 MELIBATKAN ORANG TUA PESERTA DIDIK</t>
  </si>
  <si>
    <t>2.5.6.RENCANA REKRUT PESERTA DIDIK DAN PEMBINA</t>
  </si>
  <si>
    <t>2.5.7  RENCANA PENINGKATKAN KUALITAS PEMBINA &amp; MABI</t>
  </si>
  <si>
    <t>2.5.8 PROGRAM LATIHAN MINGGUAN</t>
  </si>
  <si>
    <t>PROGRAM KERJA GUDEP</t>
  </si>
  <si>
    <t>Dokumentasi</t>
  </si>
  <si>
    <t>2.5.9. BUKU CATATAN PRIBADI SETIAP PEMBINA</t>
  </si>
  <si>
    <t xml:space="preserve">Untuk mengembangkan anggota/pesertadidik secara individu tidak cukup hanya dengan mengandalkan ingatan untuk mengetahui kemajuan individu </t>
  </si>
  <si>
    <t xml:space="preserve">anggota tersebut.  Oleh karena itu, setiap pembina perlu memiliki buku catatan pribadi, dan perlu mencatat informasi yang berkaitan dengan kemajuan </t>
  </si>
  <si>
    <t xml:space="preserve">yang dicapai </t>
  </si>
  <si>
    <t>Buku belum sepenuhnya sesuai aturan</t>
  </si>
  <si>
    <t>Buku sepenuhnya sesuai aturan dan pelaporan</t>
  </si>
  <si>
    <t>Buku sepenuhnya sesuai aturan dan lengkap</t>
  </si>
  <si>
    <t>Penggalang -3</t>
  </si>
  <si>
    <t>3.1 KELENGKAPAN SARANA PRASARANA REGU</t>
  </si>
  <si>
    <t>SARASA PRASARANA</t>
  </si>
  <si>
    <t>Bendera semaphore</t>
  </si>
  <si>
    <t>Bendera morse</t>
  </si>
  <si>
    <t>Peluit</t>
  </si>
  <si>
    <t>Tongkat</t>
  </si>
  <si>
    <t>Tali</t>
  </si>
  <si>
    <t>Kompas</t>
  </si>
  <si>
    <t>Peta topografi</t>
  </si>
  <si>
    <t xml:space="preserve">Tenda </t>
  </si>
  <si>
    <t>Alat dapur</t>
  </si>
  <si>
    <t>Alat dan kotak P3K</t>
  </si>
  <si>
    <t>Total Skor Akhir</t>
  </si>
  <si>
    <t>3.2 KELENGKAPAN SARANA PRASARANA PASUKAN</t>
  </si>
  <si>
    <t>Tenda dapur</t>
  </si>
  <si>
    <t>Alat kebersihan lengkap</t>
  </si>
  <si>
    <t>Lemari/Kotak alat kegiatan</t>
  </si>
  <si>
    <t>3.3 KELENGKAPAN SARANA PRASARANA GUGUS DEPAN</t>
  </si>
  <si>
    <t>Sanggar Gugusdepan</t>
  </si>
  <si>
    <t>Bendera merah putih</t>
  </si>
  <si>
    <t xml:space="preserve">Bendera Gudep </t>
  </si>
  <si>
    <t>Perpustakaan &amp; Buku Kepramukaan</t>
  </si>
  <si>
    <t>PANDUAN PENILAIAN AKREDITASI GUDEP</t>
  </si>
  <si>
    <t xml:space="preserve">3. STANDAR SARANA PRASARANA </t>
  </si>
  <si>
    <t>Penilaian sarana prasarana di pertimbangkan rasio sarana/prasarana dengan peserta didik.</t>
  </si>
  <si>
    <t xml:space="preserve">Penilaian didasarkan pada kondisi dokumen/bukti. Jika tidak ada dokumen/bukti </t>
  </si>
  <si>
    <t>diberi nilai 1, ada dokumen sesuai kondisinya diberi nilai 2 - 4</t>
  </si>
  <si>
    <t>BENDERA SEMAPHORE</t>
  </si>
  <si>
    <t>SKOR/NILAI TERTINGGI :  10</t>
  </si>
  <si>
    <t>BENDERA MORSE</t>
  </si>
  <si>
    <t>PELUIT</t>
  </si>
  <si>
    <t>Puslitbang Kwarnas_Panduan Penilaian Pasukan Penggalang_halaman 31</t>
  </si>
  <si>
    <t>TONGKAT</t>
  </si>
  <si>
    <t>TALI</t>
  </si>
  <si>
    <t>KOMPAS</t>
  </si>
  <si>
    <t>PETA TOPOGRAFI</t>
  </si>
  <si>
    <t>Puslitbang Kwarnas_Panduan Penilaian Pasukan Penggalang_halaman 32</t>
  </si>
  <si>
    <t>TENDA</t>
  </si>
  <si>
    <t xml:space="preserve">ALAT DAPUR LENGKAP DAN BOX PENYIMPANAN </t>
  </si>
  <si>
    <t>ALAT DAN KOTAK PPPK</t>
  </si>
  <si>
    <t>Puslitbang Kwarnas_Panduan Penilaian Pasukan Penggalang_halaman 14</t>
  </si>
  <si>
    <t>TENDA DAPUR</t>
  </si>
  <si>
    <t>Bukti Fisik</t>
  </si>
  <si>
    <t>ALAT KEBERSIHAN LENGKAP</t>
  </si>
  <si>
    <t xml:space="preserve">LEMARI DAN KOTAK PENYIMPANAN ALAT KEGIATAN </t>
  </si>
  <si>
    <t>Puslitbang Kwarnas_Panduan Penilaian Pasukan Penggalang_halaman 15</t>
  </si>
  <si>
    <t>SANGGAR GUGUSDEPAN</t>
  </si>
  <si>
    <t>Bergabung dengan unit yang lain</t>
  </si>
  <si>
    <t>Ada cukup layak</t>
  </si>
  <si>
    <t>Ada layak dengan SK</t>
  </si>
  <si>
    <t>BENDERA MERAH PUTIH</t>
  </si>
  <si>
    <t>BENDERA GUDEP</t>
  </si>
  <si>
    <t>PERPUSTAKAAN DAN BUKU KEPRAMUKAAN</t>
  </si>
  <si>
    <t xml:space="preserve">Ada </t>
  </si>
  <si>
    <t>Puslitbang Kwarnas_Panduan Penilaian Pasukan Penggalang_halaman 16</t>
  </si>
  <si>
    <t>Penggalang - 4</t>
  </si>
  <si>
    <t>STANDAR ORGANISASI, ADMINISTRASI , KEUANGAN DAN KERJASAMA</t>
  </si>
  <si>
    <t>4.1 PENGELOLAAN GUGUS DEPAN</t>
  </si>
  <si>
    <t>Ketua Gugus Depan</t>
  </si>
  <si>
    <t>Musyawarah Gudep</t>
  </si>
  <si>
    <t>Rapat Kerja Gudep</t>
  </si>
  <si>
    <t>Mabi Gudep</t>
  </si>
  <si>
    <t>4.2 PENGELOLAAN ADMINISTRASI GUGUS DEPAN</t>
  </si>
  <si>
    <t xml:space="preserve">Papan Nama </t>
  </si>
  <si>
    <t>Bukti dokumen ada atau tidak.</t>
  </si>
  <si>
    <t>Papan Struktur</t>
  </si>
  <si>
    <t>Daftar Registrasi anggota untuk peserta didik</t>
  </si>
  <si>
    <t>Daftar Induk Anggota gugus depan</t>
  </si>
  <si>
    <t>Daftar Inventaris</t>
  </si>
  <si>
    <t>Format sesuai dengan SK Kwarnas No.041 Tahun 1995 Juklak  administrasi satuan</t>
  </si>
  <si>
    <t>Buku tamu gugus depan</t>
  </si>
  <si>
    <t>laporan semester data dan kegiatan</t>
  </si>
  <si>
    <t>Logbook (catatan peristiwa-peristiwa penting)</t>
  </si>
  <si>
    <t>Program Kerja Tahunan</t>
  </si>
  <si>
    <t>Laporan Gudep</t>
  </si>
  <si>
    <t>Buletin/Web/Blog</t>
  </si>
  <si>
    <t>4.3 PRESTASI DAN PENGHARGAAN GUGUS DEPAN</t>
  </si>
  <si>
    <t>Ranting</t>
  </si>
  <si>
    <t xml:space="preserve"> foto dokumentasi, Dokumen SKU dan Dokumen lain yang mendukung</t>
  </si>
  <si>
    <t>Cabang</t>
  </si>
  <si>
    <t>Daerah</t>
  </si>
  <si>
    <t>Nasional / Int</t>
  </si>
  <si>
    <t>4.4 PENGELOLAAN ADMINISTRASI KEUANGAN GUGUS DEPAN DAN ORGANISASI KERJASAMA</t>
  </si>
  <si>
    <t>Pengelolaan Administrasi Keuangan</t>
  </si>
  <si>
    <t>Bukti dokumen ada atau tidak. Jika tidak ada nilai 1</t>
  </si>
  <si>
    <t>Pembayaran Iuran</t>
  </si>
  <si>
    <t>Laporan keuangan Bulanan</t>
  </si>
  <si>
    <t>Administrasi Keuangan Satuan</t>
  </si>
  <si>
    <t>Laporan Keuangan Bulanan Satuan</t>
  </si>
  <si>
    <t>Kerjasama dengan Mabigus</t>
  </si>
  <si>
    <t>Kerjasama dengan Tokoh Masyarakat</t>
  </si>
  <si>
    <t>Kerjasama  dengan  Orang tua Peserta didik</t>
  </si>
  <si>
    <t>Kerjasama  dengan Stakeholder</t>
  </si>
  <si>
    <t>2.2.2 DAFTAR NAMA PEMBINA DAN IKUT  KURSUS KEPRAMUKAAN  LAINNYA</t>
  </si>
  <si>
    <t>Penggalang -4</t>
  </si>
  <si>
    <t>AMBALAN PENEGAK</t>
  </si>
  <si>
    <t>4.1. STANDAR PENGELOLAAN GUDEP</t>
  </si>
  <si>
    <t>1. KETUA GUGUS DEPAN</t>
  </si>
  <si>
    <t xml:space="preserve">Penilaian pengelolaan gugus depan didasarkan pada kondisi dokumen/bukti. Jika tidak ada dokumen/bukti diberi nilai 1, </t>
  </si>
  <si>
    <t>Jika tidak ada dokumen/bukti diberi nilai 1, ada dokumen sesuai kondisinya diberi nilai 2-4</t>
  </si>
  <si>
    <t>Surat Penunjukan/ SK</t>
  </si>
  <si>
    <t>2. MUSYAWARAH GUDEP (3 TAHUN SEKALI)</t>
  </si>
  <si>
    <t>3. KEANGGOTAAN &amp; KEPENGURUSAN MABIGUS</t>
  </si>
  <si>
    <t xml:space="preserve">Dalam Petunjuk Penyelenggaraan Gudep No. 231 tahun 2007,  Mabigus berasal dari orangtua pesertadidik yang merupakan, perwakilan </t>
  </si>
  <si>
    <t xml:space="preserve">dari tiap satuan, tokoh-tokoh masyarakat termasuk para pengusaha di lingkungan gugusdepan yang memiliki </t>
  </si>
  <si>
    <t xml:space="preserve">perhatian dan rasa tanggungjawab, terhadap Gerakan Pramuka, serta mampu menjalankan peran majelis pembimbing.. Mabigus </t>
  </si>
  <si>
    <t>terdiri daru seorang ketua, wakil ketua, sekretaris, ketua harian (bila perlu) dan beberapa anggota.</t>
  </si>
  <si>
    <t>Jika komposisi kepengurusan Mabigus hanya terdiri dari Ketua dan Sekretaris</t>
  </si>
  <si>
    <t>Jika komposisi kepengurusan Mabigus hanya terdiri dari Ketua, Wakil Ketua  dan Sekretaris</t>
  </si>
  <si>
    <t>Jika komposisi kepengurusan Mabigus hanya terdiri dari Ketua, Wakil Ketua, Sekretaris dan Anggota</t>
  </si>
  <si>
    <t>Jika komposisi kepengurusan Mabigus  terdiri dari Ketua, Wakil Ketua, Sekretaris dan Anggota dengan melibatkan Tokoh Masyarakat dan Orang Tua</t>
  </si>
  <si>
    <t>4.2. ADMINISTRASI GUGUS DEPAN</t>
  </si>
  <si>
    <t>1. PAPAN NAMA GUDEP</t>
  </si>
  <si>
    <t>Papan nama berbentuk segi empat panjang, dengan bahan kayu, seng atau atau bahan lain</t>
  </si>
  <si>
    <t xml:space="preserve">Ukuran papan nama 150 cm x 60 cm. </t>
  </si>
  <si>
    <t xml:space="preserve">Besarnya gambar dan huruf disesuaikan dengan ukuran papan nama. </t>
  </si>
  <si>
    <t xml:space="preserve">Warna papan nama: Bidang lambang:  </t>
  </si>
  <si>
    <t xml:space="preserve">1). warna dasar : hijau muda </t>
  </si>
  <si>
    <t>2) warna lambang : hitam Bidang huruf a. warna dasar : coklat muda</t>
  </si>
  <si>
    <t>3) warna hurup hitam</t>
  </si>
  <si>
    <t>Bukti fisik atau Dokumentasi Foto</t>
  </si>
  <si>
    <t>2. PAPAN STRUKTUR ORGANISASI GUGUSDEPAN</t>
  </si>
  <si>
    <t>3. BUKU INVENTARIS SATUAN</t>
  </si>
  <si>
    <t>Buku Inventaris merupakan buku catatan sarana pendukung yang berisi catatan alat-alat, peralatan atau perlengkapan yang meliputi: 1) Nama benda/</t>
  </si>
  <si>
    <t>alat/perlengkapan. 2) Jumlah masing-masing perlengkapan. 3) Kondisi masing-masing perlengkapan. 4) Asal usul barang tersebut</t>
  </si>
  <si>
    <t>Dokumen Fisik</t>
  </si>
  <si>
    <t>4. FORMULIR PELAKSANAAN KEGIATAN</t>
  </si>
  <si>
    <t xml:space="preserve">Formulir untuk pelaksanaan kegiatan administrasi yang selalu berulang dan sama, sebaiknya untuk efisiensi dibuat formulirnya, </t>
  </si>
  <si>
    <t xml:space="preserve">misalnya: 1) Formulir peminjamanalat/perlengkapan. 2) Formulir laporan kekuatan.jumlah anggota. </t>
  </si>
  <si>
    <t>3) Formulir permintaan ijin, dan sebagainya.</t>
  </si>
  <si>
    <t>1 jenis formulir</t>
  </si>
  <si>
    <t>2 jenis formulir</t>
  </si>
  <si>
    <t>3 atau lebih jenis formulir</t>
  </si>
  <si>
    <t>5. BUKU AGENDA VERBAL DAN  EXPEDISI SURAT MENYURAT</t>
  </si>
  <si>
    <t>Semua surat-surat, baik yang diterima maupun yang dikirimkan harus dicatat dengan teliti.</t>
  </si>
  <si>
    <t xml:space="preserve"> Arsip surat-surat harus diatur dalam tata naskah (berkas) dan setiap tahun  diadakan penilaian dan pemilahan</t>
  </si>
  <si>
    <t>Hanya surat masuk atau surat keluar tercatat</t>
  </si>
  <si>
    <t>Surat masuk dan surat keluar tercatat</t>
  </si>
  <si>
    <t>Surat masuk dan surat keluar tercatat dengan baik dengan sistem</t>
  </si>
  <si>
    <t>6. MENGIRIMKAN LAPORAN KE KWARCAB DAN GUDEP</t>
  </si>
  <si>
    <t xml:space="preserve">a) Gudep harus memberi laporan secara berkala kepada Kwarran dengan tembusan kepada Kwarcab tentang perkembangan gudepnya. </t>
  </si>
  <si>
    <t>b) Pada setiap bulan Oktober, gudep harus melaporkan jumlah anggotanya yaitu pesertadidik per-golongan serta</t>
  </si>
  <si>
    <t xml:space="preserve"> jumlah pembina dan anggota Mabi kepada Kwarran dengan dengan tembusan Kwarcab,Kwarda dan Kwarnas. </t>
  </si>
  <si>
    <t xml:space="preserve">c) Setiap tahun pada bulan Januari, gudep harus mendaftarkan kembali dengan menyerahkan laporan tahunan kepada Kwarcab melalui Kwarran.  </t>
  </si>
  <si>
    <t>d) Gudep yang telah mendaftarkan kembali sesuai dengan butir 3 di atas, oleh Kwarcab diberikan Tanda Pendaftaran Ulang.</t>
  </si>
  <si>
    <t>Laporan belum sepenuhnya dilaksanakan sesuai aturan</t>
  </si>
  <si>
    <t>Laporan sepenuhnya dilaksanakan sesuai aturan</t>
  </si>
  <si>
    <t>Laporan sepenuhnya dilaksanakan sesuai aturan, tersimpan dan lengkap</t>
  </si>
  <si>
    <t>7. BUKU ACARA KEGIATAN</t>
  </si>
  <si>
    <t xml:space="preserve">Setiap kegiatan yang dilaksanakan oleh gudep maupun satuan harus dicatat dengan baik, hal itu akan sangat berguna untuk bahan referensi bagi </t>
  </si>
  <si>
    <t xml:space="preserve">kegiatan yang akan datang yang dilaksanakan oleh gudep maupun satuan harus dicatat dengan baik, hal itu akan sangat berguna untuk bahan </t>
  </si>
  <si>
    <t>referensi bagi kegiatan yang akan datang</t>
  </si>
  <si>
    <t>Kegiatan kurang tercatat dengan baik</t>
  </si>
  <si>
    <t>Kegiatan tercatat dengan baik</t>
  </si>
  <si>
    <t>Kegiatan tercatat dengan baik dengan sistem</t>
  </si>
  <si>
    <t>8. CATATAN PELAKSANAAN PELATIHAN PROGRAM KEGIATAN</t>
  </si>
  <si>
    <t xml:space="preserve">Berisikan sasaran setiap kegiatan yang dicapai oleh anggota yang merupakan bahan evaluasi sejauh mana berbagai sasaran-sasaran kegiatan </t>
  </si>
  <si>
    <t xml:space="preserve">telah dicapai.  Salah satu hal yang menarik bagi anggota adalah bila mereka dapat mencapai sasaran, karena berarti ada kemajuan pribadinya.  </t>
  </si>
  <si>
    <t>Setiap satuan harus memiliki catatan ( hardcopy/softfile) tersebut untuk mengukur keberhasilannya.</t>
  </si>
  <si>
    <t>9. BULETIN/WEB/BLOG/MEDSOS</t>
  </si>
  <si>
    <t>4. PRESTASI DAN PENGHARGAAN TINGKAT RANTING</t>
  </si>
  <si>
    <t>5. PENGHARGAAN TINGKAT CABANG</t>
  </si>
  <si>
    <t>6. PENGHARGAAN  TINGKAT DAERAH</t>
  </si>
  <si>
    <t>7. PENGHARGAAN TINGKAT NASIONAL/INTERNASIONAL</t>
  </si>
  <si>
    <t>Puslitbang Kwarnas_Panduan Penilaian Pasukan Penggalang_halaman 21</t>
  </si>
  <si>
    <t xml:space="preserve">4.3 PENGELOLAAN  ADMINISTRASI KEUANGAN </t>
  </si>
  <si>
    <t>1. BUKU ADMINISTRASI KEUANGAN SATUAN</t>
  </si>
  <si>
    <t>2. BUKU LAPORAN KEUANGAN BULANAN SATUAN</t>
  </si>
  <si>
    <t>3. PENGELOLAAN ADMINISTRASI KEUANGAN GUDEP</t>
  </si>
  <si>
    <t>4. BUKU PEMBAYARAN IURAN</t>
  </si>
  <si>
    <t>5. BUKU LAPORAN KEUANGAN BULANAN</t>
  </si>
  <si>
    <t>4.4. KERJASAMA DAN KEMITRAAN</t>
  </si>
  <si>
    <t>1. KERJASAMA DENGAN MABIGUS</t>
  </si>
  <si>
    <t>2. KERJASAMA DENGAN TOKOH MASYARAKAT</t>
  </si>
  <si>
    <t>3. KERJASAMA DENGAN ORANG TUA</t>
  </si>
  <si>
    <t>3. KERJASAMA DENGAN STAKEHOLDER</t>
  </si>
  <si>
    <t>Puslitbang Kwarnas_Panduan Penilaian Pasukan Penggalang_halaman 20</t>
  </si>
  <si>
    <t>Puslitbang Kwarnas_Panduan Penilaian Pasukan Penggalang_halaman 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</si>
</sst>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.000_-;\-* #,##0.000_-;_-* &quot;-&quot;??_-;_-@_-"/>
  </numFmts>
  <fonts count="93">
    <font>
      <sz val="11"/>
      <color theme="1"/>
      <name val="Times New Roman"/>
      <charset val="134"/>
      <scheme val="minor"/>
    </font>
    <font>
      <sz val="11"/>
      <color theme="1"/>
      <name val="Calibri"/>
      <charset val="134"/>
    </font>
    <font>
      <b/>
      <sz val="11"/>
      <color theme="0"/>
      <name val="Calibri"/>
      <charset val="134"/>
    </font>
    <font>
      <b/>
      <sz val="12"/>
      <color theme="1"/>
      <name val="Adobe Gothic Std B"/>
      <charset val="134"/>
    </font>
    <font>
      <b/>
      <sz val="14"/>
      <color theme="1"/>
      <name val="Adobe Gothic Std B"/>
      <charset val="134"/>
    </font>
    <font>
      <sz val="11"/>
      <name val="Times New Roman"/>
      <charset val="134"/>
      <scheme val="minor"/>
    </font>
    <font>
      <i/>
      <sz val="9"/>
      <color theme="1"/>
      <name val="Calibri"/>
      <charset val="134"/>
    </font>
    <font>
      <b/>
      <sz val="16"/>
      <color theme="1"/>
      <name val="Adobe Gothic Std B"/>
      <charset val="134"/>
    </font>
    <font>
      <b/>
      <sz val="12"/>
      <color theme="1"/>
      <name val="Arial"/>
      <charset val="134"/>
    </font>
    <font>
      <sz val="12"/>
      <color theme="1"/>
      <name val="Adobe Gothic Std B"/>
      <charset val="134"/>
    </font>
    <font>
      <b/>
      <sz val="12"/>
      <color theme="1"/>
      <name val="Calibri"/>
      <charset val="134"/>
    </font>
    <font>
      <i/>
      <sz val="10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1"/>
      <name val="Adobe Gothic Std B"/>
      <charset val="134"/>
    </font>
    <font>
      <b/>
      <sz val="10"/>
      <color theme="1"/>
      <name val="Calibri"/>
      <charset val="134"/>
    </font>
    <font>
      <sz val="11"/>
      <color theme="1"/>
      <name val="Arial"/>
      <charset val="134"/>
    </font>
    <font>
      <b/>
      <sz val="9"/>
      <color theme="1"/>
      <name val="Arial"/>
      <charset val="134"/>
    </font>
    <font>
      <sz val="9"/>
      <name val="Arial"/>
      <charset val="134"/>
    </font>
    <font>
      <b/>
      <sz val="11"/>
      <color theme="1"/>
      <name val="Arial"/>
      <charset val="134"/>
    </font>
    <font>
      <sz val="11"/>
      <name val="Arial"/>
      <charset val="134"/>
    </font>
    <font>
      <sz val="9"/>
      <color theme="1"/>
      <name val="Arial"/>
      <charset val="134"/>
    </font>
    <font>
      <i/>
      <sz val="9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i/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9"/>
      <color rgb="FF1F1F1F"/>
      <name val="Arial"/>
      <charset val="134"/>
    </font>
    <font>
      <sz val="11"/>
      <color theme="0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sz val="8"/>
      <color theme="1"/>
      <name val="Arial"/>
      <charset val="134"/>
    </font>
    <font>
      <i/>
      <sz val="11"/>
      <color theme="1"/>
      <name val="Arial"/>
      <charset val="134"/>
    </font>
    <font>
      <i/>
      <sz val="11"/>
      <color theme="1"/>
      <name val="Calibri"/>
      <charset val="134"/>
    </font>
    <font>
      <i/>
      <sz val="8"/>
      <color theme="1"/>
      <name val="Arial"/>
      <charset val="134"/>
    </font>
    <font>
      <sz val="8"/>
      <name val="Arial"/>
      <charset val="134"/>
    </font>
    <font>
      <b/>
      <sz val="14"/>
      <color theme="0"/>
      <name val="Adobe Gothic Std B"/>
      <charset val="134"/>
    </font>
    <font>
      <i/>
      <sz val="8"/>
      <color theme="1"/>
      <name val="Calibri"/>
      <charset val="134"/>
    </font>
    <font>
      <sz val="8"/>
      <color theme="1"/>
      <name val="Calibri"/>
      <charset val="134"/>
    </font>
    <font>
      <sz val="11"/>
      <color theme="0"/>
      <name val="Times New Roman"/>
      <charset val="134"/>
      <scheme val="minor"/>
    </font>
    <font>
      <sz val="9"/>
      <name val="Times New Roman"/>
      <charset val="134"/>
      <scheme val="minor"/>
    </font>
    <font>
      <sz val="7"/>
      <color theme="1"/>
      <name val="Calibri"/>
      <charset val="134"/>
    </font>
    <font>
      <b/>
      <sz val="16"/>
      <color theme="1"/>
      <name val="Arial"/>
      <charset val="134"/>
    </font>
    <font>
      <sz val="12"/>
      <color theme="1"/>
      <name val="Arial"/>
      <charset val="134"/>
    </font>
    <font>
      <sz val="11.5"/>
      <color theme="1"/>
      <name val="Arial"/>
      <charset val="134"/>
    </font>
    <font>
      <b/>
      <sz val="11.5"/>
      <color theme="1"/>
      <name val="Arial"/>
      <charset val="134"/>
    </font>
    <font>
      <i/>
      <sz val="11.5"/>
      <color theme="1"/>
      <name val="Arial"/>
      <charset val="134"/>
    </font>
    <font>
      <sz val="11.5"/>
      <name val="Arial"/>
      <charset val="134"/>
    </font>
    <font>
      <sz val="11"/>
      <color theme="0"/>
      <name val="Calibri"/>
      <charset val="134"/>
    </font>
    <font>
      <b/>
      <sz val="14"/>
      <color theme="0"/>
      <name val="Calibri"/>
      <charset val="134"/>
    </font>
    <font>
      <b/>
      <sz val="16"/>
      <color theme="0"/>
      <name val="Adobe Gothic Std B"/>
      <charset val="134"/>
    </font>
    <font>
      <sz val="16"/>
      <color theme="0"/>
      <name val="Adobe Gothic Std B"/>
      <charset val="134"/>
    </font>
    <font>
      <sz val="12"/>
      <color theme="0"/>
      <name val="Adobe Gothic Std B"/>
      <charset val="134"/>
    </font>
    <font>
      <sz val="11"/>
      <color theme="1"/>
      <name val="Times New Roman"/>
      <charset val="134"/>
    </font>
    <font>
      <sz val="14"/>
      <color theme="1"/>
      <name val="Adobe Gothic Std B"/>
      <charset val="134"/>
    </font>
    <font>
      <b/>
      <sz val="12"/>
      <color theme="0"/>
      <name val="Adobe Gothic Std B"/>
      <charset val="134"/>
    </font>
    <font>
      <b/>
      <sz val="16"/>
      <color rgb="FFF2F2F2"/>
      <name val="Adobe Gothic Std B"/>
      <charset val="134"/>
    </font>
    <font>
      <sz val="11"/>
      <color theme="0"/>
      <name val="Times New Roman"/>
      <charset val="134"/>
    </font>
    <font>
      <b/>
      <sz val="11"/>
      <name val="Arial"/>
      <charset val="134"/>
    </font>
    <font>
      <b/>
      <i/>
      <sz val="11"/>
      <color theme="1"/>
      <name val="Arial"/>
      <charset val="134"/>
    </font>
    <font>
      <b/>
      <sz val="11"/>
      <color theme="1"/>
      <name val="Times New Roman"/>
      <charset val="134"/>
      <scheme val="minor"/>
    </font>
    <font>
      <b/>
      <sz val="11"/>
      <color rgb="FFFFFFFF"/>
      <name val="Arial"/>
      <charset val="134"/>
    </font>
    <font>
      <sz val="28"/>
      <color rgb="FFFF0000"/>
      <name val="Rockwell Extra Bold"/>
      <charset val="134"/>
    </font>
    <font>
      <b/>
      <sz val="18"/>
      <color theme="1"/>
      <name val="Cascadia Mono SemiBold"/>
      <charset val="134"/>
    </font>
    <font>
      <b/>
      <sz val="14"/>
      <color theme="1"/>
      <name val="Cascadia Mono SemiBold"/>
      <charset val="134"/>
    </font>
    <font>
      <sz val="18"/>
      <color theme="1"/>
      <name val="Cascadia Mono SemiBold"/>
      <charset val="134"/>
    </font>
    <font>
      <sz val="14"/>
      <color theme="1"/>
      <name val="Cascadia Mono SemiBold"/>
      <charset val="134"/>
    </font>
    <font>
      <sz val="14"/>
      <color rgb="FFFF0000"/>
      <name val="Cascadia Mono SemiBold"/>
      <charset val="134"/>
    </font>
    <font>
      <b/>
      <sz val="20"/>
      <color theme="1"/>
      <name val="Cascadia Mono SemiBold"/>
      <charset val="134"/>
    </font>
    <font>
      <sz val="20"/>
      <color theme="1"/>
      <name val="Cascadia Mono SemiBold"/>
      <charset val="134"/>
    </font>
    <font>
      <u/>
      <sz val="11"/>
      <color rgb="FF0000FF"/>
      <name val="Times New Roman"/>
      <charset val="0"/>
      <scheme val="minor"/>
    </font>
    <font>
      <u/>
      <sz val="11"/>
      <color rgb="FF800080"/>
      <name val="Times New Roman"/>
      <charset val="0"/>
      <scheme val="minor"/>
    </font>
    <font>
      <sz val="11"/>
      <color rgb="FFFF0000"/>
      <name val="Times New Roman"/>
      <charset val="0"/>
      <scheme val="minor"/>
    </font>
    <font>
      <b/>
      <sz val="18"/>
      <color theme="3"/>
      <name val="Times New Roman"/>
      <charset val="134"/>
      <scheme val="minor"/>
    </font>
    <font>
      <i/>
      <sz val="11"/>
      <color rgb="FF7F7F7F"/>
      <name val="Times New Roman"/>
      <charset val="0"/>
      <scheme val="minor"/>
    </font>
    <font>
      <b/>
      <sz val="15"/>
      <color theme="3"/>
      <name val="Times New Roman"/>
      <charset val="134"/>
      <scheme val="minor"/>
    </font>
    <font>
      <b/>
      <sz val="13"/>
      <color theme="3"/>
      <name val="Times New Roman"/>
      <charset val="134"/>
      <scheme val="minor"/>
    </font>
    <font>
      <b/>
      <sz val="11"/>
      <color theme="3"/>
      <name val="Times New Roman"/>
      <charset val="134"/>
      <scheme val="minor"/>
    </font>
    <font>
      <sz val="11"/>
      <color rgb="FF3F3F76"/>
      <name val="Times New Roman"/>
      <charset val="0"/>
      <scheme val="minor"/>
    </font>
    <font>
      <b/>
      <sz val="11"/>
      <color rgb="FF3F3F3F"/>
      <name val="Times New Roman"/>
      <charset val="0"/>
      <scheme val="minor"/>
    </font>
    <font>
      <b/>
      <sz val="11"/>
      <color rgb="FFFA7D00"/>
      <name val="Times New Roman"/>
      <charset val="0"/>
      <scheme val="minor"/>
    </font>
    <font>
      <b/>
      <sz val="11"/>
      <color rgb="FFFFFFFF"/>
      <name val="Times New Roman"/>
      <charset val="0"/>
      <scheme val="minor"/>
    </font>
    <font>
      <sz val="11"/>
      <color rgb="FFFA7D00"/>
      <name val="Times New Roman"/>
      <charset val="0"/>
      <scheme val="minor"/>
    </font>
    <font>
      <b/>
      <sz val="11"/>
      <color theme="1"/>
      <name val="Times New Roman"/>
      <charset val="0"/>
      <scheme val="minor"/>
    </font>
    <font>
      <sz val="11"/>
      <color rgb="FF006100"/>
      <name val="Times New Roman"/>
      <charset val="0"/>
      <scheme val="minor"/>
    </font>
    <font>
      <sz val="11"/>
      <color rgb="FF9C0006"/>
      <name val="Times New Roman"/>
      <charset val="0"/>
      <scheme val="minor"/>
    </font>
    <font>
      <sz val="11"/>
      <color rgb="FF9C6500"/>
      <name val="Times New Roman"/>
      <charset val="0"/>
      <scheme val="minor"/>
    </font>
    <font>
      <sz val="11"/>
      <color theme="0"/>
      <name val="Times New Roman"/>
      <charset val="0"/>
      <scheme val="minor"/>
    </font>
    <font>
      <sz val="11"/>
      <color theme="1"/>
      <name val="Times New Roman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FBD4B4"/>
        <bgColor rgb="FFFBD4B4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14" borderId="59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60" applyNumberFormat="0" applyFill="0" applyAlignment="0" applyProtection="0">
      <alignment vertical="center"/>
    </xf>
    <xf numFmtId="0" fontId="80" fillId="0" borderId="60" applyNumberFormat="0" applyFill="0" applyAlignment="0" applyProtection="0">
      <alignment vertical="center"/>
    </xf>
    <xf numFmtId="0" fontId="81" fillId="0" borderId="61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5" borderId="62" applyNumberFormat="0" applyAlignment="0" applyProtection="0">
      <alignment vertical="center"/>
    </xf>
    <xf numFmtId="0" fontId="83" fillId="16" borderId="63" applyNumberFormat="0" applyAlignment="0" applyProtection="0">
      <alignment vertical="center"/>
    </xf>
    <xf numFmtId="0" fontId="84" fillId="16" borderId="62" applyNumberFormat="0" applyAlignment="0" applyProtection="0">
      <alignment vertical="center"/>
    </xf>
    <xf numFmtId="0" fontId="85" fillId="17" borderId="64" applyNumberFormat="0" applyAlignment="0" applyProtection="0">
      <alignment vertical="center"/>
    </xf>
    <xf numFmtId="0" fontId="86" fillId="0" borderId="65" applyNumberFormat="0" applyFill="0" applyAlignment="0" applyProtection="0">
      <alignment vertical="center"/>
    </xf>
    <xf numFmtId="0" fontId="87" fillId="0" borderId="66" applyNumberFormat="0" applyFill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1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92" fillId="43" borderId="0" applyNumberFormat="0" applyBorder="0" applyAlignment="0" applyProtection="0">
      <alignment vertical="center"/>
    </xf>
    <xf numFmtId="0" fontId="91" fillId="44" borderId="0" applyNumberFormat="0" applyBorder="0" applyAlignment="0" applyProtection="0">
      <alignment vertical="center"/>
    </xf>
  </cellStyleXfs>
  <cellXfs count="833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3" fillId="5" borderId="1" xfId="0" applyFont="1" applyFill="1" applyBorder="1" applyAlignment="1">
      <alignment horizontal="left"/>
    </xf>
    <xf numFmtId="0" fontId="5" fillId="0" borderId="3" xfId="0" applyFont="1" applyBorder="1"/>
    <xf numFmtId="0" fontId="1" fillId="5" borderId="2" xfId="0" applyFont="1" applyFill="1" applyBorder="1"/>
    <xf numFmtId="0" fontId="6" fillId="0" borderId="0" xfId="0" applyFont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8" fillId="6" borderId="3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5" xfId="0" applyFont="1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3" xfId="0" applyFont="1" applyBorder="1"/>
    <xf numFmtId="0" fontId="9" fillId="0" borderId="2" xfId="0" applyFont="1" applyBorder="1"/>
    <xf numFmtId="0" fontId="1" fillId="0" borderId="4" xfId="0" applyFont="1" applyBorder="1" applyAlignment="1">
      <alignment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5" fillId="0" borderId="2" xfId="0" applyFont="1" applyBorder="1"/>
    <xf numFmtId="0" fontId="9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3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4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9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/>
    </xf>
    <xf numFmtId="0" fontId="8" fillId="5" borderId="3" xfId="0" applyFont="1" applyFill="1" applyBorder="1"/>
    <xf numFmtId="0" fontId="3" fillId="5" borderId="3" xfId="0" applyFont="1" applyFill="1" applyBorder="1"/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5" borderId="2" xfId="0" applyFont="1" applyFill="1" applyBorder="1"/>
    <xf numFmtId="0" fontId="15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5" borderId="0" xfId="0" applyFont="1" applyFill="1" applyBorder="1"/>
    <xf numFmtId="0" fontId="8" fillId="5" borderId="0" xfId="0" applyFont="1" applyFill="1" applyBorder="1"/>
    <xf numFmtId="0" fontId="3" fillId="5" borderId="5" xfId="0" applyFont="1" applyFill="1" applyBorder="1"/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3" fillId="5" borderId="1" xfId="0" applyFont="1" applyFill="1" applyBorder="1"/>
    <xf numFmtId="0" fontId="9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5" fillId="0" borderId="1" xfId="0" applyFont="1" applyBorder="1"/>
    <xf numFmtId="0" fontId="16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2" fillId="0" borderId="13" xfId="0" applyFont="1" applyBorder="1" applyAlignment="1">
      <alignment horizontal="right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5" borderId="1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8" fillId="7" borderId="15" xfId="0" applyFont="1" applyFill="1" applyBorder="1" applyAlignment="1" applyProtection="1">
      <alignment vertical="center"/>
      <protection hidden="1"/>
    </xf>
    <xf numFmtId="0" fontId="21" fillId="6" borderId="14" xfId="0" applyFont="1" applyFill="1" applyBorder="1" applyAlignment="1" applyProtection="1">
      <alignment horizontal="center" vertical="center"/>
      <protection hidden="1"/>
    </xf>
    <xf numFmtId="0" fontId="21" fillId="6" borderId="10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vertical="center"/>
      <protection hidden="1"/>
    </xf>
    <xf numFmtId="0" fontId="22" fillId="0" borderId="5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vertical="center"/>
      <protection hidden="1"/>
    </xf>
    <xf numFmtId="0" fontId="18" fillId="6" borderId="2" xfId="0" applyFont="1" applyFill="1" applyBorder="1" applyAlignment="1" applyProtection="1">
      <alignment vertical="center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21" fillId="6" borderId="6" xfId="0" applyFont="1" applyFill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vertical="center"/>
      <protection hidden="1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vertical="center"/>
      <protection hidden="1"/>
    </xf>
    <xf numFmtId="0" fontId="23" fillId="0" borderId="11" xfId="0" applyFont="1" applyBorder="1" applyAlignment="1" applyProtection="1">
      <alignment horizontal="center" vertical="center" wrapText="1" shrinkToFit="1"/>
      <protection locked="0"/>
    </xf>
    <xf numFmtId="0" fontId="18" fillId="0" borderId="6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4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vertical="center" wrapText="1"/>
      <protection hidden="1"/>
    </xf>
    <xf numFmtId="0" fontId="18" fillId="0" borderId="2" xfId="0" applyFont="1" applyBorder="1" applyAlignment="1" applyProtection="1">
      <alignment vertical="center" wrapText="1"/>
      <protection hidden="1"/>
    </xf>
    <xf numFmtId="0" fontId="1" fillId="5" borderId="2" xfId="0" applyFont="1" applyFill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2" fillId="0" borderId="2" xfId="0" applyFont="1" applyBorder="1" applyAlignment="1" applyProtection="1">
      <alignment vertical="center"/>
      <protection hidden="1"/>
    </xf>
    <xf numFmtId="0" fontId="18" fillId="0" borderId="5" xfId="0" applyFont="1" applyBorder="1" applyAlignment="1" applyProtection="1">
      <alignment vertical="center"/>
      <protection hidden="1"/>
    </xf>
    <xf numFmtId="2" fontId="18" fillId="0" borderId="9" xfId="0" applyNumberFormat="1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right" vertical="center" wrapText="1"/>
      <protection hidden="1"/>
    </xf>
    <xf numFmtId="2" fontId="21" fillId="0" borderId="9" xfId="0" applyNumberFormat="1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vertical="center"/>
      <protection hidden="1"/>
    </xf>
    <xf numFmtId="1" fontId="18" fillId="0" borderId="7" xfId="0" applyNumberFormat="1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vertical="center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1" fontId="18" fillId="0" borderId="3" xfId="0" applyNumberFormat="1" applyFont="1" applyBorder="1" applyAlignment="1" applyProtection="1">
      <alignment vertical="center"/>
      <protection hidden="1"/>
    </xf>
    <xf numFmtId="1" fontId="18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5" fillId="2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21" fillId="6" borderId="10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1" fillId="6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2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2" fontId="21" fillId="0" borderId="9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9" fillId="0" borderId="0" xfId="0" applyFont="1" applyAlignment="1" applyProtection="1">
      <alignment vertical="center"/>
      <protection hidden="1"/>
    </xf>
    <xf numFmtId="0" fontId="25" fillId="2" borderId="16" xfId="0" applyFont="1" applyFill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vertical="center"/>
      <protection hidden="1"/>
    </xf>
    <xf numFmtId="0" fontId="30" fillId="7" borderId="1" xfId="0" applyFont="1" applyFill="1" applyBorder="1" applyAlignment="1" applyProtection="1">
      <alignment horizontal="left" vertical="center" wrapText="1"/>
      <protection hidden="1"/>
    </xf>
    <xf numFmtId="0" fontId="30" fillId="7" borderId="3" xfId="0" applyFont="1" applyFill="1" applyBorder="1" applyAlignment="1" applyProtection="1">
      <alignment horizontal="left" vertical="center" wrapText="1"/>
      <protection hidden="1"/>
    </xf>
    <xf numFmtId="0" fontId="18" fillId="7" borderId="7" xfId="0" applyFont="1" applyFill="1" applyBorder="1" applyAlignment="1" applyProtection="1">
      <alignment vertical="center"/>
      <protection hidden="1"/>
    </xf>
    <xf numFmtId="0" fontId="21" fillId="6" borderId="9" xfId="0" applyFont="1" applyFill="1" applyBorder="1" applyAlignment="1" applyProtection="1">
      <alignment horizontal="center" vertical="center"/>
      <protection hidden="1"/>
    </xf>
    <xf numFmtId="0" fontId="21" fillId="6" borderId="9" xfId="0" applyFont="1" applyFill="1" applyBorder="1" applyAlignment="1" applyProtection="1">
      <alignment horizontal="center" vertical="center" wrapText="1"/>
      <protection hidden="1"/>
    </xf>
    <xf numFmtId="0" fontId="25" fillId="6" borderId="9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vertical="center"/>
      <protection hidden="1"/>
    </xf>
    <xf numFmtId="0" fontId="29" fillId="0" borderId="1" xfId="0" applyFont="1" applyBorder="1" applyAlignment="1" applyProtection="1">
      <alignment vertical="center"/>
      <protection hidden="1"/>
    </xf>
    <xf numFmtId="0" fontId="29" fillId="0" borderId="3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vertical="center"/>
      <protection hidden="1"/>
    </xf>
    <xf numFmtId="0" fontId="1" fillId="6" borderId="3" xfId="0" applyFont="1" applyFill="1" applyBorder="1" applyAlignment="1" applyProtection="1">
      <alignment vertical="center"/>
      <protection hidden="1"/>
    </xf>
    <xf numFmtId="0" fontId="18" fillId="0" borderId="12" xfId="0" applyFont="1" applyBorder="1" applyAlignment="1" applyProtection="1">
      <alignment vertical="center"/>
      <protection hidden="1"/>
    </xf>
    <xf numFmtId="0" fontId="18" fillId="0" borderId="13" xfId="0" applyFont="1" applyBorder="1" applyAlignment="1" applyProtection="1">
      <alignment vertical="center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1" fillId="6" borderId="9" xfId="0" applyFont="1" applyFill="1" applyBorder="1" applyAlignment="1" applyProtection="1">
      <alignment horizontal="center" vertical="center" shrinkToFit="1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15" xfId="0" applyFont="1" applyBorder="1" applyAlignment="1" applyProtection="1">
      <alignment vertical="center"/>
      <protection hidden="1"/>
    </xf>
    <xf numFmtId="0" fontId="1" fillId="7" borderId="4" xfId="0" applyFont="1" applyFill="1" applyBorder="1" applyAlignment="1" applyProtection="1">
      <alignment vertical="center"/>
      <protection hidden="1"/>
    </xf>
    <xf numFmtId="0" fontId="30" fillId="7" borderId="2" xfId="0" applyFont="1" applyFill="1" applyBorder="1" applyAlignment="1" applyProtection="1">
      <alignment horizontal="left" vertical="center" wrapText="1"/>
      <protection hidden="1"/>
    </xf>
    <xf numFmtId="0" fontId="18" fillId="7" borderId="0" xfId="0" applyFont="1" applyFill="1" applyAlignment="1" applyProtection="1">
      <alignment vertical="center"/>
      <protection hidden="1"/>
    </xf>
    <xf numFmtId="0" fontId="18" fillId="7" borderId="4" xfId="0" applyFont="1" applyFill="1" applyBorder="1" applyAlignment="1" applyProtection="1">
      <alignment vertical="center"/>
      <protection hidden="1"/>
    </xf>
    <xf numFmtId="2" fontId="1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7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vertical="center"/>
      <protection hidden="1"/>
    </xf>
    <xf numFmtId="2" fontId="31" fillId="7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vertical="center"/>
      <protection hidden="1"/>
    </xf>
    <xf numFmtId="2" fontId="21" fillId="0" borderId="18" xfId="0" applyNumberFormat="1" applyFont="1" applyBorder="1" applyAlignment="1" applyProtection="1">
      <alignment horizontal="center" vertical="center"/>
      <protection hidden="1"/>
    </xf>
    <xf numFmtId="2" fontId="18" fillId="7" borderId="0" xfId="0" applyNumberFormat="1" applyFont="1" applyFill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right" vertical="center"/>
      <protection hidden="1"/>
    </xf>
    <xf numFmtId="0" fontId="20" fillId="0" borderId="6" xfId="0" applyFont="1" applyBorder="1" applyAlignment="1" applyProtection="1">
      <alignment vertical="center"/>
      <protection hidden="1"/>
    </xf>
    <xf numFmtId="0" fontId="20" fillId="0" borderId="8" xfId="0" applyFont="1" applyBorder="1" applyAlignment="1" applyProtection="1">
      <alignment vertical="center"/>
      <protection hidden="1"/>
    </xf>
    <xf numFmtId="2" fontId="29" fillId="7" borderId="15" xfId="0" applyNumberFormat="1" applyFont="1" applyFill="1" applyBorder="1" applyAlignment="1" applyProtection="1">
      <alignment vertical="center"/>
      <protection hidden="1"/>
    </xf>
    <xf numFmtId="0" fontId="29" fillId="7" borderId="0" xfId="0" applyFont="1" applyFill="1" applyAlignment="1" applyProtection="1">
      <alignment vertical="center"/>
      <protection hidden="1"/>
    </xf>
    <xf numFmtId="0" fontId="1" fillId="6" borderId="2" xfId="0" applyFont="1" applyFill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6" borderId="8" xfId="0" applyFont="1" applyFill="1" applyBorder="1" applyAlignment="1" applyProtection="1">
      <alignment vertical="center"/>
      <protection hidden="1"/>
    </xf>
    <xf numFmtId="0" fontId="21" fillId="6" borderId="12" xfId="0" applyFont="1" applyFill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vertical="center"/>
      <protection hidden="1"/>
    </xf>
    <xf numFmtId="0" fontId="22" fillId="0" borderId="6" xfId="0" applyFont="1" applyBorder="1" applyAlignment="1" applyProtection="1">
      <alignment vertical="center"/>
      <protection hidden="1"/>
    </xf>
    <xf numFmtId="0" fontId="23" fillId="0" borderId="9" xfId="0" applyFont="1" applyBorder="1" applyAlignment="1" applyProtection="1">
      <alignment horizontal="center" vertical="center" shrinkToFit="1"/>
      <protection hidden="1"/>
    </xf>
    <xf numFmtId="0" fontId="23" fillId="0" borderId="9" xfId="0" applyFont="1" applyBorder="1" applyAlignment="1" applyProtection="1">
      <alignment horizontal="center" vertical="center" wrapText="1" shrinkToFit="1"/>
      <protection hidden="1"/>
    </xf>
    <xf numFmtId="0" fontId="23" fillId="0" borderId="11" xfId="0" applyFont="1" applyBorder="1" applyAlignment="1" applyProtection="1">
      <alignment horizontal="center" vertical="center" shrinkToFit="1"/>
      <protection hidden="1"/>
    </xf>
    <xf numFmtId="0" fontId="32" fillId="0" borderId="10" xfId="0" applyFont="1" applyBorder="1" applyAlignment="1" applyProtection="1">
      <alignment horizontal="left" vertical="center" wrapText="1"/>
      <protection hidden="1"/>
    </xf>
    <xf numFmtId="0" fontId="32" fillId="0" borderId="15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0" fontId="32" fillId="0" borderId="7" xfId="0" applyFont="1" applyBorder="1" applyAlignment="1" applyProtection="1">
      <alignment horizontal="left" vertical="center" wrapText="1"/>
      <protection hidden="1"/>
    </xf>
    <xf numFmtId="0" fontId="3" fillId="5" borderId="19" xfId="0" applyFont="1" applyFill="1" applyBorder="1" applyAlignment="1" applyProtection="1">
      <alignment horizontal="left" vertical="center"/>
      <protection hidden="1"/>
    </xf>
    <xf numFmtId="0" fontId="3" fillId="5" borderId="20" xfId="0" applyFont="1" applyFill="1" applyBorder="1" applyAlignment="1" applyProtection="1">
      <alignment horizontal="left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1" fillId="6" borderId="22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vertical="center"/>
      <protection hidden="1"/>
    </xf>
    <xf numFmtId="0" fontId="22" fillId="0" borderId="23" xfId="0" applyFont="1" applyBorder="1" applyAlignment="1" applyProtection="1">
      <alignment vertical="center"/>
      <protection hidden="1"/>
    </xf>
    <xf numFmtId="0" fontId="22" fillId="0" borderId="9" xfId="0" applyFont="1" applyBorder="1" applyAlignment="1" applyProtection="1">
      <alignment vertical="center"/>
      <protection hidden="1"/>
    </xf>
    <xf numFmtId="0" fontId="22" fillId="0" borderId="24" xfId="0" applyFont="1" applyBorder="1" applyAlignment="1" applyProtection="1">
      <alignment vertical="center"/>
      <protection hidden="1"/>
    </xf>
    <xf numFmtId="0" fontId="21" fillId="6" borderId="4" xfId="0" applyFont="1" applyFill="1" applyBorder="1" applyAlignment="1" applyProtection="1">
      <alignment horizontal="center" vertical="center" wrapText="1"/>
      <protection hidden="1"/>
    </xf>
    <xf numFmtId="0" fontId="21" fillId="6" borderId="5" xfId="0" applyFont="1" applyFill="1" applyBorder="1" applyAlignment="1" applyProtection="1">
      <alignment horizontal="center" vertical="center" wrapText="1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vertical="center"/>
      <protection hidden="1"/>
    </xf>
    <xf numFmtId="0" fontId="18" fillId="0" borderId="27" xfId="0" applyFont="1" applyBorder="1" applyAlignment="1" applyProtection="1">
      <alignment vertical="center"/>
      <protection hidden="1"/>
    </xf>
    <xf numFmtId="0" fontId="18" fillId="0" borderId="28" xfId="0" applyFont="1" applyBorder="1" applyAlignment="1" applyProtection="1">
      <alignment vertical="center"/>
      <protection hidden="1"/>
    </xf>
    <xf numFmtId="1" fontId="1" fillId="0" borderId="7" xfId="0" applyNumberFormat="1" applyFont="1" applyBorder="1" applyAlignment="1" applyProtection="1">
      <alignment vertical="center"/>
      <protection hidden="1"/>
    </xf>
    <xf numFmtId="1" fontId="1" fillId="6" borderId="3" xfId="0" applyNumberFormat="1" applyFont="1" applyFill="1" applyBorder="1" applyAlignment="1" applyProtection="1">
      <alignment vertical="center"/>
      <protection hidden="1"/>
    </xf>
    <xf numFmtId="0" fontId="32" fillId="0" borderId="10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" fillId="5" borderId="29" xfId="0" applyFont="1" applyFill="1" applyBorder="1" applyAlignment="1" applyProtection="1">
      <alignment horizontal="left" vertical="center"/>
      <protection hidden="1"/>
    </xf>
    <xf numFmtId="0" fontId="18" fillId="0" borderId="30" xfId="0" applyFont="1" applyBorder="1" applyAlignment="1" applyProtection="1">
      <alignment vertical="center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28" fillId="0" borderId="15" xfId="0" applyFont="1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horizontal="right" vertical="center"/>
      <protection hidden="1"/>
    </xf>
    <xf numFmtId="0" fontId="18" fillId="0" borderId="2" xfId="0" applyFont="1" applyBorder="1" applyAlignment="1" applyProtection="1">
      <alignment vertical="center"/>
      <protection hidden="1"/>
    </xf>
    <xf numFmtId="0" fontId="18" fillId="0" borderId="31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3" fillId="2" borderId="16" xfId="0" applyFont="1" applyFill="1" applyBorder="1" applyAlignment="1" applyProtection="1">
      <alignment horizontal="center" vertical="center"/>
      <protection hidden="1"/>
    </xf>
    <xf numFmtId="0" fontId="34" fillId="0" borderId="17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vertical="center"/>
      <protection hidden="1"/>
    </xf>
    <xf numFmtId="0" fontId="23" fillId="0" borderId="6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21" fillId="6" borderId="10" xfId="0" applyFont="1" applyFill="1" applyBorder="1" applyAlignment="1" applyProtection="1">
      <alignment horizontal="center" vertical="center" shrinkToFit="1"/>
      <protection hidden="1"/>
    </xf>
    <xf numFmtId="0" fontId="21" fillId="6" borderId="1" xfId="0" applyFont="1" applyFill="1" applyBorder="1" applyAlignment="1" applyProtection="1">
      <alignment horizontal="center" vertical="center" shrinkToFit="1"/>
      <protection hidden="1"/>
    </xf>
    <xf numFmtId="0" fontId="22" fillId="0" borderId="3" xfId="0" applyFont="1" applyBorder="1" applyAlignment="1" applyProtection="1">
      <alignment horizontal="center" vertical="center" shrinkToFit="1"/>
      <protection hidden="1"/>
    </xf>
    <xf numFmtId="0" fontId="22" fillId="0" borderId="15" xfId="0" applyFont="1" applyBorder="1" applyAlignment="1" applyProtection="1">
      <alignment vertical="center" shrinkToFit="1"/>
      <protection hidden="1"/>
    </xf>
    <xf numFmtId="0" fontId="22" fillId="0" borderId="2" xfId="0" applyFont="1" applyBorder="1" applyAlignment="1" applyProtection="1">
      <alignment horizontal="center" vertical="center" shrinkToFit="1"/>
      <protection hidden="1"/>
    </xf>
    <xf numFmtId="0" fontId="22" fillId="0" borderId="11" xfId="0" applyFont="1" applyBorder="1" applyAlignment="1" applyProtection="1">
      <alignment vertical="center" shrinkToFit="1"/>
      <protection hidden="1"/>
    </xf>
    <xf numFmtId="0" fontId="23" fillId="0" borderId="9" xfId="0" applyFont="1" applyBorder="1" applyAlignment="1" applyProtection="1">
      <alignment vertical="center" wrapText="1"/>
      <protection hidden="1"/>
    </xf>
    <xf numFmtId="0" fontId="23" fillId="0" borderId="9" xfId="0" applyFont="1" applyBorder="1" applyAlignment="1" applyProtection="1">
      <alignment vertical="center"/>
      <protection hidden="1"/>
    </xf>
    <xf numFmtId="0" fontId="23" fillId="0" borderId="9" xfId="0" applyFont="1" applyBorder="1" applyAlignment="1" applyProtection="1">
      <alignment horizontal="left" vertical="center" wrapText="1"/>
      <protection hidden="1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vertical="center"/>
      <protection hidden="1"/>
    </xf>
    <xf numFmtId="0" fontId="3" fillId="5" borderId="3" xfId="0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6" borderId="10" xfId="0" applyFont="1" applyFill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1" fillId="6" borderId="33" xfId="0" applyFont="1" applyFill="1" applyBorder="1" applyAlignment="1" applyProtection="1">
      <alignment horizontal="center" vertical="center" wrapText="1"/>
      <protection hidden="1"/>
    </xf>
    <xf numFmtId="0" fontId="21" fillId="6" borderId="34" xfId="0" applyFont="1" applyFill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vertical="center" wrapText="1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horizontal="right" vertical="center"/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0" borderId="4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21" fillId="6" borderId="18" xfId="0" applyFont="1" applyFill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vertical="center"/>
      <protection hidden="1"/>
    </xf>
    <xf numFmtId="0" fontId="33" fillId="6" borderId="18" xfId="0" applyFont="1" applyFill="1" applyBorder="1" applyAlignment="1" applyProtection="1">
      <alignment horizontal="center" vertical="center" wrapText="1"/>
      <protection hidden="1"/>
    </xf>
    <xf numFmtId="0" fontId="21" fillId="6" borderId="18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21" fillId="6" borderId="10" xfId="0" applyFont="1" applyFill="1" applyBorder="1" applyAlignment="1" applyProtection="1">
      <alignment horizontal="center" vertical="center" wrapText="1" shrinkToFit="1"/>
      <protection hidden="1"/>
    </xf>
    <xf numFmtId="0" fontId="22" fillId="0" borderId="15" xfId="0" applyFont="1" applyBorder="1" applyAlignment="1" applyProtection="1">
      <alignment horizontal="center" vertical="center" shrinkToFit="1"/>
      <protection hidden="1"/>
    </xf>
    <xf numFmtId="0" fontId="22" fillId="0" borderId="11" xfId="0" applyFont="1" applyBorder="1" applyAlignment="1" applyProtection="1">
      <alignment horizontal="center" vertical="center" shrinkToFit="1"/>
      <protection hidden="1"/>
    </xf>
    <xf numFmtId="0" fontId="36" fillId="0" borderId="10" xfId="0" applyFont="1" applyBorder="1" applyAlignment="1" applyProtection="1">
      <alignment horizontal="center" vertical="center" wrapText="1"/>
      <protection hidden="1"/>
    </xf>
    <xf numFmtId="2" fontId="21" fillId="0" borderId="32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25" fillId="6" borderId="10" xfId="0" applyFont="1" applyFill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 textRotation="90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23" fillId="0" borderId="5" xfId="0" applyFont="1" applyBorder="1" applyAlignment="1" applyProtection="1">
      <alignment vertical="center" wrapText="1"/>
      <protection hidden="1"/>
    </xf>
    <xf numFmtId="0" fontId="21" fillId="6" borderId="36" xfId="0" applyFont="1" applyFill="1" applyBorder="1" applyAlignment="1" applyProtection="1">
      <alignment horizontal="center" vertical="center" shrinkToFit="1"/>
      <protection hidden="1"/>
    </xf>
    <xf numFmtId="0" fontId="21" fillId="6" borderId="37" xfId="0" applyFont="1" applyFill="1" applyBorder="1" applyAlignment="1" applyProtection="1">
      <alignment horizontal="center" vertical="center" shrinkToFit="1"/>
      <protection hidden="1"/>
    </xf>
    <xf numFmtId="0" fontId="27" fillId="0" borderId="10" xfId="0" applyFont="1" applyBorder="1" applyAlignment="1" applyProtection="1">
      <alignment horizontal="center" vertical="center" wrapText="1" shrinkToFit="1"/>
      <protection hidden="1"/>
    </xf>
    <xf numFmtId="0" fontId="28" fillId="0" borderId="15" xfId="0" applyFont="1" applyBorder="1" applyAlignment="1" applyProtection="1">
      <alignment vertical="center" shrinkToFit="1"/>
      <protection hidden="1"/>
    </xf>
    <xf numFmtId="0" fontId="28" fillId="0" borderId="11" xfId="0" applyFont="1" applyBorder="1" applyAlignment="1" applyProtection="1">
      <alignment vertical="center" shrinkToFit="1"/>
      <protection hidden="1"/>
    </xf>
    <xf numFmtId="0" fontId="22" fillId="0" borderId="18" xfId="0" applyFont="1" applyBorder="1" applyAlignment="1" applyProtection="1">
      <alignment vertical="center"/>
      <protection locked="0"/>
    </xf>
    <xf numFmtId="0" fontId="21" fillId="0" borderId="38" xfId="0" applyFont="1" applyBorder="1" applyAlignment="1" applyProtection="1">
      <alignment horizontal="right" vertical="center"/>
      <protection hidden="1"/>
    </xf>
    <xf numFmtId="0" fontId="21" fillId="0" borderId="35" xfId="0" applyFont="1" applyBorder="1" applyAlignment="1" applyProtection="1">
      <alignment horizontal="right" vertical="center"/>
      <protection hidden="1"/>
    </xf>
    <xf numFmtId="0" fontId="21" fillId="0" borderId="39" xfId="0" applyFont="1" applyBorder="1" applyAlignment="1" applyProtection="1">
      <alignment horizontal="righ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25" fillId="6" borderId="9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vertical="center"/>
      <protection hidden="1"/>
    </xf>
    <xf numFmtId="0" fontId="1" fillId="7" borderId="3" xfId="0" applyFont="1" applyFill="1" applyBorder="1" applyAlignment="1" applyProtection="1">
      <alignment horizontal="center" vertical="center"/>
      <protection hidden="1"/>
    </xf>
    <xf numFmtId="0" fontId="21" fillId="6" borderId="15" xfId="0" applyFont="1" applyFill="1" applyBorder="1" applyAlignment="1" applyProtection="1">
      <alignment horizontal="center" vertical="center"/>
      <protection hidden="1"/>
    </xf>
    <xf numFmtId="0" fontId="21" fillId="6" borderId="15" xfId="0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35" fillId="0" borderId="11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hidden="1"/>
    </xf>
    <xf numFmtId="180" fontId="1" fillId="0" borderId="0" xfId="1" applyNumberFormat="1" applyFont="1" applyAlignment="1" applyProtection="1">
      <alignment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38" fillId="0" borderId="40" xfId="0" applyFont="1" applyBorder="1" applyAlignment="1" applyProtection="1">
      <alignment horizontal="center" vertical="center" wrapText="1"/>
      <protection hidden="1"/>
    </xf>
    <xf numFmtId="0" fontId="39" fillId="0" borderId="41" xfId="0" applyFont="1" applyBorder="1" applyAlignment="1" applyProtection="1">
      <alignment vertical="center"/>
      <protection hidden="1"/>
    </xf>
    <xf numFmtId="0" fontId="22" fillId="0" borderId="3" xfId="0" applyFont="1" applyBorder="1" applyAlignment="1" applyProtection="1">
      <alignment horizontal="right" vertical="center"/>
      <protection hidden="1"/>
    </xf>
    <xf numFmtId="0" fontId="22" fillId="0" borderId="2" xfId="0" applyFont="1" applyBorder="1" applyAlignment="1" applyProtection="1">
      <alignment horizontal="right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38" fillId="0" borderId="10" xfId="0" applyFont="1" applyBorder="1" applyAlignment="1" applyProtection="1">
      <alignment horizontal="center" vertical="center" wrapText="1"/>
      <protection hidden="1"/>
    </xf>
    <xf numFmtId="0" fontId="39" fillId="0" borderId="15" xfId="0" applyFont="1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horizontal="right" vertical="center" wrapText="1"/>
      <protection hidden="1"/>
    </xf>
    <xf numFmtId="0" fontId="39" fillId="0" borderId="11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3" fillId="6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5" fillId="0" borderId="0" xfId="0" applyFont="1"/>
    <xf numFmtId="0" fontId="3" fillId="5" borderId="1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1" fillId="0" borderId="15" xfId="0" applyFont="1" applyBorder="1"/>
    <xf numFmtId="0" fontId="1" fillId="0" borderId="9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" fillId="6" borderId="3" xfId="0" applyFont="1" applyFill="1" applyBorder="1" applyAlignment="1">
      <alignment horizontal="left" vertical="center"/>
    </xf>
    <xf numFmtId="20" fontId="1" fillId="0" borderId="0" xfId="0" applyNumberFormat="1" applyFont="1"/>
    <xf numFmtId="0" fontId="41" fillId="0" borderId="0" xfId="0" applyFont="1" applyAlignment="1">
      <alignment horizontal="right"/>
    </xf>
    <xf numFmtId="0" fontId="8" fillId="6" borderId="12" xfId="0" applyFont="1" applyFill="1" applyBorder="1" applyAlignment="1">
      <alignment horizontal="left" vertical="center"/>
    </xf>
    <xf numFmtId="0" fontId="42" fillId="0" borderId="4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right"/>
    </xf>
    <xf numFmtId="0" fontId="18" fillId="0" borderId="25" xfId="0" applyFont="1" applyBorder="1" applyAlignment="1" applyProtection="1">
      <alignment horizontal="center" vertical="center"/>
      <protection locked="0" hidden="1"/>
    </xf>
    <xf numFmtId="0" fontId="43" fillId="0" borderId="0" xfId="0" applyFont="1" applyBorder="1" applyProtection="1">
      <protection hidden="1"/>
    </xf>
    <xf numFmtId="0" fontId="31" fillId="0" borderId="0" xfId="0" applyFont="1" applyBorder="1" applyAlignment="1">
      <alignment horizontal="left" vertical="center" wrapText="1"/>
    </xf>
    <xf numFmtId="2" fontId="18" fillId="0" borderId="1" xfId="0" applyNumberFormat="1" applyFont="1" applyBorder="1" applyAlignment="1" applyProtection="1">
      <alignment horizontal="center" vertical="center" wrapText="1"/>
      <protection hidden="1"/>
    </xf>
    <xf numFmtId="2" fontId="31" fillId="7" borderId="5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vertical="center" wrapText="1"/>
      <protection hidden="1"/>
    </xf>
    <xf numFmtId="0" fontId="31" fillId="0" borderId="0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8" fillId="6" borderId="3" xfId="0" applyFont="1" applyFill="1" applyBorder="1" applyAlignment="1">
      <alignment horizontal="left"/>
    </xf>
    <xf numFmtId="0" fontId="1" fillId="6" borderId="2" xfId="0" applyFont="1" applyFill="1" applyBorder="1"/>
    <xf numFmtId="0" fontId="8" fillId="6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44" fillId="0" borderId="11" xfId="0" applyFont="1" applyBorder="1"/>
    <xf numFmtId="0" fontId="45" fillId="0" borderId="4" xfId="0" applyFont="1" applyBorder="1" applyAlignment="1">
      <alignment horizontal="left"/>
    </xf>
    <xf numFmtId="0" fontId="18" fillId="0" borderId="0" xfId="0" applyFont="1" applyAlignment="1"/>
    <xf numFmtId="0" fontId="18" fillId="0" borderId="42" xfId="0" applyFont="1" applyBorder="1"/>
    <xf numFmtId="0" fontId="18" fillId="0" borderId="43" xfId="0" applyFont="1" applyBorder="1"/>
    <xf numFmtId="0" fontId="18" fillId="0" borderId="44" xfId="0" applyFont="1" applyBorder="1"/>
    <xf numFmtId="0" fontId="46" fillId="0" borderId="0" xfId="0" applyFont="1" applyAlignment="1">
      <alignment horizontal="center"/>
    </xf>
    <xf numFmtId="0" fontId="47" fillId="0" borderId="0" xfId="0" applyFont="1" applyAlignment="1">
      <alignment vertical="center" shrinkToFit="1"/>
    </xf>
    <xf numFmtId="0" fontId="4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45" xfId="0" applyFont="1" applyBorder="1"/>
    <xf numFmtId="0" fontId="18" fillId="0" borderId="46" xfId="0" applyFont="1" applyBorder="1"/>
    <xf numFmtId="0" fontId="24" fillId="0" borderId="0" xfId="0" applyFont="1" applyAlignment="1">
      <alignment horizontal="right"/>
    </xf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/>
    <xf numFmtId="0" fontId="0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42" xfId="0" applyFont="1" applyBorder="1" applyProtection="1">
      <protection hidden="1"/>
    </xf>
    <xf numFmtId="0" fontId="18" fillId="0" borderId="43" xfId="0" applyFont="1" applyBorder="1" applyProtection="1">
      <protection hidden="1"/>
    </xf>
    <xf numFmtId="0" fontId="47" fillId="0" borderId="43" xfId="0" applyFont="1" applyBorder="1" applyAlignment="1" applyProtection="1">
      <alignment horizontal="center"/>
      <protection hidden="1"/>
    </xf>
    <xf numFmtId="0" fontId="1" fillId="0" borderId="44" xfId="0" applyFont="1" applyBorder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1" fillId="0" borderId="45" xfId="0" applyFont="1" applyBorder="1" applyProtection="1">
      <protection hidden="1"/>
    </xf>
    <xf numFmtId="0" fontId="47" fillId="0" borderId="46" xfId="0" applyFont="1" applyBorder="1" applyProtection="1">
      <protection hidden="1"/>
    </xf>
    <xf numFmtId="0" fontId="11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8" fillId="0" borderId="0" xfId="0" applyFont="1" applyAlignment="1" applyProtection="1">
      <protection hidden="1"/>
    </xf>
    <xf numFmtId="0" fontId="18" fillId="0" borderId="47" xfId="0" applyFont="1" applyBorder="1" applyProtection="1">
      <protection hidden="1"/>
    </xf>
    <xf numFmtId="0" fontId="47" fillId="0" borderId="0" xfId="0" applyFont="1" applyAlignment="1" applyProtection="1">
      <alignment vertical="center"/>
      <protection locked="0"/>
    </xf>
    <xf numFmtId="0" fontId="18" fillId="0" borderId="48" xfId="0" applyFont="1" applyBorder="1" applyProtection="1">
      <protection hidden="1"/>
    </xf>
    <xf numFmtId="0" fontId="18" fillId="0" borderId="0" xfId="0" applyFont="1" applyAlignment="1" applyProtection="1">
      <alignment vertical="center"/>
      <protection locked="0"/>
    </xf>
    <xf numFmtId="0" fontId="35" fillId="0" borderId="48" xfId="0" applyFont="1" applyBorder="1" applyAlignment="1" applyProtection="1">
      <alignment vertical="top"/>
      <protection hidden="1"/>
    </xf>
    <xf numFmtId="0" fontId="8" fillId="0" borderId="0" xfId="0" applyFont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8" fillId="0" borderId="46" xfId="0" applyFont="1" applyBorder="1" applyProtection="1">
      <protection hidden="1"/>
    </xf>
    <xf numFmtId="0" fontId="18" fillId="0" borderId="49" xfId="0" applyFont="1" applyBorder="1" applyProtection="1">
      <protection hidden="1"/>
    </xf>
    <xf numFmtId="0" fontId="38" fillId="0" borderId="43" xfId="0" applyFont="1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right"/>
      <protection hidden="1"/>
    </xf>
    <xf numFmtId="0" fontId="48" fillId="0" borderId="0" xfId="0" applyFont="1" applyAlignment="1">
      <alignment horizontal="left" vertical="top"/>
    </xf>
    <xf numFmtId="0" fontId="48" fillId="0" borderId="50" xfId="0" applyFont="1" applyBorder="1" applyAlignment="1">
      <alignment horizontal="left" vertical="top"/>
    </xf>
    <xf numFmtId="0" fontId="48" fillId="0" borderId="51" xfId="0" applyFont="1" applyBorder="1" applyAlignment="1">
      <alignment horizontal="left" vertical="top"/>
    </xf>
    <xf numFmtId="0" fontId="48" fillId="0" borderId="52" xfId="0" applyFont="1" applyBorder="1" applyAlignment="1">
      <alignment horizontal="left" vertical="top"/>
    </xf>
    <xf numFmtId="0" fontId="48" fillId="0" borderId="53" xfId="0" applyFont="1" applyBorder="1" applyAlignment="1">
      <alignment horizontal="left" vertical="top"/>
    </xf>
    <xf numFmtId="0" fontId="48" fillId="0" borderId="0" xfId="0" applyFont="1" applyBorder="1" applyAlignment="1">
      <alignment horizontal="left" vertical="top"/>
    </xf>
    <xf numFmtId="0" fontId="48" fillId="0" borderId="54" xfId="0" applyFont="1" applyBorder="1" applyAlignment="1">
      <alignment horizontal="left" vertical="top"/>
    </xf>
    <xf numFmtId="0" fontId="8" fillId="0" borderId="5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9" fillId="0" borderId="53" xfId="0" applyFont="1" applyBorder="1" applyAlignment="1">
      <alignment horizontal="left" vertical="top"/>
    </xf>
    <xf numFmtId="0" fontId="48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/>
    </xf>
    <xf numFmtId="0" fontId="49" fillId="0" borderId="53" xfId="0" applyFont="1" applyBorder="1" applyAlignment="1">
      <alignment horizontal="center" vertical="top"/>
    </xf>
    <xf numFmtId="0" fontId="49" fillId="0" borderId="0" xfId="0" applyFont="1" applyBorder="1" applyAlignment="1">
      <alignment horizontal="center" vertical="top"/>
    </xf>
    <xf numFmtId="0" fontId="48" fillId="0" borderId="55" xfId="0" applyFont="1" applyBorder="1" applyAlignment="1">
      <alignment horizontal="left" vertical="top"/>
    </xf>
    <xf numFmtId="0" fontId="48" fillId="0" borderId="56" xfId="0" applyFont="1" applyBorder="1" applyAlignment="1">
      <alignment horizontal="left" vertical="top"/>
    </xf>
    <xf numFmtId="0" fontId="48" fillId="0" borderId="57" xfId="0" applyFont="1" applyBorder="1" applyAlignment="1">
      <alignment horizontal="left" vertical="top"/>
    </xf>
    <xf numFmtId="0" fontId="50" fillId="0" borderId="0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50" fillId="0" borderId="0" xfId="0" applyFont="1" applyAlignment="1">
      <alignment horizontal="left" vertical="top"/>
    </xf>
    <xf numFmtId="0" fontId="18" fillId="0" borderId="0" xfId="0" applyFont="1" applyBorder="1" applyAlignment="1"/>
    <xf numFmtId="0" fontId="18" fillId="0" borderId="0" xfId="0" applyFont="1" applyBorder="1"/>
    <xf numFmtId="0" fontId="46" fillId="0" borderId="4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44" xfId="0" applyFont="1" applyBorder="1" applyAlignment="1"/>
    <xf numFmtId="0" fontId="38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18" fillId="0" borderId="45" xfId="0" applyFont="1" applyBorder="1" applyAlignment="1"/>
    <xf numFmtId="0" fontId="18" fillId="0" borderId="46" xfId="0" applyFont="1" applyBorder="1" applyAlignment="1"/>
    <xf numFmtId="0" fontId="18" fillId="0" borderId="47" xfId="0" applyFont="1" applyBorder="1" applyAlignment="1"/>
    <xf numFmtId="0" fontId="18" fillId="0" borderId="48" xfId="0" applyFont="1" applyBorder="1" applyAlignment="1"/>
    <xf numFmtId="0" fontId="38" fillId="0" borderId="48" xfId="0" applyFont="1" applyBorder="1" applyAlignment="1">
      <alignment horizontal="right"/>
    </xf>
    <xf numFmtId="0" fontId="18" fillId="0" borderId="49" xfId="0" applyFont="1" applyBorder="1" applyAlignment="1"/>
    <xf numFmtId="0" fontId="43" fillId="0" borderId="0" xfId="0" applyFont="1" applyAlignment="1"/>
    <xf numFmtId="0" fontId="43" fillId="0" borderId="0" xfId="0" applyFont="1" applyAlignment="1">
      <alignment vertical="center"/>
    </xf>
    <xf numFmtId="0" fontId="52" fillId="8" borderId="42" xfId="0" applyFont="1" applyFill="1" applyBorder="1" applyAlignment="1">
      <alignment vertical="center"/>
    </xf>
    <xf numFmtId="0" fontId="52" fillId="8" borderId="43" xfId="0" applyFont="1" applyFill="1" applyBorder="1" applyAlignment="1">
      <alignment vertical="center"/>
    </xf>
    <xf numFmtId="0" fontId="52" fillId="8" borderId="44" xfId="0" applyFont="1" applyFill="1" applyBorder="1" applyAlignment="1">
      <alignment vertical="center"/>
    </xf>
    <xf numFmtId="0" fontId="52" fillId="8" borderId="0" xfId="0" applyFont="1" applyFill="1" applyBorder="1" applyAlignment="1">
      <alignment vertical="center"/>
    </xf>
    <xf numFmtId="0" fontId="53" fillId="8" borderId="0" xfId="0" applyFont="1" applyFill="1" applyBorder="1" applyAlignment="1">
      <alignment horizontal="center" vertical="center"/>
    </xf>
    <xf numFmtId="0" fontId="54" fillId="8" borderId="0" xfId="0" applyFont="1" applyFill="1" applyBorder="1" applyAlignment="1">
      <alignment horizontal="center" vertical="center"/>
    </xf>
    <xf numFmtId="0" fontId="55" fillId="8" borderId="0" xfId="0" applyFont="1" applyFill="1" applyBorder="1" applyAlignment="1">
      <alignment horizontal="center" vertical="center"/>
    </xf>
    <xf numFmtId="0" fontId="52" fillId="8" borderId="44" xfId="0" applyFont="1" applyFill="1" applyBorder="1" applyAlignment="1"/>
    <xf numFmtId="0" fontId="52" fillId="8" borderId="0" xfId="0" applyFont="1" applyFill="1" applyBorder="1" applyAlignment="1">
      <alignment horizontal="center"/>
    </xf>
    <xf numFmtId="0" fontId="52" fillId="8" borderId="0" xfId="0" applyFont="1" applyFill="1" applyBorder="1" applyAlignment="1">
      <alignment horizontal="center" vertical="center"/>
    </xf>
    <xf numFmtId="0" fontId="56" fillId="8" borderId="0" xfId="0" applyFont="1" applyFill="1" applyBorder="1" applyAlignment="1">
      <alignment horizontal="center" vertical="center"/>
    </xf>
    <xf numFmtId="0" fontId="56" fillId="8" borderId="58" xfId="0" applyFont="1" applyFill="1" applyBorder="1" applyAlignment="1">
      <alignment horizontal="left" vertical="center"/>
    </xf>
    <xf numFmtId="0" fontId="55" fillId="8" borderId="58" xfId="0" applyFont="1" applyFill="1" applyBorder="1" applyAlignment="1">
      <alignment horizontal="center" vertical="center"/>
    </xf>
    <xf numFmtId="0" fontId="43" fillId="0" borderId="58" xfId="0" applyFont="1" applyBorder="1" applyAlignment="1">
      <alignment vertical="center"/>
    </xf>
    <xf numFmtId="0" fontId="56" fillId="8" borderId="58" xfId="0" applyFont="1" applyFill="1" applyBorder="1" applyAlignment="1">
      <alignment horizontal="center" vertical="center"/>
    </xf>
    <xf numFmtId="0" fontId="52" fillId="8" borderId="45" xfId="0" applyFont="1" applyFill="1" applyBorder="1" applyAlignment="1">
      <alignment vertical="center"/>
    </xf>
    <xf numFmtId="0" fontId="52" fillId="8" borderId="46" xfId="0" applyFont="1" applyFill="1" applyBorder="1" applyAlignment="1">
      <alignment vertical="center"/>
    </xf>
    <xf numFmtId="0" fontId="52" fillId="8" borderId="47" xfId="0" applyFont="1" applyFill="1" applyBorder="1" applyAlignment="1">
      <alignment vertical="center"/>
    </xf>
    <xf numFmtId="0" fontId="52" fillId="8" borderId="48" xfId="0" applyFont="1" applyFill="1" applyBorder="1" applyAlignment="1">
      <alignment vertical="center"/>
    </xf>
    <xf numFmtId="0" fontId="52" fillId="8" borderId="48" xfId="0" applyFont="1" applyFill="1" applyBorder="1" applyAlignment="1"/>
    <xf numFmtId="0" fontId="52" fillId="8" borderId="49" xfId="0" applyFont="1" applyFill="1" applyBorder="1" applyAlignment="1">
      <alignment vertical="center"/>
    </xf>
    <xf numFmtId="0" fontId="57" fillId="0" borderId="0" xfId="0" applyFont="1" applyProtection="1">
      <protection hidden="1"/>
    </xf>
    <xf numFmtId="0" fontId="58" fillId="0" borderId="0" xfId="0" applyFont="1" applyAlignment="1" applyProtection="1">
      <alignment horizontal="center"/>
      <protection hidden="1"/>
    </xf>
    <xf numFmtId="0" fontId="57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Protection="1">
      <protection locked="0"/>
    </xf>
    <xf numFmtId="0" fontId="57" fillId="0" borderId="4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7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0" borderId="1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7" fillId="8" borderId="42" xfId="0" applyFont="1" applyFill="1" applyBorder="1" applyAlignment="1">
      <alignment vertical="center"/>
    </xf>
    <xf numFmtId="0" fontId="57" fillId="8" borderId="43" xfId="0" applyFont="1" applyFill="1" applyBorder="1" applyAlignment="1">
      <alignment vertical="center"/>
    </xf>
    <xf numFmtId="0" fontId="57" fillId="8" borderId="44" xfId="0" applyFont="1" applyFill="1" applyBorder="1" applyAlignment="1">
      <alignment vertical="center"/>
    </xf>
    <xf numFmtId="0" fontId="57" fillId="8" borderId="0" xfId="0" applyFont="1" applyFill="1" applyAlignment="1">
      <alignment vertical="center"/>
    </xf>
    <xf numFmtId="0" fontId="53" fillId="8" borderId="0" xfId="0" applyFont="1" applyFill="1" applyAlignment="1">
      <alignment vertical="center"/>
    </xf>
    <xf numFmtId="0" fontId="59" fillId="8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18" fillId="9" borderId="1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 applyProtection="1">
      <alignment horizontal="left" vertical="center" wrapText="1"/>
      <protection locked="0"/>
    </xf>
    <xf numFmtId="0" fontId="10" fillId="8" borderId="44" xfId="0" applyFont="1" applyFill="1" applyBorder="1" applyAlignment="1">
      <alignment vertical="center"/>
    </xf>
    <xf numFmtId="0" fontId="61" fillId="8" borderId="0" xfId="0" applyFont="1" applyFill="1" applyAlignment="1" applyProtection="1">
      <alignment vertical="center"/>
      <protection locked="0"/>
    </xf>
    <xf numFmtId="0" fontId="52" fillId="8" borderId="7" xfId="0" applyFont="1" applyFill="1" applyBorder="1" applyAlignment="1" applyProtection="1">
      <alignment vertical="center"/>
      <protection locked="0"/>
    </xf>
    <xf numFmtId="0" fontId="61" fillId="8" borderId="7" xfId="0" applyFont="1" applyFill="1" applyBorder="1" applyAlignment="1" applyProtection="1">
      <alignment vertical="center"/>
      <protection locked="0"/>
    </xf>
    <xf numFmtId="0" fontId="2" fillId="8" borderId="0" xfId="0" applyFont="1" applyFill="1" applyAlignment="1">
      <alignment vertical="center"/>
    </xf>
    <xf numFmtId="0" fontId="61" fillId="8" borderId="0" xfId="0" applyFont="1" applyFill="1" applyAlignment="1">
      <alignment vertical="center"/>
    </xf>
    <xf numFmtId="0" fontId="10" fillId="8" borderId="45" xfId="0" applyFont="1" applyFill="1" applyBorder="1" applyAlignment="1">
      <alignment vertical="center"/>
    </xf>
    <xf numFmtId="0" fontId="57" fillId="8" borderId="46" xfId="0" applyFont="1" applyFill="1" applyBorder="1" applyAlignment="1">
      <alignment vertical="center"/>
    </xf>
    <xf numFmtId="0" fontId="21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5" xfId="0" applyFont="1" applyBorder="1" applyAlignment="1">
      <alignment vertical="center"/>
    </xf>
    <xf numFmtId="0" fontId="21" fillId="6" borderId="3" xfId="0" applyFont="1" applyFill="1" applyBorder="1" applyAlignment="1">
      <alignment vertical="center"/>
    </xf>
    <xf numFmtId="0" fontId="21" fillId="6" borderId="3" xfId="0" applyFont="1" applyFill="1" applyBorder="1" applyAlignment="1">
      <alignment horizontal="right" vertical="center"/>
    </xf>
    <xf numFmtId="0" fontId="62" fillId="0" borderId="3" xfId="0" applyFont="1" applyBorder="1" applyAlignment="1">
      <alignment vertical="center"/>
    </xf>
    <xf numFmtId="0" fontId="62" fillId="0" borderId="2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0" fontId="18" fillId="0" borderId="4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21" fillId="0" borderId="1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/>
    </xf>
    <xf numFmtId="0" fontId="57" fillId="8" borderId="47" xfId="0" applyFont="1" applyFill="1" applyBorder="1" applyAlignment="1">
      <alignment vertical="center"/>
    </xf>
    <xf numFmtId="0" fontId="57" fillId="8" borderId="48" xfId="0" applyFont="1" applyFill="1" applyBorder="1" applyAlignment="1">
      <alignment vertical="center"/>
    </xf>
    <xf numFmtId="0" fontId="22" fillId="0" borderId="3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12" fillId="8" borderId="0" xfId="0" applyFont="1" applyFill="1" applyAlignment="1">
      <alignment horizontal="left" vertical="center" wrapText="1"/>
    </xf>
    <xf numFmtId="0" fontId="12" fillId="8" borderId="48" xfId="0" applyFont="1" applyFill="1" applyBorder="1" applyAlignment="1">
      <alignment horizontal="left" vertical="center" wrapText="1"/>
    </xf>
    <xf numFmtId="0" fontId="57" fillId="8" borderId="49" xfId="0" applyFont="1" applyFill="1" applyBorder="1" applyAlignment="1">
      <alignment vertical="center"/>
    </xf>
    <xf numFmtId="0" fontId="21" fillId="6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2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1" fontId="21" fillId="0" borderId="9" xfId="0" applyNumberFormat="1" applyFont="1" applyBorder="1" applyAlignment="1">
      <alignment horizontal="center" vertical="center"/>
    </xf>
    <xf numFmtId="2" fontId="21" fillId="6" borderId="1" xfId="0" applyNumberFormat="1" applyFont="1" applyFill="1" applyBorder="1" applyAlignment="1">
      <alignment horizontal="center" vertical="center"/>
    </xf>
    <xf numFmtId="1" fontId="21" fillId="6" borderId="9" xfId="0" applyNumberFormat="1" applyFont="1" applyFill="1" applyBorder="1" applyAlignment="1">
      <alignment horizontal="center" vertical="center"/>
    </xf>
    <xf numFmtId="2" fontId="21" fillId="6" borderId="9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41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2" fontId="18" fillId="0" borderId="1" xfId="0" applyNumberFormat="1" applyFont="1" applyBorder="1" applyAlignment="1">
      <alignment horizontal="center" vertical="center"/>
    </xf>
    <xf numFmtId="0" fontId="21" fillId="6" borderId="9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10" borderId="1" xfId="0" applyFont="1" applyFill="1" applyBorder="1" applyAlignment="1">
      <alignment vertical="center"/>
    </xf>
    <xf numFmtId="0" fontId="21" fillId="10" borderId="3" xfId="0" applyFont="1" applyFill="1" applyBorder="1" applyAlignment="1">
      <alignment vertical="center"/>
    </xf>
    <xf numFmtId="0" fontId="21" fillId="10" borderId="3" xfId="0" applyFont="1" applyFill="1" applyBorder="1" applyAlignment="1">
      <alignment horizontal="left" vertical="center"/>
    </xf>
    <xf numFmtId="0" fontId="21" fillId="10" borderId="3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1" fillId="6" borderId="6" xfId="0" applyFont="1" applyFill="1" applyBorder="1" applyAlignment="1">
      <alignment vertical="center"/>
    </xf>
    <xf numFmtId="0" fontId="21" fillId="6" borderId="7" xfId="0" applyFont="1" applyFill="1" applyBorder="1" applyAlignment="1">
      <alignment vertical="center"/>
    </xf>
    <xf numFmtId="0" fontId="21" fillId="6" borderId="7" xfId="0" applyFont="1" applyFill="1" applyBorder="1" applyAlignment="1">
      <alignment horizontal="left" vertical="center"/>
    </xf>
    <xf numFmtId="0" fontId="21" fillId="6" borderId="7" xfId="0" applyFont="1" applyFill="1" applyBorder="1" applyAlignment="1">
      <alignment horizontal="right" vertical="center"/>
    </xf>
    <xf numFmtId="0" fontId="62" fillId="0" borderId="7" xfId="0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2" fontId="21" fillId="1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6" borderId="6" xfId="0" applyNumberFormat="1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57" fillId="8" borderId="42" xfId="0" applyFont="1" applyFill="1" applyBorder="1" applyAlignment="1" applyProtection="1">
      <alignment vertical="center"/>
      <protection hidden="1"/>
    </xf>
    <xf numFmtId="0" fontId="57" fillId="8" borderId="43" xfId="0" applyFont="1" applyFill="1" applyBorder="1" applyAlignment="1" applyProtection="1">
      <alignment vertical="center"/>
      <protection hidden="1"/>
    </xf>
    <xf numFmtId="0" fontId="57" fillId="8" borderId="44" xfId="0" applyFont="1" applyFill="1" applyBorder="1" applyAlignment="1" applyProtection="1">
      <alignment vertical="center"/>
      <protection hidden="1"/>
    </xf>
    <xf numFmtId="0" fontId="57" fillId="8" borderId="0" xfId="0" applyFont="1" applyFill="1" applyAlignment="1" applyProtection="1">
      <alignment vertical="center"/>
      <protection hidden="1"/>
    </xf>
    <xf numFmtId="0" fontId="53" fillId="8" borderId="0" xfId="0" applyFont="1" applyFill="1" applyAlignment="1" applyProtection="1">
      <alignment vertical="center"/>
      <protection hidden="1"/>
    </xf>
    <xf numFmtId="0" fontId="59" fillId="8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0" fillId="8" borderId="0" xfId="0" applyFont="1" applyFill="1" applyAlignment="1" applyProtection="1">
      <alignment horizontal="center" vertical="center"/>
      <protection hidden="1"/>
    </xf>
    <xf numFmtId="0" fontId="54" fillId="8" borderId="0" xfId="0" applyFont="1" applyFill="1" applyAlignment="1" applyProtection="1">
      <alignment horizontal="center" vertical="center"/>
      <protection hidden="1"/>
    </xf>
    <xf numFmtId="0" fontId="18" fillId="9" borderId="1" xfId="0" applyFont="1" applyFill="1" applyBorder="1" applyAlignment="1" applyProtection="1">
      <alignment horizontal="left" vertical="center" wrapText="1"/>
      <protection hidden="1"/>
    </xf>
    <xf numFmtId="0" fontId="21" fillId="9" borderId="3" xfId="0" applyFont="1" applyFill="1" applyBorder="1" applyAlignment="1" applyProtection="1">
      <alignment horizontal="left" vertical="center" wrapText="1"/>
      <protection hidden="1"/>
    </xf>
    <xf numFmtId="0" fontId="10" fillId="8" borderId="44" xfId="0" applyFont="1" applyFill="1" applyBorder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61" fillId="8" borderId="0" xfId="0" applyFont="1" applyFill="1" applyAlignment="1" applyProtection="1">
      <alignment vertical="center"/>
      <protection hidden="1"/>
    </xf>
    <xf numFmtId="0" fontId="10" fillId="8" borderId="45" xfId="0" applyFont="1" applyFill="1" applyBorder="1" applyAlignment="1" applyProtection="1">
      <alignment vertical="center"/>
      <protection hidden="1"/>
    </xf>
    <xf numFmtId="0" fontId="57" fillId="8" borderId="46" xfId="0" applyFont="1" applyFill="1" applyBorder="1" applyAlignment="1" applyProtection="1">
      <alignment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6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vertical="center"/>
      <protection hidden="1"/>
    </xf>
    <xf numFmtId="0" fontId="18" fillId="0" borderId="10" xfId="0" applyFont="1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left" vertical="center"/>
      <protection hidden="1"/>
    </xf>
    <xf numFmtId="0" fontId="21" fillId="6" borderId="3" xfId="0" applyFont="1" applyFill="1" applyBorder="1" applyAlignment="1" applyProtection="1">
      <alignment vertical="center"/>
      <protection hidden="1"/>
    </xf>
    <xf numFmtId="0" fontId="21" fillId="6" borderId="3" xfId="0" applyFont="1" applyFill="1" applyBorder="1" applyAlignment="1" applyProtection="1">
      <alignment horizontal="right" vertical="center"/>
      <protection hidden="1"/>
    </xf>
    <xf numFmtId="0" fontId="62" fillId="0" borderId="3" xfId="0" applyFont="1" applyBorder="1" applyAlignment="1" applyProtection="1">
      <alignment vertical="center"/>
      <protection hidden="1"/>
    </xf>
    <xf numFmtId="0" fontId="62" fillId="0" borderId="2" xfId="0" applyFont="1" applyBorder="1" applyAlignment="1" applyProtection="1">
      <alignment vertical="center"/>
      <protection hidden="1"/>
    </xf>
    <xf numFmtId="0" fontId="21" fillId="6" borderId="1" xfId="0" applyFont="1" applyFill="1" applyBorder="1" applyAlignment="1" applyProtection="1">
      <alignment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3" fillId="0" borderId="0" xfId="0" applyFont="1" applyAlignment="1" applyProtection="1">
      <alignment horizontal="left" vertical="center"/>
      <protection hidden="1"/>
    </xf>
    <xf numFmtId="0" fontId="21" fillId="0" borderId="3" xfId="0" applyFont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21" fillId="6" borderId="3" xfId="0" applyFont="1" applyFill="1" applyBorder="1" applyAlignment="1" applyProtection="1">
      <alignment horizontal="center" vertical="center"/>
      <protection hidden="1"/>
    </xf>
    <xf numFmtId="0" fontId="21" fillId="6" borderId="3" xfId="0" applyFont="1" applyFill="1" applyBorder="1" applyAlignment="1" applyProtection="1">
      <alignment horizontal="left" vertical="center"/>
      <protection hidden="1"/>
    </xf>
    <xf numFmtId="0" fontId="57" fillId="8" borderId="47" xfId="0" applyFont="1" applyFill="1" applyBorder="1" applyAlignment="1" applyProtection="1">
      <alignment vertical="center"/>
      <protection hidden="1"/>
    </xf>
    <xf numFmtId="0" fontId="57" fillId="8" borderId="48" xfId="0" applyFont="1" applyFill="1" applyBorder="1" applyAlignment="1" applyProtection="1">
      <alignment vertical="center"/>
      <protection hidden="1"/>
    </xf>
    <xf numFmtId="0" fontId="12" fillId="8" borderId="0" xfId="0" applyFont="1" applyFill="1" applyAlignment="1" applyProtection="1">
      <alignment horizontal="left" vertical="center" wrapText="1"/>
      <protection hidden="1"/>
    </xf>
    <xf numFmtId="0" fontId="12" fillId="8" borderId="48" xfId="0" applyFont="1" applyFill="1" applyBorder="1" applyAlignment="1" applyProtection="1">
      <alignment horizontal="left" vertical="center" wrapText="1"/>
      <protection hidden="1"/>
    </xf>
    <xf numFmtId="0" fontId="57" fillId="8" borderId="49" xfId="0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" fontId="21" fillId="0" borderId="9" xfId="0" applyNumberFormat="1" applyFont="1" applyBorder="1" applyAlignment="1" applyProtection="1">
      <alignment horizontal="center" vertical="center"/>
      <protection hidden="1"/>
    </xf>
    <xf numFmtId="2" fontId="21" fillId="6" borderId="1" xfId="0" applyNumberFormat="1" applyFont="1" applyFill="1" applyBorder="1" applyAlignment="1" applyProtection="1">
      <alignment horizontal="center" vertical="center"/>
      <protection hidden="1"/>
    </xf>
    <xf numFmtId="1" fontId="21" fillId="6" borderId="9" xfId="0" applyNumberFormat="1" applyFont="1" applyFill="1" applyBorder="1" applyAlignment="1" applyProtection="1">
      <alignment horizontal="center" vertical="center"/>
      <protection hidden="1"/>
    </xf>
    <xf numFmtId="2" fontId="21" fillId="6" borderId="9" xfId="0" applyNumberFormat="1" applyFont="1" applyFill="1" applyBorder="1" applyAlignment="1" applyProtection="1">
      <alignment horizontal="center" vertical="center"/>
      <protection hidden="1"/>
    </xf>
    <xf numFmtId="0" fontId="21" fillId="10" borderId="9" xfId="0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vertical="center"/>
      <protection hidden="1"/>
    </xf>
    <xf numFmtId="2" fontId="18" fillId="0" borderId="1" xfId="0" applyNumberFormat="1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21" fillId="6" borderId="9" xfId="0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13" xfId="0" applyFont="1" applyBorder="1" applyAlignment="1" applyProtection="1">
      <alignment horizontal="left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10" borderId="1" xfId="0" applyFont="1" applyFill="1" applyBorder="1" applyAlignment="1" applyProtection="1">
      <alignment vertical="center"/>
      <protection hidden="1"/>
    </xf>
    <xf numFmtId="0" fontId="21" fillId="10" borderId="3" xfId="0" applyFont="1" applyFill="1" applyBorder="1" applyAlignment="1" applyProtection="1">
      <alignment horizontal="center" vertical="center"/>
      <protection hidden="1"/>
    </xf>
    <xf numFmtId="0" fontId="21" fillId="10" borderId="3" xfId="0" applyFont="1" applyFill="1" applyBorder="1" applyAlignment="1" applyProtection="1">
      <alignment horizontal="left" vertical="center"/>
      <protection hidden="1"/>
    </xf>
    <xf numFmtId="0" fontId="21" fillId="10" borderId="3" xfId="0" applyFont="1" applyFill="1" applyBorder="1" applyAlignment="1" applyProtection="1">
      <alignment horizontal="right" vertical="center"/>
      <protection hidden="1"/>
    </xf>
    <xf numFmtId="0" fontId="21" fillId="0" borderId="1" xfId="0" applyFont="1" applyBorder="1" applyAlignment="1" applyProtection="1">
      <alignment horizontal="left" vertical="center"/>
      <protection hidden="1"/>
    </xf>
    <xf numFmtId="0" fontId="21" fillId="6" borderId="6" xfId="0" applyFont="1" applyFill="1" applyBorder="1" applyAlignment="1" applyProtection="1">
      <alignment vertical="center"/>
      <protection hidden="1"/>
    </xf>
    <xf numFmtId="0" fontId="21" fillId="6" borderId="7" xfId="0" applyFont="1" applyFill="1" applyBorder="1" applyAlignment="1" applyProtection="1">
      <alignment horizontal="center" vertical="center"/>
      <protection hidden="1"/>
    </xf>
    <xf numFmtId="0" fontId="21" fillId="6" borderId="7" xfId="0" applyFont="1" applyFill="1" applyBorder="1" applyAlignment="1" applyProtection="1">
      <alignment horizontal="left" vertical="center"/>
      <protection hidden="1"/>
    </xf>
    <xf numFmtId="0" fontId="21" fillId="6" borderId="7" xfId="0" applyFont="1" applyFill="1" applyBorder="1" applyAlignment="1" applyProtection="1">
      <alignment horizontal="right" vertical="center"/>
      <protection hidden="1"/>
    </xf>
    <xf numFmtId="0" fontId="62" fillId="0" borderId="7" xfId="0" applyFont="1" applyBorder="1" applyAlignment="1" applyProtection="1">
      <alignment vertical="center"/>
      <protection hidden="1"/>
    </xf>
    <xf numFmtId="0" fontId="62" fillId="0" borderId="8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2" fontId="21" fillId="10" borderId="1" xfId="0" applyNumberFormat="1" applyFont="1" applyFill="1" applyBorder="1" applyAlignment="1" applyProtection="1">
      <alignment horizontal="center" vertical="center"/>
      <protection hidden="1"/>
    </xf>
    <xf numFmtId="0" fontId="21" fillId="10" borderId="1" xfId="0" applyFont="1" applyFill="1" applyBorder="1" applyAlignment="1" applyProtection="1">
      <alignment horizontal="center" vertical="center"/>
      <protection hidden="1"/>
    </xf>
    <xf numFmtId="0" fontId="21" fillId="10" borderId="9" xfId="0" applyFont="1" applyFill="1" applyBorder="1" applyAlignment="1" applyProtection="1">
      <alignment vertical="center"/>
      <protection hidden="1"/>
    </xf>
    <xf numFmtId="2" fontId="21" fillId="10" borderId="9" xfId="0" applyNumberFormat="1" applyFont="1" applyFill="1" applyBorder="1" applyAlignment="1" applyProtection="1">
      <alignment horizontal="center" vertical="center"/>
      <protection hidden="1"/>
    </xf>
    <xf numFmtId="2" fontId="21" fillId="6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1" fillId="6" borderId="12" xfId="0" applyFont="1" applyFill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vertical="center"/>
      <protection hidden="1"/>
    </xf>
    <xf numFmtId="0" fontId="21" fillId="6" borderId="11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vertical="center" wrapText="1"/>
      <protection hidden="1"/>
    </xf>
    <xf numFmtId="0" fontId="18" fillId="6" borderId="9" xfId="0" applyFont="1" applyFill="1" applyBorder="1" applyAlignment="1" applyProtection="1">
      <alignment horizontal="center" vertical="center"/>
      <protection hidden="1"/>
    </xf>
    <xf numFmtId="0" fontId="18" fillId="6" borderId="1" xfId="0" applyFont="1" applyFill="1" applyBorder="1" applyAlignment="1" applyProtection="1">
      <alignment horizontal="left" vertical="center" wrapText="1"/>
      <protection hidden="1"/>
    </xf>
    <xf numFmtId="2" fontId="18" fillId="6" borderId="9" xfId="0" applyNumberFormat="1" applyFont="1" applyFill="1" applyBorder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40" fillId="8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1" fillId="5" borderId="9" xfId="0" applyFont="1" applyFill="1" applyBorder="1" applyAlignment="1" applyProtection="1">
      <alignment horizontal="center" vertical="center"/>
      <protection hidden="1"/>
    </xf>
    <xf numFmtId="0" fontId="21" fillId="5" borderId="1" xfId="0" applyFont="1" applyFill="1" applyBorder="1" applyAlignment="1" applyProtection="1">
      <alignment horizontal="center" vertical="center"/>
      <protection hidden="1"/>
    </xf>
    <xf numFmtId="0" fontId="62" fillId="0" borderId="2" xfId="0" applyFont="1" applyBorder="1" applyProtection="1">
      <protection hidden="1"/>
    </xf>
    <xf numFmtId="0" fontId="21" fillId="5" borderId="9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wrapText="1"/>
      <protection hidden="1"/>
    </xf>
    <xf numFmtId="0" fontId="22" fillId="0" borderId="3" xfId="0" applyFont="1" applyBorder="1" applyProtection="1">
      <protection hidden="1"/>
    </xf>
    <xf numFmtId="0" fontId="22" fillId="0" borderId="2" xfId="0" applyFont="1" applyBorder="1" applyProtection="1">
      <protection hidden="1"/>
    </xf>
    <xf numFmtId="4" fontId="21" fillId="0" borderId="9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8" fillId="7" borderId="9" xfId="0" applyFont="1" applyFill="1" applyBorder="1" applyAlignment="1" applyProtection="1">
      <alignment horizontal="center" vertical="center"/>
      <protection hidden="1"/>
    </xf>
    <xf numFmtId="0" fontId="65" fillId="8" borderId="8" xfId="0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18" fillId="0" borderId="1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2" fontId="18" fillId="0" borderId="3" xfId="0" applyNumberFormat="1" applyFont="1" applyBorder="1" applyAlignment="1" applyProtection="1">
      <alignment vertical="center"/>
      <protection hidden="1"/>
    </xf>
    <xf numFmtId="0" fontId="18" fillId="0" borderId="12" xfId="0" applyFont="1" applyBorder="1" applyProtection="1">
      <protection hidden="1"/>
    </xf>
    <xf numFmtId="0" fontId="18" fillId="0" borderId="13" xfId="0" applyFont="1" applyBorder="1" applyProtection="1">
      <protection hidden="1"/>
    </xf>
    <xf numFmtId="0" fontId="18" fillId="0" borderId="4" xfId="0" applyFont="1" applyBorder="1" applyAlignment="1" applyProtection="1">
      <alignment horizontal="right"/>
      <protection hidden="1"/>
    </xf>
    <xf numFmtId="2" fontId="21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6" xfId="0" applyFont="1" applyBorder="1" applyProtection="1">
      <protection hidden="1"/>
    </xf>
    <xf numFmtId="0" fontId="18" fillId="0" borderId="7" xfId="0" applyFont="1" applyBorder="1" applyProtection="1">
      <protection hidden="1"/>
    </xf>
    <xf numFmtId="0" fontId="36" fillId="0" borderId="0" xfId="0" applyFont="1" applyAlignment="1" applyProtection="1">
      <alignment horizontal="right"/>
      <protection hidden="1"/>
    </xf>
    <xf numFmtId="2" fontId="18" fillId="0" borderId="2" xfId="0" applyNumberFormat="1" applyFont="1" applyBorder="1" applyAlignment="1" applyProtection="1">
      <alignment horizontal="left" vertical="center"/>
      <protection hidden="1"/>
    </xf>
    <xf numFmtId="2" fontId="12" fillId="0" borderId="0" xfId="0" applyNumberFormat="1" applyFont="1" applyAlignment="1" applyProtection="1">
      <protection hidden="1"/>
    </xf>
    <xf numFmtId="0" fontId="64" fillId="0" borderId="0" xfId="0" applyFont="1" applyAlignment="1" applyProtection="1">
      <protection hidden="1"/>
    </xf>
    <xf numFmtId="2" fontId="12" fillId="0" borderId="0" xfId="0" applyNumberFormat="1" applyFont="1" applyProtection="1">
      <protection hidden="1"/>
    </xf>
    <xf numFmtId="0" fontId="18" fillId="0" borderId="14" xfId="0" applyFont="1" applyBorder="1" applyProtection="1">
      <protection hidden="1"/>
    </xf>
    <xf numFmtId="1" fontId="18" fillId="0" borderId="5" xfId="0" applyNumberFormat="1" applyFont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2" fontId="1" fillId="0" borderId="0" xfId="0" applyNumberFormat="1" applyFont="1" applyProtection="1">
      <protection hidden="1"/>
    </xf>
    <xf numFmtId="0" fontId="18" fillId="0" borderId="8" xfId="0" applyFont="1" applyBorder="1" applyProtection="1">
      <protection hidden="1"/>
    </xf>
    <xf numFmtId="0" fontId="0" fillId="11" borderId="0" xfId="0" applyFill="1"/>
    <xf numFmtId="0" fontId="0" fillId="12" borderId="0" xfId="0" applyFont="1" applyFill="1"/>
    <xf numFmtId="0" fontId="66" fillId="12" borderId="0" xfId="0" applyFont="1" applyFill="1" applyAlignment="1">
      <alignment horizontal="center" vertical="center"/>
    </xf>
    <xf numFmtId="0" fontId="67" fillId="13" borderId="0" xfId="0" applyFont="1" applyFill="1" applyAlignment="1"/>
    <xf numFmtId="0" fontId="68" fillId="13" borderId="0" xfId="0" applyFont="1" applyFill="1" applyAlignment="1">
      <alignment horizontal="center" vertical="top"/>
    </xf>
    <xf numFmtId="0" fontId="69" fillId="13" borderId="0" xfId="0" applyFont="1" applyFill="1" applyAlignment="1"/>
    <xf numFmtId="0" fontId="70" fillId="13" borderId="0" xfId="0" applyFont="1" applyFill="1" applyAlignment="1">
      <alignment horizontal="center" vertical="top"/>
    </xf>
    <xf numFmtId="0" fontId="69" fillId="12" borderId="0" xfId="0" applyFont="1" applyFill="1"/>
    <xf numFmtId="0" fontId="70" fillId="12" borderId="0" xfId="0" applyFont="1" applyFill="1" applyAlignment="1">
      <alignment horizontal="center" vertical="top"/>
    </xf>
    <xf numFmtId="0" fontId="69" fillId="13" borderId="0" xfId="0" applyFont="1" applyFill="1" applyAlignment="1">
      <alignment vertical="center"/>
    </xf>
    <xf numFmtId="0" fontId="71" fillId="13" borderId="0" xfId="0" applyFont="1" applyFill="1" applyAlignment="1">
      <alignment horizontal="center" vertical="top"/>
    </xf>
    <xf numFmtId="0" fontId="72" fillId="13" borderId="0" xfId="0" applyFont="1" applyFill="1" applyAlignment="1"/>
    <xf numFmtId="0" fontId="73" fillId="13" borderId="0" xfId="0" applyFont="1" applyFill="1" applyAlignment="1"/>
    <xf numFmtId="0" fontId="73" fillId="12" borderId="0" xfId="0" applyFont="1" applyFill="1"/>
    <xf numFmtId="0" fontId="73" fillId="13" borderId="0" xfId="0" applyFont="1" applyFill="1" applyAlignment="1">
      <alignment vertical="center"/>
    </xf>
    <xf numFmtId="0" fontId="57" fillId="0" borderId="0" xfId="0" applyFont="1"/>
    <xf numFmtId="0" fontId="47" fillId="0" borderId="0" xfId="0" applyFont="1" applyAlignment="1" applyProtection="1" quotePrefix="1">
      <alignment horizontal="center" vertical="center"/>
      <protection hidden="1"/>
    </xf>
    <xf numFmtId="0" fontId="47" fillId="0" borderId="0" xfId="0" applyFont="1" applyAlignment="1" applyProtection="1" quotePrefix="1">
      <alignment vertical="center"/>
      <protection hidden="1"/>
    </xf>
    <xf numFmtId="0" fontId="21" fillId="6" borderId="10" xfId="0" applyFont="1" applyFill="1" applyBorder="1" applyAlignment="1" applyProtection="1" quotePrefix="1">
      <alignment horizontal="center" vertical="center" shrinkToFit="1"/>
      <protection hidden="1"/>
    </xf>
    <xf numFmtId="0" fontId="21" fillId="6" borderId="1" xfId="0" applyFont="1" applyFill="1" applyBorder="1" applyAlignment="1" applyProtection="1" quotePrefix="1">
      <alignment horizontal="center" vertical="center" shrinkToFit="1"/>
      <protection hidden="1"/>
    </xf>
    <xf numFmtId="0" fontId="21" fillId="6" borderId="10" xfId="0" applyFont="1" applyFill="1" applyBorder="1" applyAlignment="1" applyProtection="1" quotePrefix="1">
      <alignment horizontal="center" vertical="center" wrapText="1"/>
      <protection hidden="1"/>
    </xf>
    <xf numFmtId="0" fontId="21" fillId="6" borderId="1" xfId="0" applyFont="1" applyFill="1" applyBorder="1" applyAlignment="1" applyProtection="1" quotePrefix="1">
      <alignment horizontal="center" vertical="center"/>
      <protection hidden="1"/>
    </xf>
    <xf numFmtId="0" fontId="33" fillId="6" borderId="18" xfId="0" applyFont="1" applyFill="1" applyBorder="1" applyAlignment="1" applyProtection="1" quotePrefix="1">
      <alignment horizontal="center" vertical="center" wrapText="1"/>
      <protection hidden="1"/>
    </xf>
    <xf numFmtId="0" fontId="21" fillId="6" borderId="15" xfId="0" applyFont="1" applyFill="1" applyBorder="1" applyAlignment="1" applyProtection="1" quotePrefix="1">
      <alignment horizontal="center" vertical="center" wrapText="1"/>
      <protection hidden="1"/>
    </xf>
    <xf numFmtId="0" fontId="21" fillId="6" borderId="6" xfId="0" applyFont="1" applyFill="1" applyBorder="1" applyAlignment="1" applyProtection="1" quotePrefix="1">
      <alignment horizontal="center" vertical="center"/>
      <protection hidden="1"/>
    </xf>
    <xf numFmtId="0" fontId="10" fillId="6" borderId="9" xfId="0" applyFont="1" applyFill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left" vertical="center" wrapText="1"/>
    </xf>
    <xf numFmtId="0" fontId="1" fillId="0" borderId="9" xfId="0" applyFont="1" applyBorder="1" applyAlignment="1" quotePrefix="1">
      <alignment horizontal="left" vertical="center" wrapText="1"/>
    </xf>
    <xf numFmtId="0" fontId="14" fillId="0" borderId="2" xfId="0" applyFont="1" applyBorder="1" applyAlignment="1" quotePrefix="1">
      <alignment horizontal="left" vertical="center" wrapText="1"/>
    </xf>
    <xf numFmtId="0" fontId="21" fillId="6" borderId="9" xfId="0" applyFont="1" applyFill="1" applyBorder="1" applyAlignment="1" applyProtection="1" quotePrefix="1">
      <alignment horizontal="center" vertical="center" wrapText="1"/>
      <protection hidden="1"/>
    </xf>
    <xf numFmtId="0" fontId="25" fillId="6" borderId="9" xfId="0" applyFont="1" applyFill="1" applyBorder="1" applyAlignment="1" applyProtection="1" quotePrefix="1">
      <alignment horizontal="center" vertical="center" wrapText="1"/>
      <protection hidden="1"/>
    </xf>
    <xf numFmtId="0" fontId="18" fillId="0" borderId="1" xfId="0" applyFont="1" applyBorder="1" applyAlignment="1" applyProtection="1" quotePrefix="1">
      <alignment vertical="center" wrapText="1"/>
      <protection hidden="1"/>
    </xf>
    <xf numFmtId="0" fontId="31" fillId="0" borderId="0" xfId="0" applyFont="1" applyBorder="1" applyAlignment="1" applyProtection="1" quotePrefix="1">
      <alignment vertical="center" wrapText="1"/>
      <protection hidden="1"/>
    </xf>
    <xf numFmtId="0" fontId="21" fillId="6" borderId="12" xfId="0" applyFont="1" applyFill="1" applyBorder="1" applyAlignment="1" applyProtection="1" quotePrefix="1">
      <alignment horizontal="center" vertical="center" wrapText="1"/>
      <protection hidden="1"/>
    </xf>
    <xf numFmtId="0" fontId="21" fillId="6" borderId="9" xfId="0" applyFont="1" applyFill="1" applyBorder="1" applyAlignment="1" applyProtection="1" quotePrefix="1">
      <alignment horizontal="center" vertical="center"/>
      <protection hidden="1"/>
    </xf>
    <xf numFmtId="0" fontId="14" fillId="0" borderId="9" xfId="0" applyFont="1" applyBorder="1" applyAlignment="1" quotePrefix="1">
      <alignment horizontal="left" vertical="center" wrapText="1"/>
    </xf>
    <xf numFmtId="20" fontId="1" fillId="0" borderId="0" xfId="0" applyNumberFormat="1" applyFont="1" quotePrefix="1"/>
    <xf numFmtId="0" fontId="1" fillId="0" borderId="0" xfId="0" applyFont="1" quotePrefix="1"/>
    <xf numFmtId="0" fontId="1" fillId="0" borderId="9" xfId="0" applyFont="1" applyBorder="1" applyAlignment="1" quotePrefix="1">
      <alignment vertical="center" wrapText="1"/>
    </xf>
    <xf numFmtId="0" fontId="21" fillId="6" borderId="10" xfId="0" applyFont="1" applyFill="1" applyBorder="1" applyAlignment="1" quotePrefix="1">
      <alignment horizontal="center" vertical="center" wrapText="1"/>
    </xf>
    <xf numFmtId="0" fontId="21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9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customXml" Target="../customXml/item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1.1 Pembinaan Anggota Muda'!A1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9" Type="http://schemas.openxmlformats.org/officeDocument/2006/relationships/hyperlink" Target="#'Skor Asesor 1'!A1"/><Relationship Id="rId8" Type="http://schemas.openxmlformats.org/officeDocument/2006/relationships/hyperlink" Target="#'4.2-Standar Organisasi, Adm'!A1"/><Relationship Id="rId7" Type="http://schemas.openxmlformats.org/officeDocument/2006/relationships/hyperlink" Target="#'3.2 Sarana Prasarana'!A1"/><Relationship Id="rId6" Type="http://schemas.openxmlformats.org/officeDocument/2006/relationships/hyperlink" Target="#'2.2 Pengelolaan Anggota Dew'!A1"/><Relationship Id="rId5" Type="http://schemas.openxmlformats.org/officeDocument/2006/relationships/hyperlink" Target="#'1.2 Pembinaan Anggota Muda'!A1"/><Relationship Id="rId4" Type="http://schemas.openxmlformats.org/officeDocument/2006/relationships/hyperlink" Target="#'4.1-Standar Organisasi, Adminis'!A1"/><Relationship Id="rId3" Type="http://schemas.openxmlformats.org/officeDocument/2006/relationships/hyperlink" Target="#'3.1 Sarana Prasarana'!A1"/><Relationship Id="rId2" Type="http://schemas.openxmlformats.org/officeDocument/2006/relationships/hyperlink" Target="#'2.1 Pengelolaan Anggota Dew'!A1"/><Relationship Id="rId16" Type="http://schemas.openxmlformats.org/officeDocument/2006/relationships/image" Target="../media/image1.png"/><Relationship Id="rId15" Type="http://schemas.openxmlformats.org/officeDocument/2006/relationships/hyperlink" Target="#HOME!A1"/><Relationship Id="rId14" Type="http://schemas.openxmlformats.org/officeDocument/2006/relationships/hyperlink" Target="#'Catatan dan Masukan'!A1"/><Relationship Id="rId13" Type="http://schemas.openxmlformats.org/officeDocument/2006/relationships/hyperlink" Target="#'Hasil  Akreditasi'!A1"/><Relationship Id="rId12" Type="http://schemas.openxmlformats.org/officeDocument/2006/relationships/hyperlink" Target="#'Nilai Akhir Akreditasi'!A1"/><Relationship Id="rId11" Type="http://schemas.openxmlformats.org/officeDocument/2006/relationships/hyperlink" Target="#'Skor Asesor 2'!A1"/><Relationship Id="rId10" Type="http://schemas.openxmlformats.org/officeDocument/2006/relationships/hyperlink" Target="#'Rekap Asesor 1 &amp; 2'!A1"/><Relationship Id="rId1" Type="http://schemas.openxmlformats.org/officeDocument/2006/relationships/hyperlink" Target="#'1.1 Pembinaan Anggota Muda'!A1"/></Relationships>
</file>

<file path=xl/drawings/_rels/drawing22.xml.rels><?xml version="1.0" encoding="UTF-8" standalone="yes"?>
<Relationships xmlns="http://schemas.openxmlformats.org/package/2006/relationships"><Relationship Id="rId9" Type="http://schemas.openxmlformats.org/officeDocument/2006/relationships/hyperlink" Target="#'Skor Asesor 1'!A1"/><Relationship Id="rId8" Type="http://schemas.openxmlformats.org/officeDocument/2006/relationships/hyperlink" Target="#'4.2-Standar Organisasi, Adm'!A1"/><Relationship Id="rId7" Type="http://schemas.openxmlformats.org/officeDocument/2006/relationships/hyperlink" Target="#'3.2 Sarana Prasarana'!A1"/><Relationship Id="rId6" Type="http://schemas.openxmlformats.org/officeDocument/2006/relationships/hyperlink" Target="#'2.2 Pengelolaan Anggota Dew'!A1"/><Relationship Id="rId5" Type="http://schemas.openxmlformats.org/officeDocument/2006/relationships/hyperlink" Target="#'1.2 Pembinaan Anggota Muda'!A1"/><Relationship Id="rId4" Type="http://schemas.openxmlformats.org/officeDocument/2006/relationships/hyperlink" Target="#'4.1-Standar Organisasi, Adminis'!A1"/><Relationship Id="rId3" Type="http://schemas.openxmlformats.org/officeDocument/2006/relationships/hyperlink" Target="#'3.1 Sarana Prasarana'!A1"/><Relationship Id="rId2" Type="http://schemas.openxmlformats.org/officeDocument/2006/relationships/hyperlink" Target="#'2.1 Pengelolaan Anggota Dew'!A1"/><Relationship Id="rId16" Type="http://schemas.openxmlformats.org/officeDocument/2006/relationships/image" Target="../media/image1.png"/><Relationship Id="rId15" Type="http://schemas.openxmlformats.org/officeDocument/2006/relationships/hyperlink" Target="#HOME!A1"/><Relationship Id="rId14" Type="http://schemas.openxmlformats.org/officeDocument/2006/relationships/hyperlink" Target="#'Catatan dan Masukan'!A1"/><Relationship Id="rId13" Type="http://schemas.openxmlformats.org/officeDocument/2006/relationships/hyperlink" Target="#'Hasil  Akreditasi'!A1"/><Relationship Id="rId12" Type="http://schemas.openxmlformats.org/officeDocument/2006/relationships/hyperlink" Target="#'Nilai Akhir Akreditasi'!A1"/><Relationship Id="rId11" Type="http://schemas.openxmlformats.org/officeDocument/2006/relationships/hyperlink" Target="#'Skor Asesor 2'!A1"/><Relationship Id="rId10" Type="http://schemas.openxmlformats.org/officeDocument/2006/relationships/hyperlink" Target="#'Rekap Asesor 1 &amp; 2'!A1"/><Relationship Id="rId1" Type="http://schemas.openxmlformats.org/officeDocument/2006/relationships/hyperlink" Target="#'1.1 Pembinaan Anggota Muda'!A1"/></Relationships>
</file>

<file path=xl/drawings/_rels/drawing23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hyperlink" Target="#'4.2-Standar Organisasi, Adm'!A1"/><Relationship Id="rId8" Type="http://schemas.openxmlformats.org/officeDocument/2006/relationships/hyperlink" Target="#'3.2 Sarana Prasarana'!A1"/><Relationship Id="rId7" Type="http://schemas.openxmlformats.org/officeDocument/2006/relationships/hyperlink" Target="#'2.2 Pengelolaan Anggota Dew'!A1"/><Relationship Id="rId6" Type="http://schemas.openxmlformats.org/officeDocument/2006/relationships/hyperlink" Target="#'1.2 Pembinaan Anggota Muda'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6" Type="http://schemas.openxmlformats.org/officeDocument/2006/relationships/hyperlink" Target="#HOME!A1"/><Relationship Id="rId15" Type="http://schemas.openxmlformats.org/officeDocument/2006/relationships/hyperlink" Target="#'Catatan dan Masukan'!A1"/><Relationship Id="rId14" Type="http://schemas.openxmlformats.org/officeDocument/2006/relationships/hyperlink" Target="#'Hasil  Akreditasi'!A1"/><Relationship Id="rId13" Type="http://schemas.openxmlformats.org/officeDocument/2006/relationships/hyperlink" Target="#'Nilai Akhir Akreditasi'!A1"/><Relationship Id="rId12" Type="http://schemas.openxmlformats.org/officeDocument/2006/relationships/hyperlink" Target="#'Skor Asesor 2'!A1"/><Relationship Id="rId11" Type="http://schemas.openxmlformats.org/officeDocument/2006/relationships/hyperlink" Target="#'Rekap Asesor 1 &amp; 2'!A1"/><Relationship Id="rId10" Type="http://schemas.openxmlformats.org/officeDocument/2006/relationships/hyperlink" Target="#'Skor Asesor 1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hyperlink" Target="#'Daftar Isi'!A1"/><Relationship Id="rId8" Type="http://schemas.openxmlformats.org/officeDocument/2006/relationships/hyperlink" Target="#'Kata Pengantar'!A1"/><Relationship Id="rId7" Type="http://schemas.openxmlformats.org/officeDocument/2006/relationships/hyperlink" Target="#'Sampul Depan'!A1"/><Relationship Id="rId6" Type="http://schemas.openxmlformats.org/officeDocument/2006/relationships/hyperlink" Target="#HOME!A1"/><Relationship Id="rId5" Type="http://schemas.openxmlformats.org/officeDocument/2006/relationships/hyperlink" Target="#'4.1-Standar Organisasi, Adminis'!A1"/><Relationship Id="rId4" Type="http://schemas.openxmlformats.org/officeDocument/2006/relationships/hyperlink" Target="#'3.1 Sarana Prasarana'!A1"/><Relationship Id="rId3" Type="http://schemas.openxmlformats.org/officeDocument/2006/relationships/hyperlink" Target="#'2.1 Pengelolaan Anggota Dew'!A1"/><Relationship Id="rId2" Type="http://schemas.openxmlformats.org/officeDocument/2006/relationships/hyperlink" Target="#'1.1 Pembinaan Anggota Muda'!A1"/><Relationship Id="rId11" Type="http://schemas.openxmlformats.org/officeDocument/2006/relationships/hyperlink" Target="#Penutup!A1"/><Relationship Id="rId10" Type="http://schemas.openxmlformats.org/officeDocument/2006/relationships/hyperlink" Target="#Identita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479778</xdr:colOff>
      <xdr:row>15</xdr:row>
      <xdr:rowOff>169340</xdr:rowOff>
    </xdr:from>
    <xdr:to>
      <xdr:col>11</xdr:col>
      <xdr:colOff>176388</xdr:colOff>
      <xdr:row>18</xdr:row>
      <xdr:rowOff>28229</xdr:rowOff>
    </xdr:to>
    <xdr:sp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086475" y="3604260"/>
          <a:ext cx="1582420" cy="392430"/>
        </a:xfrm>
        <a:prstGeom prst="roundRect">
          <a:avLst>
            <a:gd name="adj" fmla="val 28571"/>
          </a:avLst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latin typeface="Bahnschrift SemiBold" panose="020B0502040204020203" pitchFamily="34" charset="0"/>
            </a:rPr>
            <a:t>MASUK</a:t>
          </a:r>
          <a:endParaRPr lang="en-US" sz="1400" b="1">
            <a:latin typeface="Bahnschrift SemiBold" panose="020B0502040204020203" pitchFamily="34" charset="0"/>
          </a:endParaRPr>
        </a:p>
      </xdr:txBody>
    </xdr:sp>
    <xdr:clientData/>
  </xdr:twoCellAnchor>
  <xdr:oneCellAnchor>
    <xdr:from>
      <xdr:col>9</xdr:col>
      <xdr:colOff>416278</xdr:colOff>
      <xdr:row>4</xdr:row>
      <xdr:rowOff>162277</xdr:rowOff>
    </xdr:from>
    <xdr:ext cx="323850" cy="552450"/>
    <xdr:pic>
      <xdr:nvPicPr>
        <xdr:cNvPr id="4" name="image1.png" descr="Lambang Pramuka - Wikipedia bahasa Indonesia, ensiklopedia bebas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6651625" y="873125"/>
          <a:ext cx="323850" cy="5524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19050</xdr:colOff>
      <xdr:row>0</xdr:row>
      <xdr:rowOff>0</xdr:rowOff>
    </xdr:from>
    <xdr:ext cx="311150" cy="520700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978400" y="0"/>
          <a:ext cx="311150" cy="5207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31743</xdr:rowOff>
    </xdr:from>
    <xdr:to>
      <xdr:col>0</xdr:col>
      <xdr:colOff>1174750</xdr:colOff>
      <xdr:row>6</xdr:row>
      <xdr:rowOff>130521</xdr:rowOff>
    </xdr:to>
    <xdr:sp>
      <xdr:nvSpPr>
        <xdr:cNvPr id="29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041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181321</xdr:rowOff>
    </xdr:from>
    <xdr:to>
      <xdr:col>0</xdr:col>
      <xdr:colOff>1174750</xdr:colOff>
      <xdr:row>9</xdr:row>
      <xdr:rowOff>56437</xdr:rowOff>
    </xdr:to>
    <xdr:sp>
      <xdr:nvSpPr>
        <xdr:cNvPr id="30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23975"/>
          <a:ext cx="117475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25393</xdr:rowOff>
    </xdr:from>
    <xdr:to>
      <xdr:col>1</xdr:col>
      <xdr:colOff>0</xdr:colOff>
      <xdr:row>6</xdr:row>
      <xdr:rowOff>124171</xdr:rowOff>
    </xdr:to>
    <xdr:sp>
      <xdr:nvSpPr>
        <xdr:cNvPr id="31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406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181321</xdr:rowOff>
    </xdr:from>
    <xdr:to>
      <xdr:col>1</xdr:col>
      <xdr:colOff>2822</xdr:colOff>
      <xdr:row>9</xdr:row>
      <xdr:rowOff>56437</xdr:rowOff>
    </xdr:to>
    <xdr:sp>
      <xdr:nvSpPr>
        <xdr:cNvPr id="32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23975"/>
          <a:ext cx="117729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167915</xdr:rowOff>
    </xdr:from>
    <xdr:to>
      <xdr:col>1</xdr:col>
      <xdr:colOff>0</xdr:colOff>
      <xdr:row>3</xdr:row>
      <xdr:rowOff>153804</xdr:rowOff>
    </xdr:to>
    <xdr:sp>
      <xdr:nvSpPr>
        <xdr:cNvPr id="33" name="Rectangle: Rounded Corners 60"/>
        <xdr:cNvSpPr/>
      </xdr:nvSpPr>
      <xdr:spPr>
        <a:xfrm>
          <a:off x="0" y="351790"/>
          <a:ext cx="2374900" cy="35433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151687</xdr:rowOff>
    </xdr:from>
    <xdr:to>
      <xdr:col>1</xdr:col>
      <xdr:colOff>2822</xdr:colOff>
      <xdr:row>11</xdr:row>
      <xdr:rowOff>76193</xdr:rowOff>
    </xdr:to>
    <xdr:sp>
      <xdr:nvSpPr>
        <xdr:cNvPr id="34" name="Rectangle: Rounded Corners 60"/>
        <xdr:cNvSpPr/>
      </xdr:nvSpPr>
      <xdr:spPr>
        <a:xfrm>
          <a:off x="0" y="1846580"/>
          <a:ext cx="237744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112889</xdr:rowOff>
    </xdr:to>
    <xdr:sp>
      <xdr:nvSpPr>
        <xdr:cNvPr id="35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654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162271</xdr:rowOff>
    </xdr:from>
    <xdr:to>
      <xdr:col>0</xdr:col>
      <xdr:colOff>1174750</xdr:colOff>
      <xdr:row>13</xdr:row>
      <xdr:rowOff>63695</xdr:rowOff>
    </xdr:to>
    <xdr:sp>
      <xdr:nvSpPr>
        <xdr:cNvPr id="36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2567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119223</xdr:rowOff>
    </xdr:from>
    <xdr:to>
      <xdr:col>0</xdr:col>
      <xdr:colOff>1174750</xdr:colOff>
      <xdr:row>15</xdr:row>
      <xdr:rowOff>19746</xdr:rowOff>
    </xdr:to>
    <xdr:sp>
      <xdr:nvSpPr>
        <xdr:cNvPr id="37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50795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170033</xdr:rowOff>
    </xdr:from>
    <xdr:to>
      <xdr:col>1</xdr:col>
      <xdr:colOff>0</xdr:colOff>
      <xdr:row>13</xdr:row>
      <xdr:rowOff>71457</xdr:rowOff>
    </xdr:to>
    <xdr:sp>
      <xdr:nvSpPr>
        <xdr:cNvPr id="38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3329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126279</xdr:rowOff>
    </xdr:from>
    <xdr:to>
      <xdr:col>1</xdr:col>
      <xdr:colOff>2822</xdr:colOff>
      <xdr:row>15</xdr:row>
      <xdr:rowOff>26802</xdr:rowOff>
    </xdr:to>
    <xdr:sp>
      <xdr:nvSpPr>
        <xdr:cNvPr id="39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577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15</xdr:row>
      <xdr:rowOff>75469</xdr:rowOff>
    </xdr:from>
    <xdr:to>
      <xdr:col>0</xdr:col>
      <xdr:colOff>1770944</xdr:colOff>
      <xdr:row>16</xdr:row>
      <xdr:rowOff>160142</xdr:rowOff>
    </xdr:to>
    <xdr:sp>
      <xdr:nvSpPr>
        <xdr:cNvPr id="40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752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390525</xdr:colOff>
      <xdr:row>0</xdr:row>
      <xdr:rowOff>69850</xdr:rowOff>
    </xdr:from>
    <xdr:ext cx="304800" cy="542925"/>
    <xdr:pic>
      <xdr:nvPicPr>
        <xdr:cNvPr id="4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159375" y="69850"/>
          <a:ext cx="30480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</xdr:colOff>
      <xdr:row>11</xdr:row>
      <xdr:rowOff>9525</xdr:rowOff>
    </xdr:from>
    <xdr:ext cx="161925" cy="171450"/>
    <xdr:sp>
      <xdr:nvSpPr>
        <xdr:cNvPr id="17" name="Shape 3"/>
        <xdr:cNvSpPr/>
      </xdr:nvSpPr>
      <xdr:spPr>
        <a:xfrm>
          <a:off x="4883150" y="2228850"/>
          <a:ext cx="161925" cy="1714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 panose="020B0604020202020204"/>
            <a:buNone/>
          </a:pPr>
          <a:endParaRPr sz="12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1990725</xdr:colOff>
      <xdr:row>11</xdr:row>
      <xdr:rowOff>0</xdr:rowOff>
    </xdr:from>
    <xdr:ext cx="161925" cy="171450"/>
    <xdr:sp>
      <xdr:nvSpPr>
        <xdr:cNvPr id="18" name="Shape 3"/>
        <xdr:cNvSpPr/>
      </xdr:nvSpPr>
      <xdr:spPr>
        <a:xfrm>
          <a:off x="6759575" y="2219325"/>
          <a:ext cx="161925" cy="1714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 panose="020B0604020202020204"/>
            <a:buNone/>
          </a:pPr>
          <a:endParaRPr sz="12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346075</xdr:colOff>
      <xdr:row>0</xdr:row>
      <xdr:rowOff>69850</xdr:rowOff>
    </xdr:from>
    <xdr:ext cx="304800" cy="542925"/>
    <xdr:pic>
      <xdr:nvPicPr>
        <xdr:cNvPr id="19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114925" y="69850"/>
          <a:ext cx="304800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63493</xdr:rowOff>
    </xdr:from>
    <xdr:to>
      <xdr:col>0</xdr:col>
      <xdr:colOff>1174750</xdr:colOff>
      <xdr:row>6</xdr:row>
      <xdr:rowOff>162271</xdr:rowOff>
    </xdr:to>
    <xdr:sp>
      <xdr:nvSpPr>
        <xdr:cNvPr id="69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041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213071</xdr:rowOff>
    </xdr:from>
    <xdr:to>
      <xdr:col>0</xdr:col>
      <xdr:colOff>1174750</xdr:colOff>
      <xdr:row>8</xdr:row>
      <xdr:rowOff>100887</xdr:rowOff>
    </xdr:to>
    <xdr:sp>
      <xdr:nvSpPr>
        <xdr:cNvPr id="70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23975"/>
          <a:ext cx="1174750" cy="4051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57143</xdr:rowOff>
    </xdr:from>
    <xdr:to>
      <xdr:col>1</xdr:col>
      <xdr:colOff>0</xdr:colOff>
      <xdr:row>6</xdr:row>
      <xdr:rowOff>155921</xdr:rowOff>
    </xdr:to>
    <xdr:sp>
      <xdr:nvSpPr>
        <xdr:cNvPr id="71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406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213071</xdr:rowOff>
    </xdr:from>
    <xdr:to>
      <xdr:col>1</xdr:col>
      <xdr:colOff>2822</xdr:colOff>
      <xdr:row>8</xdr:row>
      <xdr:rowOff>100887</xdr:rowOff>
    </xdr:to>
    <xdr:sp>
      <xdr:nvSpPr>
        <xdr:cNvPr id="72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23975"/>
          <a:ext cx="1177290" cy="4051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174265</xdr:rowOff>
    </xdr:from>
    <xdr:to>
      <xdr:col>1</xdr:col>
      <xdr:colOff>0</xdr:colOff>
      <xdr:row>3</xdr:row>
      <xdr:rowOff>172854</xdr:rowOff>
    </xdr:to>
    <xdr:sp>
      <xdr:nvSpPr>
        <xdr:cNvPr id="73" name="Rectangle: Rounded Corners 60"/>
        <xdr:cNvSpPr/>
      </xdr:nvSpPr>
      <xdr:spPr>
        <a:xfrm>
          <a:off x="0" y="351790"/>
          <a:ext cx="2374900" cy="35433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196137</xdr:rowOff>
    </xdr:from>
    <xdr:to>
      <xdr:col>1</xdr:col>
      <xdr:colOff>2822</xdr:colOff>
      <xdr:row>10</xdr:row>
      <xdr:rowOff>95243</xdr:rowOff>
    </xdr:to>
    <xdr:sp>
      <xdr:nvSpPr>
        <xdr:cNvPr id="74" name="Rectangle: Rounded Corners 60"/>
        <xdr:cNvSpPr/>
      </xdr:nvSpPr>
      <xdr:spPr>
        <a:xfrm>
          <a:off x="0" y="1824355"/>
          <a:ext cx="237744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119239</xdr:rowOff>
    </xdr:to>
    <xdr:sp>
      <xdr:nvSpPr>
        <xdr:cNvPr id="75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654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181321</xdr:rowOff>
    </xdr:from>
    <xdr:to>
      <xdr:col>0</xdr:col>
      <xdr:colOff>1174750</xdr:colOff>
      <xdr:row>12</xdr:row>
      <xdr:rowOff>57345</xdr:rowOff>
    </xdr:to>
    <xdr:sp>
      <xdr:nvSpPr>
        <xdr:cNvPr id="76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03450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112873</xdr:rowOff>
    </xdr:from>
    <xdr:to>
      <xdr:col>0</xdr:col>
      <xdr:colOff>1174750</xdr:colOff>
      <xdr:row>13</xdr:row>
      <xdr:rowOff>184846</xdr:rowOff>
    </xdr:to>
    <xdr:sp>
      <xdr:nvSpPr>
        <xdr:cNvPr id="77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28570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189083</xdr:rowOff>
    </xdr:from>
    <xdr:to>
      <xdr:col>1</xdr:col>
      <xdr:colOff>0</xdr:colOff>
      <xdr:row>12</xdr:row>
      <xdr:rowOff>65107</xdr:rowOff>
    </xdr:to>
    <xdr:sp>
      <xdr:nvSpPr>
        <xdr:cNvPr id="78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11070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119929</xdr:rowOff>
    </xdr:from>
    <xdr:to>
      <xdr:col>1</xdr:col>
      <xdr:colOff>2822</xdr:colOff>
      <xdr:row>13</xdr:row>
      <xdr:rowOff>191902</xdr:rowOff>
    </xdr:to>
    <xdr:sp>
      <xdr:nvSpPr>
        <xdr:cNvPr id="79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35555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14</xdr:row>
      <xdr:rowOff>43719</xdr:rowOff>
    </xdr:from>
    <xdr:to>
      <xdr:col>0</xdr:col>
      <xdr:colOff>1770944</xdr:colOff>
      <xdr:row>15</xdr:row>
      <xdr:rowOff>115692</xdr:rowOff>
    </xdr:to>
    <xdr:sp>
      <xdr:nvSpPr>
        <xdr:cNvPr id="80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53055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476250</xdr:colOff>
      <xdr:row>1</xdr:row>
      <xdr:rowOff>161925</xdr:rowOff>
    </xdr:from>
    <xdr:ext cx="400050" cy="809625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991100" y="339725"/>
          <a:ext cx="400050" cy="8096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69843</xdr:rowOff>
    </xdr:from>
    <xdr:to>
      <xdr:col>0</xdr:col>
      <xdr:colOff>1174750</xdr:colOff>
      <xdr:row>7</xdr:row>
      <xdr:rowOff>28921</xdr:rowOff>
    </xdr:to>
    <xdr:sp>
      <xdr:nvSpPr>
        <xdr:cNvPr id="17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041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79721</xdr:rowOff>
    </xdr:from>
    <xdr:to>
      <xdr:col>0</xdr:col>
      <xdr:colOff>1174750</xdr:colOff>
      <xdr:row>9</xdr:row>
      <xdr:rowOff>75487</xdr:rowOff>
    </xdr:to>
    <xdr:sp>
      <xdr:nvSpPr>
        <xdr:cNvPr id="18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23975"/>
          <a:ext cx="117475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63493</xdr:rowOff>
    </xdr:from>
    <xdr:to>
      <xdr:col>1</xdr:col>
      <xdr:colOff>0</xdr:colOff>
      <xdr:row>7</xdr:row>
      <xdr:rowOff>22571</xdr:rowOff>
    </xdr:to>
    <xdr:sp>
      <xdr:nvSpPr>
        <xdr:cNvPr id="19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406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79721</xdr:rowOff>
    </xdr:from>
    <xdr:to>
      <xdr:col>1</xdr:col>
      <xdr:colOff>2822</xdr:colOff>
      <xdr:row>9</xdr:row>
      <xdr:rowOff>75487</xdr:rowOff>
    </xdr:to>
    <xdr:sp>
      <xdr:nvSpPr>
        <xdr:cNvPr id="20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23975"/>
          <a:ext cx="117729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174265</xdr:rowOff>
    </xdr:from>
    <xdr:to>
      <xdr:col>1</xdr:col>
      <xdr:colOff>0</xdr:colOff>
      <xdr:row>3</xdr:row>
      <xdr:rowOff>172854</xdr:rowOff>
    </xdr:to>
    <xdr:sp>
      <xdr:nvSpPr>
        <xdr:cNvPr id="21" name="Rectangle: Rounded Corners 60"/>
        <xdr:cNvSpPr/>
      </xdr:nvSpPr>
      <xdr:spPr>
        <a:xfrm>
          <a:off x="0" y="351790"/>
          <a:ext cx="2374900" cy="35433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170737</xdr:rowOff>
    </xdr:from>
    <xdr:to>
      <xdr:col>1</xdr:col>
      <xdr:colOff>2822</xdr:colOff>
      <xdr:row>11</xdr:row>
      <xdr:rowOff>88893</xdr:rowOff>
    </xdr:to>
    <xdr:sp>
      <xdr:nvSpPr>
        <xdr:cNvPr id="22" name="Rectangle: Rounded Corners 60"/>
        <xdr:cNvSpPr/>
      </xdr:nvSpPr>
      <xdr:spPr>
        <a:xfrm>
          <a:off x="0" y="1846580"/>
          <a:ext cx="237744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119239</xdr:rowOff>
    </xdr:to>
    <xdr:sp>
      <xdr:nvSpPr>
        <xdr:cNvPr id="23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654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174971</xdr:rowOff>
    </xdr:from>
    <xdr:to>
      <xdr:col>0</xdr:col>
      <xdr:colOff>1174750</xdr:colOff>
      <xdr:row>13</xdr:row>
      <xdr:rowOff>50995</xdr:rowOff>
    </xdr:to>
    <xdr:sp>
      <xdr:nvSpPr>
        <xdr:cNvPr id="24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2567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106523</xdr:rowOff>
    </xdr:from>
    <xdr:to>
      <xdr:col>0</xdr:col>
      <xdr:colOff>1174750</xdr:colOff>
      <xdr:row>14</xdr:row>
      <xdr:rowOff>178496</xdr:rowOff>
    </xdr:to>
    <xdr:sp>
      <xdr:nvSpPr>
        <xdr:cNvPr id="25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50795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182733</xdr:rowOff>
    </xdr:from>
    <xdr:to>
      <xdr:col>1</xdr:col>
      <xdr:colOff>0</xdr:colOff>
      <xdr:row>13</xdr:row>
      <xdr:rowOff>58757</xdr:rowOff>
    </xdr:to>
    <xdr:sp>
      <xdr:nvSpPr>
        <xdr:cNvPr id="26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3329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113579</xdr:rowOff>
    </xdr:from>
    <xdr:to>
      <xdr:col>1</xdr:col>
      <xdr:colOff>2822</xdr:colOff>
      <xdr:row>14</xdr:row>
      <xdr:rowOff>185552</xdr:rowOff>
    </xdr:to>
    <xdr:sp>
      <xdr:nvSpPr>
        <xdr:cNvPr id="27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577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15</xdr:row>
      <xdr:rowOff>37369</xdr:rowOff>
    </xdr:from>
    <xdr:to>
      <xdr:col>0</xdr:col>
      <xdr:colOff>1770944</xdr:colOff>
      <xdr:row>16</xdr:row>
      <xdr:rowOff>109342</xdr:rowOff>
    </xdr:to>
    <xdr:sp>
      <xdr:nvSpPr>
        <xdr:cNvPr id="28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752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599722</xdr:colOff>
      <xdr:row>0</xdr:row>
      <xdr:rowOff>119944</xdr:rowOff>
    </xdr:from>
    <xdr:ext cx="266700" cy="571500"/>
    <xdr:pic>
      <xdr:nvPicPr>
        <xdr:cNvPr id="41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606540" y="119380"/>
          <a:ext cx="266700" cy="5715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47265</xdr:rowOff>
    </xdr:from>
    <xdr:to>
      <xdr:col>0</xdr:col>
      <xdr:colOff>1174750</xdr:colOff>
      <xdr:row>6</xdr:row>
      <xdr:rowOff>158743</xdr:rowOff>
    </xdr:to>
    <xdr:sp>
      <xdr:nvSpPr>
        <xdr:cNvPr id="59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93115"/>
          <a:ext cx="1174750" cy="50482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19043</xdr:rowOff>
    </xdr:from>
    <xdr:to>
      <xdr:col>0</xdr:col>
      <xdr:colOff>1174750</xdr:colOff>
      <xdr:row>9</xdr:row>
      <xdr:rowOff>72665</xdr:rowOff>
    </xdr:to>
    <xdr:sp>
      <xdr:nvSpPr>
        <xdr:cNvPr id="60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55090"/>
          <a:ext cx="1174750" cy="43497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40915</xdr:rowOff>
    </xdr:from>
    <xdr:to>
      <xdr:col>0</xdr:col>
      <xdr:colOff>2374900</xdr:colOff>
      <xdr:row>6</xdr:row>
      <xdr:rowOff>152393</xdr:rowOff>
    </xdr:to>
    <xdr:sp>
      <xdr:nvSpPr>
        <xdr:cNvPr id="61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86765"/>
          <a:ext cx="1174750" cy="50482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19043</xdr:rowOff>
    </xdr:from>
    <xdr:to>
      <xdr:col>1</xdr:col>
      <xdr:colOff>0</xdr:colOff>
      <xdr:row>9</xdr:row>
      <xdr:rowOff>72665</xdr:rowOff>
    </xdr:to>
    <xdr:sp>
      <xdr:nvSpPr>
        <xdr:cNvPr id="62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55090"/>
          <a:ext cx="1174750" cy="43497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168621</xdr:rowOff>
    </xdr:from>
    <xdr:to>
      <xdr:col>0</xdr:col>
      <xdr:colOff>2374900</xdr:colOff>
      <xdr:row>3</xdr:row>
      <xdr:rowOff>155921</xdr:rowOff>
    </xdr:to>
    <xdr:sp>
      <xdr:nvSpPr>
        <xdr:cNvPr id="63" name="Rectangle: Rounded Corners 60"/>
        <xdr:cNvSpPr/>
      </xdr:nvSpPr>
      <xdr:spPr>
        <a:xfrm>
          <a:off x="0" y="361950"/>
          <a:ext cx="2374900" cy="3556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167915</xdr:rowOff>
    </xdr:from>
    <xdr:to>
      <xdr:col>1</xdr:col>
      <xdr:colOff>0</xdr:colOff>
      <xdr:row>11</xdr:row>
      <xdr:rowOff>93832</xdr:rowOff>
    </xdr:to>
    <xdr:sp>
      <xdr:nvSpPr>
        <xdr:cNvPr id="64" name="Rectangle: Rounded Corners 60"/>
        <xdr:cNvSpPr/>
      </xdr:nvSpPr>
      <xdr:spPr>
        <a:xfrm>
          <a:off x="0" y="1885315"/>
          <a:ext cx="2374900" cy="29400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113595</xdr:rowOff>
    </xdr:to>
    <xdr:sp>
      <xdr:nvSpPr>
        <xdr:cNvPr id="65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30670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179910</xdr:rowOff>
    </xdr:from>
    <xdr:to>
      <xdr:col>0</xdr:col>
      <xdr:colOff>1174750</xdr:colOff>
      <xdr:row>13</xdr:row>
      <xdr:rowOff>82745</xdr:rowOff>
    </xdr:to>
    <xdr:sp>
      <xdr:nvSpPr>
        <xdr:cNvPr id="66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65680"/>
          <a:ext cx="1174750" cy="27114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4217</xdr:rowOff>
    </xdr:from>
    <xdr:to>
      <xdr:col>0</xdr:col>
      <xdr:colOff>1174750</xdr:colOff>
      <xdr:row>15</xdr:row>
      <xdr:rowOff>89596</xdr:rowOff>
    </xdr:to>
    <xdr:sp>
      <xdr:nvSpPr>
        <xdr:cNvPr id="67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9143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4227</xdr:rowOff>
    </xdr:from>
    <xdr:to>
      <xdr:col>0</xdr:col>
      <xdr:colOff>2374900</xdr:colOff>
      <xdr:row>13</xdr:row>
      <xdr:rowOff>90507</xdr:rowOff>
    </xdr:to>
    <xdr:sp>
      <xdr:nvSpPr>
        <xdr:cNvPr id="68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73935"/>
          <a:ext cx="1174750" cy="2705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11273</xdr:rowOff>
    </xdr:from>
    <xdr:to>
      <xdr:col>1</xdr:col>
      <xdr:colOff>0</xdr:colOff>
      <xdr:row>15</xdr:row>
      <xdr:rowOff>96652</xdr:rowOff>
    </xdr:to>
    <xdr:sp>
      <xdr:nvSpPr>
        <xdr:cNvPr id="69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98420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15</xdr:row>
      <xdr:rowOff>145319</xdr:rowOff>
    </xdr:from>
    <xdr:to>
      <xdr:col>0</xdr:col>
      <xdr:colOff>1770944</xdr:colOff>
      <xdr:row>17</xdr:row>
      <xdr:rowOff>33142</xdr:rowOff>
    </xdr:to>
    <xdr:sp>
      <xdr:nvSpPr>
        <xdr:cNvPr id="70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916555"/>
          <a:ext cx="117729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2190750</xdr:colOff>
      <xdr:row>2</xdr:row>
      <xdr:rowOff>9525</xdr:rowOff>
    </xdr:from>
    <xdr:ext cx="266700" cy="523875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019550" y="377825"/>
          <a:ext cx="26670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21167</xdr:colOff>
      <xdr:row>1</xdr:row>
      <xdr:rowOff>56445</xdr:rowOff>
    </xdr:from>
    <xdr:ext cx="266700" cy="542925"/>
    <xdr:pic>
      <xdr:nvPicPr>
        <xdr:cNvPr id="4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358255" y="236855"/>
          <a:ext cx="266700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19043</xdr:rowOff>
    </xdr:from>
    <xdr:to>
      <xdr:col>0</xdr:col>
      <xdr:colOff>1174750</xdr:colOff>
      <xdr:row>6</xdr:row>
      <xdr:rowOff>158743</xdr:rowOff>
    </xdr:to>
    <xdr:sp>
      <xdr:nvSpPr>
        <xdr:cNvPr id="60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99465"/>
          <a:ext cx="1174750" cy="50165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209543</xdr:rowOff>
    </xdr:from>
    <xdr:to>
      <xdr:col>0</xdr:col>
      <xdr:colOff>1174750</xdr:colOff>
      <xdr:row>9</xdr:row>
      <xdr:rowOff>72665</xdr:rowOff>
    </xdr:to>
    <xdr:sp>
      <xdr:nvSpPr>
        <xdr:cNvPr id="61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51915"/>
          <a:ext cx="1174750" cy="43497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12693</xdr:rowOff>
    </xdr:from>
    <xdr:to>
      <xdr:col>0</xdr:col>
      <xdr:colOff>2374900</xdr:colOff>
      <xdr:row>6</xdr:row>
      <xdr:rowOff>152393</xdr:rowOff>
    </xdr:to>
    <xdr:sp>
      <xdr:nvSpPr>
        <xdr:cNvPr id="62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93115"/>
          <a:ext cx="1174750" cy="50165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209543</xdr:rowOff>
    </xdr:from>
    <xdr:to>
      <xdr:col>1</xdr:col>
      <xdr:colOff>0</xdr:colOff>
      <xdr:row>9</xdr:row>
      <xdr:rowOff>72665</xdr:rowOff>
    </xdr:to>
    <xdr:sp>
      <xdr:nvSpPr>
        <xdr:cNvPr id="63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51915"/>
          <a:ext cx="1174750" cy="43497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175676</xdr:rowOff>
    </xdr:from>
    <xdr:to>
      <xdr:col>0</xdr:col>
      <xdr:colOff>2374900</xdr:colOff>
      <xdr:row>3</xdr:row>
      <xdr:rowOff>120643</xdr:rowOff>
    </xdr:to>
    <xdr:sp>
      <xdr:nvSpPr>
        <xdr:cNvPr id="64" name="Rectangle: Rounded Corners 60"/>
        <xdr:cNvSpPr/>
      </xdr:nvSpPr>
      <xdr:spPr>
        <a:xfrm>
          <a:off x="0" y="356235"/>
          <a:ext cx="2374900" cy="36385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167915</xdr:rowOff>
    </xdr:from>
    <xdr:to>
      <xdr:col>1</xdr:col>
      <xdr:colOff>0</xdr:colOff>
      <xdr:row>11</xdr:row>
      <xdr:rowOff>65610</xdr:rowOff>
    </xdr:to>
    <xdr:sp>
      <xdr:nvSpPr>
        <xdr:cNvPr id="65" name="Rectangle: Rounded Corners 60"/>
        <xdr:cNvSpPr/>
      </xdr:nvSpPr>
      <xdr:spPr>
        <a:xfrm>
          <a:off x="0" y="1882140"/>
          <a:ext cx="2374900" cy="29781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120650</xdr:rowOff>
    </xdr:to>
    <xdr:sp>
      <xdr:nvSpPr>
        <xdr:cNvPr id="66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30162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151688</xdr:rowOff>
    </xdr:from>
    <xdr:to>
      <xdr:col>0</xdr:col>
      <xdr:colOff>1174750</xdr:colOff>
      <xdr:row>11</xdr:row>
      <xdr:rowOff>421412</xdr:rowOff>
    </xdr:to>
    <xdr:sp>
      <xdr:nvSpPr>
        <xdr:cNvPr id="67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65680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476940</xdr:rowOff>
    </xdr:from>
    <xdr:to>
      <xdr:col>0</xdr:col>
      <xdr:colOff>1174750</xdr:colOff>
      <xdr:row>12</xdr:row>
      <xdr:rowOff>54318</xdr:rowOff>
    </xdr:to>
    <xdr:sp>
      <xdr:nvSpPr>
        <xdr:cNvPr id="68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91435"/>
          <a:ext cx="117475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159450</xdr:rowOff>
    </xdr:from>
    <xdr:to>
      <xdr:col>0</xdr:col>
      <xdr:colOff>2374900</xdr:colOff>
      <xdr:row>11</xdr:row>
      <xdr:rowOff>429174</xdr:rowOff>
    </xdr:to>
    <xdr:sp>
      <xdr:nvSpPr>
        <xdr:cNvPr id="69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73935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483996</xdr:rowOff>
    </xdr:from>
    <xdr:to>
      <xdr:col>1</xdr:col>
      <xdr:colOff>0</xdr:colOff>
      <xdr:row>12</xdr:row>
      <xdr:rowOff>61374</xdr:rowOff>
    </xdr:to>
    <xdr:sp>
      <xdr:nvSpPr>
        <xdr:cNvPr id="70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98420"/>
          <a:ext cx="117475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12</xdr:row>
      <xdr:rowOff>110041</xdr:rowOff>
    </xdr:from>
    <xdr:to>
      <xdr:col>0</xdr:col>
      <xdr:colOff>1770944</xdr:colOff>
      <xdr:row>13</xdr:row>
      <xdr:rowOff>202475</xdr:rowOff>
    </xdr:to>
    <xdr:sp>
      <xdr:nvSpPr>
        <xdr:cNvPr id="71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919730"/>
          <a:ext cx="1177290" cy="2730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2657475</xdr:colOff>
      <xdr:row>1</xdr:row>
      <xdr:rowOff>38100</xdr:rowOff>
    </xdr:from>
    <xdr:ext cx="600075" cy="609600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664075" y="209550"/>
          <a:ext cx="600075" cy="6096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46568</xdr:colOff>
      <xdr:row>1</xdr:row>
      <xdr:rowOff>1</xdr:rowOff>
    </xdr:from>
    <xdr:ext cx="266700" cy="542924"/>
    <xdr:pic>
      <xdr:nvPicPr>
        <xdr:cNvPr id="3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7037705" y="180975"/>
          <a:ext cx="266700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5</xdr:row>
      <xdr:rowOff>33154</xdr:rowOff>
    </xdr:from>
    <xdr:to>
      <xdr:col>0</xdr:col>
      <xdr:colOff>1174750</xdr:colOff>
      <xdr:row>7</xdr:row>
      <xdr:rowOff>102299</xdr:rowOff>
    </xdr:to>
    <xdr:sp>
      <xdr:nvSpPr>
        <xdr:cNvPr id="33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804545"/>
          <a:ext cx="1174750" cy="48831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153099</xdr:rowOff>
    </xdr:from>
    <xdr:to>
      <xdr:col>0</xdr:col>
      <xdr:colOff>1174750</xdr:colOff>
      <xdr:row>9</xdr:row>
      <xdr:rowOff>234943</xdr:rowOff>
    </xdr:to>
    <xdr:sp>
      <xdr:nvSpPr>
        <xdr:cNvPr id="34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43660"/>
          <a:ext cx="1174750" cy="42418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5</xdr:row>
      <xdr:rowOff>26804</xdr:rowOff>
    </xdr:from>
    <xdr:to>
      <xdr:col>0</xdr:col>
      <xdr:colOff>2374900</xdr:colOff>
      <xdr:row>7</xdr:row>
      <xdr:rowOff>95949</xdr:rowOff>
    </xdr:to>
    <xdr:sp>
      <xdr:nvSpPr>
        <xdr:cNvPr id="35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98195"/>
          <a:ext cx="1174750" cy="48831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153099</xdr:rowOff>
    </xdr:from>
    <xdr:to>
      <xdr:col>1</xdr:col>
      <xdr:colOff>0</xdr:colOff>
      <xdr:row>9</xdr:row>
      <xdr:rowOff>234943</xdr:rowOff>
    </xdr:to>
    <xdr:sp>
      <xdr:nvSpPr>
        <xdr:cNvPr id="36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43660"/>
          <a:ext cx="1174750" cy="42418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175676</xdr:rowOff>
    </xdr:from>
    <xdr:to>
      <xdr:col>0</xdr:col>
      <xdr:colOff>2374900</xdr:colOff>
      <xdr:row>4</xdr:row>
      <xdr:rowOff>698</xdr:rowOff>
    </xdr:to>
    <xdr:sp>
      <xdr:nvSpPr>
        <xdr:cNvPr id="37" name="Rectangle: Rounded Corners 60"/>
        <xdr:cNvSpPr/>
      </xdr:nvSpPr>
      <xdr:spPr>
        <a:xfrm>
          <a:off x="0" y="356235"/>
          <a:ext cx="2374900" cy="3683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62081</xdr:rowOff>
    </xdr:from>
    <xdr:to>
      <xdr:col>1</xdr:col>
      <xdr:colOff>0</xdr:colOff>
      <xdr:row>12</xdr:row>
      <xdr:rowOff>44443</xdr:rowOff>
    </xdr:to>
    <xdr:sp>
      <xdr:nvSpPr>
        <xdr:cNvPr id="38" name="Rectangle: Rounded Corners 60"/>
        <xdr:cNvSpPr/>
      </xdr:nvSpPr>
      <xdr:spPr>
        <a:xfrm>
          <a:off x="0" y="1861820"/>
          <a:ext cx="2374900" cy="29654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120650</xdr:rowOff>
    </xdr:to>
    <xdr:sp>
      <xdr:nvSpPr>
        <xdr:cNvPr id="39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30162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130521</xdr:rowOff>
    </xdr:from>
    <xdr:to>
      <xdr:col>0</xdr:col>
      <xdr:colOff>1174750</xdr:colOff>
      <xdr:row>13</xdr:row>
      <xdr:rowOff>181523</xdr:rowOff>
    </xdr:to>
    <xdr:sp>
      <xdr:nvSpPr>
        <xdr:cNvPr id="40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4472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18329</xdr:rowOff>
    </xdr:from>
    <xdr:to>
      <xdr:col>0</xdr:col>
      <xdr:colOff>1174750</xdr:colOff>
      <xdr:row>15</xdr:row>
      <xdr:rowOff>33152</xdr:rowOff>
    </xdr:to>
    <xdr:sp>
      <xdr:nvSpPr>
        <xdr:cNvPr id="41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70480"/>
          <a:ext cx="117475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138283</xdr:rowOff>
    </xdr:from>
    <xdr:to>
      <xdr:col>0</xdr:col>
      <xdr:colOff>2374900</xdr:colOff>
      <xdr:row>13</xdr:row>
      <xdr:rowOff>189285</xdr:rowOff>
    </xdr:to>
    <xdr:sp>
      <xdr:nvSpPr>
        <xdr:cNvPr id="42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52345"/>
          <a:ext cx="1174750" cy="2705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25385</xdr:rowOff>
    </xdr:from>
    <xdr:to>
      <xdr:col>1</xdr:col>
      <xdr:colOff>0</xdr:colOff>
      <xdr:row>15</xdr:row>
      <xdr:rowOff>40208</xdr:rowOff>
    </xdr:to>
    <xdr:sp>
      <xdr:nvSpPr>
        <xdr:cNvPr id="43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77465"/>
          <a:ext cx="117475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15</xdr:row>
      <xdr:rowOff>88875</xdr:rowOff>
    </xdr:from>
    <xdr:to>
      <xdr:col>0</xdr:col>
      <xdr:colOff>1770944</xdr:colOff>
      <xdr:row>16</xdr:row>
      <xdr:rowOff>103698</xdr:rowOff>
    </xdr:to>
    <xdr:sp>
      <xdr:nvSpPr>
        <xdr:cNvPr id="44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98140"/>
          <a:ext cx="1177290" cy="2724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1285875</xdr:colOff>
      <xdr:row>1</xdr:row>
      <xdr:rowOff>123825</xdr:rowOff>
    </xdr:from>
    <xdr:ext cx="276225" cy="552450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441575" y="304800"/>
          <a:ext cx="276225" cy="5524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148167</xdr:colOff>
      <xdr:row>1</xdr:row>
      <xdr:rowOff>56446</xdr:rowOff>
    </xdr:from>
    <xdr:ext cx="266700" cy="542925"/>
    <xdr:pic>
      <xdr:nvPicPr>
        <xdr:cNvPr id="4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7253605" y="240030"/>
          <a:ext cx="266700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47265</xdr:rowOff>
    </xdr:from>
    <xdr:to>
      <xdr:col>0</xdr:col>
      <xdr:colOff>1174750</xdr:colOff>
      <xdr:row>6</xdr:row>
      <xdr:rowOff>165799</xdr:rowOff>
    </xdr:to>
    <xdr:sp>
      <xdr:nvSpPr>
        <xdr:cNvPr id="34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3590"/>
          <a:ext cx="1174750" cy="4997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26099</xdr:rowOff>
    </xdr:from>
    <xdr:to>
      <xdr:col>0</xdr:col>
      <xdr:colOff>1174750</xdr:colOff>
      <xdr:row>9</xdr:row>
      <xdr:rowOff>79720</xdr:rowOff>
    </xdr:to>
    <xdr:sp>
      <xdr:nvSpPr>
        <xdr:cNvPr id="35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40485"/>
          <a:ext cx="1174750" cy="43434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40915</xdr:rowOff>
    </xdr:from>
    <xdr:to>
      <xdr:col>0</xdr:col>
      <xdr:colOff>2374900</xdr:colOff>
      <xdr:row>6</xdr:row>
      <xdr:rowOff>159449</xdr:rowOff>
    </xdr:to>
    <xdr:sp>
      <xdr:nvSpPr>
        <xdr:cNvPr id="36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7240"/>
          <a:ext cx="1174750" cy="4997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26099</xdr:rowOff>
    </xdr:from>
    <xdr:to>
      <xdr:col>1</xdr:col>
      <xdr:colOff>0</xdr:colOff>
      <xdr:row>9</xdr:row>
      <xdr:rowOff>79720</xdr:rowOff>
    </xdr:to>
    <xdr:sp>
      <xdr:nvSpPr>
        <xdr:cNvPr id="37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40485"/>
          <a:ext cx="1174750" cy="43434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168621</xdr:rowOff>
    </xdr:from>
    <xdr:to>
      <xdr:col>0</xdr:col>
      <xdr:colOff>2374900</xdr:colOff>
      <xdr:row>3</xdr:row>
      <xdr:rowOff>155921</xdr:rowOff>
    </xdr:to>
    <xdr:sp>
      <xdr:nvSpPr>
        <xdr:cNvPr id="38" name="Rectangle: Rounded Corners 60"/>
        <xdr:cNvSpPr/>
      </xdr:nvSpPr>
      <xdr:spPr>
        <a:xfrm>
          <a:off x="0" y="352425"/>
          <a:ext cx="2374900" cy="3556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174970</xdr:rowOff>
    </xdr:from>
    <xdr:to>
      <xdr:col>1</xdr:col>
      <xdr:colOff>0</xdr:colOff>
      <xdr:row>11</xdr:row>
      <xdr:rowOff>58554</xdr:rowOff>
    </xdr:to>
    <xdr:sp>
      <xdr:nvSpPr>
        <xdr:cNvPr id="39" name="Rectangle: Rounded Corners 60"/>
        <xdr:cNvSpPr/>
      </xdr:nvSpPr>
      <xdr:spPr>
        <a:xfrm>
          <a:off x="0" y="1870075"/>
          <a:ext cx="2374900" cy="30289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113595</xdr:rowOff>
    </xdr:to>
    <xdr:sp>
      <xdr:nvSpPr>
        <xdr:cNvPr id="58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7180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144632</xdr:rowOff>
    </xdr:from>
    <xdr:to>
      <xdr:col>0</xdr:col>
      <xdr:colOff>1174750</xdr:colOff>
      <xdr:row>13</xdr:row>
      <xdr:rowOff>61578</xdr:rowOff>
    </xdr:to>
    <xdr:sp>
      <xdr:nvSpPr>
        <xdr:cNvPr id="59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58695"/>
          <a:ext cx="1174750" cy="2787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117106</xdr:rowOff>
    </xdr:from>
    <xdr:to>
      <xdr:col>0</xdr:col>
      <xdr:colOff>1174750</xdr:colOff>
      <xdr:row>15</xdr:row>
      <xdr:rowOff>33152</xdr:rowOff>
    </xdr:to>
    <xdr:sp>
      <xdr:nvSpPr>
        <xdr:cNvPr id="60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93340"/>
          <a:ext cx="1174750" cy="27813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152394</xdr:rowOff>
    </xdr:from>
    <xdr:to>
      <xdr:col>0</xdr:col>
      <xdr:colOff>2374900</xdr:colOff>
      <xdr:row>13</xdr:row>
      <xdr:rowOff>69340</xdr:rowOff>
    </xdr:to>
    <xdr:sp>
      <xdr:nvSpPr>
        <xdr:cNvPr id="61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66315"/>
          <a:ext cx="1174750" cy="27940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124162</xdr:rowOff>
    </xdr:from>
    <xdr:to>
      <xdr:col>1</xdr:col>
      <xdr:colOff>0</xdr:colOff>
      <xdr:row>15</xdr:row>
      <xdr:rowOff>40208</xdr:rowOff>
    </xdr:to>
    <xdr:sp>
      <xdr:nvSpPr>
        <xdr:cNvPr id="62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600325"/>
          <a:ext cx="1174750" cy="27813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15</xdr:row>
      <xdr:rowOff>88875</xdr:rowOff>
    </xdr:from>
    <xdr:to>
      <xdr:col>0</xdr:col>
      <xdr:colOff>1770944</xdr:colOff>
      <xdr:row>17</xdr:row>
      <xdr:rowOff>4920</xdr:rowOff>
    </xdr:to>
    <xdr:sp>
      <xdr:nvSpPr>
        <xdr:cNvPr id="63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926715"/>
          <a:ext cx="1177290" cy="27813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968375</xdr:colOff>
      <xdr:row>0</xdr:row>
      <xdr:rowOff>138998</xdr:rowOff>
    </xdr:from>
    <xdr:ext cx="352425" cy="733425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18125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5637</xdr:rowOff>
    </xdr:from>
    <xdr:to>
      <xdr:col>0</xdr:col>
      <xdr:colOff>1174750</xdr:colOff>
      <xdr:row>6</xdr:row>
      <xdr:rowOff>75488</xdr:rowOff>
    </xdr:to>
    <xdr:sp>
      <xdr:nvSpPr>
        <xdr:cNvPr id="32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28980"/>
          <a:ext cx="1174750" cy="43180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126288</xdr:rowOff>
    </xdr:from>
    <xdr:to>
      <xdr:col>0</xdr:col>
      <xdr:colOff>1174750</xdr:colOff>
      <xdr:row>8</xdr:row>
      <xdr:rowOff>46559</xdr:rowOff>
    </xdr:to>
    <xdr:sp>
      <xdr:nvSpPr>
        <xdr:cNvPr id="33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211580"/>
          <a:ext cx="1174750" cy="42545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175676</xdr:rowOff>
    </xdr:from>
    <xdr:to>
      <xdr:col>0</xdr:col>
      <xdr:colOff>2374900</xdr:colOff>
      <xdr:row>6</xdr:row>
      <xdr:rowOff>69138</xdr:rowOff>
    </xdr:to>
    <xdr:sp>
      <xdr:nvSpPr>
        <xdr:cNvPr id="34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18185"/>
          <a:ext cx="1174750" cy="4362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126288</xdr:rowOff>
    </xdr:from>
    <xdr:to>
      <xdr:col>1</xdr:col>
      <xdr:colOff>0</xdr:colOff>
      <xdr:row>8</xdr:row>
      <xdr:rowOff>46559</xdr:rowOff>
    </xdr:to>
    <xdr:sp>
      <xdr:nvSpPr>
        <xdr:cNvPr id="35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211580"/>
          <a:ext cx="1174750" cy="42545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169326</xdr:rowOff>
    </xdr:from>
    <xdr:to>
      <xdr:col>0</xdr:col>
      <xdr:colOff>2374900</xdr:colOff>
      <xdr:row>3</xdr:row>
      <xdr:rowOff>107237</xdr:rowOff>
    </xdr:to>
    <xdr:sp>
      <xdr:nvSpPr>
        <xdr:cNvPr id="36" name="Rectangle: Rounded Corners 60"/>
        <xdr:cNvSpPr/>
      </xdr:nvSpPr>
      <xdr:spPr>
        <a:xfrm>
          <a:off x="0" y="349885"/>
          <a:ext cx="2374900" cy="29972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158037</xdr:rowOff>
    </xdr:from>
    <xdr:to>
      <xdr:col>0</xdr:col>
      <xdr:colOff>1174750</xdr:colOff>
      <xdr:row>12</xdr:row>
      <xdr:rowOff>113587</xdr:rowOff>
    </xdr:to>
    <xdr:sp>
      <xdr:nvSpPr>
        <xdr:cNvPr id="48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110105"/>
          <a:ext cx="1174750" cy="43180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164387</xdr:rowOff>
    </xdr:from>
    <xdr:to>
      <xdr:col>0</xdr:col>
      <xdr:colOff>1174750</xdr:colOff>
      <xdr:row>14</xdr:row>
      <xdr:rowOff>36681</xdr:rowOff>
    </xdr:to>
    <xdr:sp>
      <xdr:nvSpPr>
        <xdr:cNvPr id="49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92705"/>
          <a:ext cx="1174750" cy="4248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151687</xdr:rowOff>
    </xdr:from>
    <xdr:to>
      <xdr:col>1</xdr:col>
      <xdr:colOff>0</xdr:colOff>
      <xdr:row>12</xdr:row>
      <xdr:rowOff>107237</xdr:rowOff>
    </xdr:to>
    <xdr:sp>
      <xdr:nvSpPr>
        <xdr:cNvPr id="50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103755"/>
          <a:ext cx="1174750" cy="43180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164387</xdr:rowOff>
    </xdr:from>
    <xdr:to>
      <xdr:col>1</xdr:col>
      <xdr:colOff>0</xdr:colOff>
      <xdr:row>14</xdr:row>
      <xdr:rowOff>36681</xdr:rowOff>
    </xdr:to>
    <xdr:sp>
      <xdr:nvSpPr>
        <xdr:cNvPr id="51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92705"/>
          <a:ext cx="1174750" cy="42481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141809</xdr:rowOff>
    </xdr:from>
    <xdr:to>
      <xdr:col>1</xdr:col>
      <xdr:colOff>0</xdr:colOff>
      <xdr:row>10</xdr:row>
      <xdr:rowOff>81837</xdr:rowOff>
    </xdr:to>
    <xdr:sp>
      <xdr:nvSpPr>
        <xdr:cNvPr id="52" name="Rectangle: Rounded Corners 60"/>
        <xdr:cNvSpPr/>
      </xdr:nvSpPr>
      <xdr:spPr>
        <a:xfrm>
          <a:off x="0" y="1732280"/>
          <a:ext cx="2374900" cy="30162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203899</xdr:rowOff>
    </xdr:from>
    <xdr:to>
      <xdr:col>0</xdr:col>
      <xdr:colOff>1174750</xdr:colOff>
      <xdr:row>17</xdr:row>
      <xdr:rowOff>59259</xdr:rowOff>
    </xdr:to>
    <xdr:sp>
      <xdr:nvSpPr>
        <xdr:cNvPr id="53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61385"/>
          <a:ext cx="1174750" cy="31242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103709</xdr:rowOff>
    </xdr:from>
    <xdr:to>
      <xdr:col>0</xdr:col>
      <xdr:colOff>1174750</xdr:colOff>
      <xdr:row>19</xdr:row>
      <xdr:rowOff>56437</xdr:rowOff>
    </xdr:to>
    <xdr:sp>
      <xdr:nvSpPr>
        <xdr:cNvPr id="54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818255"/>
          <a:ext cx="1174750" cy="31432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15</xdr:row>
      <xdr:rowOff>197549</xdr:rowOff>
    </xdr:from>
    <xdr:to>
      <xdr:col>1</xdr:col>
      <xdr:colOff>0</xdr:colOff>
      <xdr:row>17</xdr:row>
      <xdr:rowOff>52909</xdr:rowOff>
    </xdr:to>
    <xdr:sp>
      <xdr:nvSpPr>
        <xdr:cNvPr id="55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55035"/>
          <a:ext cx="1174750" cy="31242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17</xdr:row>
      <xdr:rowOff>110059</xdr:rowOff>
    </xdr:from>
    <xdr:to>
      <xdr:col>1</xdr:col>
      <xdr:colOff>0</xdr:colOff>
      <xdr:row>19</xdr:row>
      <xdr:rowOff>62787</xdr:rowOff>
    </xdr:to>
    <xdr:sp>
      <xdr:nvSpPr>
        <xdr:cNvPr id="56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824605"/>
          <a:ext cx="1174750" cy="31432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108648</xdr:rowOff>
    </xdr:from>
    <xdr:to>
      <xdr:col>1</xdr:col>
      <xdr:colOff>0</xdr:colOff>
      <xdr:row>15</xdr:row>
      <xdr:rowOff>127699</xdr:rowOff>
    </xdr:to>
    <xdr:sp>
      <xdr:nvSpPr>
        <xdr:cNvPr id="57" name="Rectangle: Rounded Corners 60"/>
        <xdr:cNvSpPr/>
      </xdr:nvSpPr>
      <xdr:spPr>
        <a:xfrm>
          <a:off x="0" y="3089910"/>
          <a:ext cx="2374900" cy="29527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107237</xdr:rowOff>
    </xdr:from>
    <xdr:to>
      <xdr:col>0</xdr:col>
      <xdr:colOff>1174750</xdr:colOff>
      <xdr:row>21</xdr:row>
      <xdr:rowOff>56438</xdr:rowOff>
    </xdr:to>
    <xdr:sp>
      <xdr:nvSpPr>
        <xdr:cNvPr id="58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83380"/>
          <a:ext cx="1174750" cy="31115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19</xdr:row>
      <xdr:rowOff>113587</xdr:rowOff>
    </xdr:from>
    <xdr:to>
      <xdr:col>1</xdr:col>
      <xdr:colOff>0</xdr:colOff>
      <xdr:row>21</xdr:row>
      <xdr:rowOff>62788</xdr:rowOff>
    </xdr:to>
    <xdr:sp>
      <xdr:nvSpPr>
        <xdr:cNvPr id="59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89730"/>
          <a:ext cx="1174750" cy="31115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114300</xdr:rowOff>
    </xdr:to>
    <xdr:sp>
      <xdr:nvSpPr>
        <xdr:cNvPr id="73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527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606778</xdr:colOff>
      <xdr:row>0</xdr:row>
      <xdr:rowOff>127000</xdr:rowOff>
    </xdr:from>
    <xdr:ext cx="266700" cy="565150"/>
    <xdr:pic>
      <xdr:nvPicPr>
        <xdr:cNvPr id="39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613525" y="127000"/>
          <a:ext cx="266700" cy="5651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3</xdr:row>
      <xdr:rowOff>153804</xdr:rowOff>
    </xdr:from>
    <xdr:to>
      <xdr:col>0</xdr:col>
      <xdr:colOff>1174750</xdr:colOff>
      <xdr:row>6</xdr:row>
      <xdr:rowOff>11988</xdr:rowOff>
    </xdr:to>
    <xdr:sp>
      <xdr:nvSpPr>
        <xdr:cNvPr id="40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15645"/>
          <a:ext cx="1174750" cy="43561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62788</xdr:rowOff>
    </xdr:from>
    <xdr:to>
      <xdr:col>0</xdr:col>
      <xdr:colOff>1174750</xdr:colOff>
      <xdr:row>8</xdr:row>
      <xdr:rowOff>110059</xdr:rowOff>
    </xdr:to>
    <xdr:sp>
      <xdr:nvSpPr>
        <xdr:cNvPr id="41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202055"/>
          <a:ext cx="1174750" cy="42862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147454</xdr:rowOff>
    </xdr:from>
    <xdr:to>
      <xdr:col>0</xdr:col>
      <xdr:colOff>2374900</xdr:colOff>
      <xdr:row>6</xdr:row>
      <xdr:rowOff>5638</xdr:rowOff>
    </xdr:to>
    <xdr:sp>
      <xdr:nvSpPr>
        <xdr:cNvPr id="42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09295"/>
          <a:ext cx="1174750" cy="43561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62788</xdr:rowOff>
    </xdr:from>
    <xdr:to>
      <xdr:col>1</xdr:col>
      <xdr:colOff>0</xdr:colOff>
      <xdr:row>8</xdr:row>
      <xdr:rowOff>110059</xdr:rowOff>
    </xdr:to>
    <xdr:sp>
      <xdr:nvSpPr>
        <xdr:cNvPr id="43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202055"/>
          <a:ext cx="1174750" cy="42862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155215</xdr:rowOff>
    </xdr:from>
    <xdr:to>
      <xdr:col>0</xdr:col>
      <xdr:colOff>2374900</xdr:colOff>
      <xdr:row>3</xdr:row>
      <xdr:rowOff>79015</xdr:rowOff>
    </xdr:to>
    <xdr:sp>
      <xdr:nvSpPr>
        <xdr:cNvPr id="44" name="Rectangle: Rounded Corners 60"/>
        <xdr:cNvSpPr/>
      </xdr:nvSpPr>
      <xdr:spPr>
        <a:xfrm>
          <a:off x="0" y="348615"/>
          <a:ext cx="2374900" cy="2921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16926</xdr:rowOff>
    </xdr:from>
    <xdr:to>
      <xdr:col>0</xdr:col>
      <xdr:colOff>1174750</xdr:colOff>
      <xdr:row>13</xdr:row>
      <xdr:rowOff>71253</xdr:rowOff>
    </xdr:to>
    <xdr:sp>
      <xdr:nvSpPr>
        <xdr:cNvPr id="45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102485"/>
          <a:ext cx="1174750" cy="4229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122053</xdr:rowOff>
    </xdr:from>
    <xdr:to>
      <xdr:col>0</xdr:col>
      <xdr:colOff>1174750</xdr:colOff>
      <xdr:row>16</xdr:row>
      <xdr:rowOff>43737</xdr:rowOff>
    </xdr:to>
    <xdr:sp>
      <xdr:nvSpPr>
        <xdr:cNvPr id="46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76195"/>
          <a:ext cx="1174750" cy="4229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10576</xdr:rowOff>
    </xdr:from>
    <xdr:to>
      <xdr:col>1</xdr:col>
      <xdr:colOff>0</xdr:colOff>
      <xdr:row>13</xdr:row>
      <xdr:rowOff>64903</xdr:rowOff>
    </xdr:to>
    <xdr:sp>
      <xdr:nvSpPr>
        <xdr:cNvPr id="47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96135"/>
          <a:ext cx="1174750" cy="4229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122053</xdr:rowOff>
    </xdr:from>
    <xdr:to>
      <xdr:col>1</xdr:col>
      <xdr:colOff>0</xdr:colOff>
      <xdr:row>16</xdr:row>
      <xdr:rowOff>43737</xdr:rowOff>
    </xdr:to>
    <xdr:sp>
      <xdr:nvSpPr>
        <xdr:cNvPr id="48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76195"/>
          <a:ext cx="1174750" cy="42291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14809</xdr:rowOff>
    </xdr:from>
    <xdr:to>
      <xdr:col>1</xdr:col>
      <xdr:colOff>0</xdr:colOff>
      <xdr:row>10</xdr:row>
      <xdr:rowOff>124171</xdr:rowOff>
    </xdr:to>
    <xdr:sp>
      <xdr:nvSpPr>
        <xdr:cNvPr id="49" name="Rectangle: Rounded Corners 60"/>
        <xdr:cNvSpPr/>
      </xdr:nvSpPr>
      <xdr:spPr>
        <a:xfrm>
          <a:off x="0" y="1732280"/>
          <a:ext cx="2374900" cy="29337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288565</xdr:rowOff>
    </xdr:from>
    <xdr:to>
      <xdr:col>0</xdr:col>
      <xdr:colOff>1174750</xdr:colOff>
      <xdr:row>19</xdr:row>
      <xdr:rowOff>122759</xdr:rowOff>
    </xdr:to>
    <xdr:sp>
      <xdr:nvSpPr>
        <xdr:cNvPr id="50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44240"/>
          <a:ext cx="1174750" cy="31051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167209</xdr:rowOff>
    </xdr:from>
    <xdr:to>
      <xdr:col>0</xdr:col>
      <xdr:colOff>1174750</xdr:colOff>
      <xdr:row>20</xdr:row>
      <xdr:rowOff>183437</xdr:rowOff>
    </xdr:to>
    <xdr:sp>
      <xdr:nvSpPr>
        <xdr:cNvPr id="51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799205"/>
          <a:ext cx="1174750" cy="3079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17</xdr:row>
      <xdr:rowOff>282215</xdr:rowOff>
    </xdr:from>
    <xdr:to>
      <xdr:col>1</xdr:col>
      <xdr:colOff>0</xdr:colOff>
      <xdr:row>19</xdr:row>
      <xdr:rowOff>116409</xdr:rowOff>
    </xdr:to>
    <xdr:sp>
      <xdr:nvSpPr>
        <xdr:cNvPr id="52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37890"/>
          <a:ext cx="1174750" cy="31051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19</xdr:row>
      <xdr:rowOff>173559</xdr:rowOff>
    </xdr:from>
    <xdr:to>
      <xdr:col>1</xdr:col>
      <xdr:colOff>0</xdr:colOff>
      <xdr:row>21</xdr:row>
      <xdr:rowOff>6343</xdr:rowOff>
    </xdr:to>
    <xdr:sp>
      <xdr:nvSpPr>
        <xdr:cNvPr id="53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805555"/>
          <a:ext cx="1174750" cy="30861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16</xdr:row>
      <xdr:rowOff>115704</xdr:rowOff>
    </xdr:from>
    <xdr:to>
      <xdr:col>1</xdr:col>
      <xdr:colOff>0</xdr:colOff>
      <xdr:row>17</xdr:row>
      <xdr:rowOff>212365</xdr:rowOff>
    </xdr:to>
    <xdr:sp>
      <xdr:nvSpPr>
        <xdr:cNvPr id="54" name="Rectangle: Rounded Corners 60"/>
        <xdr:cNvSpPr/>
      </xdr:nvSpPr>
      <xdr:spPr>
        <a:xfrm>
          <a:off x="0" y="3071495"/>
          <a:ext cx="2374900" cy="29654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50793</xdr:rowOff>
    </xdr:from>
    <xdr:to>
      <xdr:col>0</xdr:col>
      <xdr:colOff>1174750</xdr:colOff>
      <xdr:row>22</xdr:row>
      <xdr:rowOff>63493</xdr:rowOff>
    </xdr:to>
    <xdr:sp>
      <xdr:nvSpPr>
        <xdr:cNvPr id="55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58615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21</xdr:row>
      <xdr:rowOff>57143</xdr:rowOff>
    </xdr:from>
    <xdr:to>
      <xdr:col>1</xdr:col>
      <xdr:colOff>0</xdr:colOff>
      <xdr:row>22</xdr:row>
      <xdr:rowOff>69843</xdr:rowOff>
    </xdr:to>
    <xdr:sp>
      <xdr:nvSpPr>
        <xdr:cNvPr id="56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64965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100189</xdr:rowOff>
    </xdr:to>
    <xdr:sp>
      <xdr:nvSpPr>
        <xdr:cNvPr id="57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3370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125582</xdr:rowOff>
    </xdr:from>
    <xdr:to>
      <xdr:col>0</xdr:col>
      <xdr:colOff>1174750</xdr:colOff>
      <xdr:row>6</xdr:row>
      <xdr:rowOff>19043</xdr:rowOff>
    </xdr:to>
    <xdr:sp>
      <xdr:nvSpPr>
        <xdr:cNvPr id="21" name="Rectangle: Rounded Corners 56">
          <a:hlinkClick xmlns:r="http://schemas.openxmlformats.org/officeDocument/2006/relationships" r:id="rId1"/>
        </xdr:cNvPr>
        <xdr:cNvSpPr/>
      </xdr:nvSpPr>
      <xdr:spPr>
        <a:xfrm>
          <a:off x="0" y="725170"/>
          <a:ext cx="1174750" cy="4362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69843</xdr:rowOff>
    </xdr:from>
    <xdr:to>
      <xdr:col>0</xdr:col>
      <xdr:colOff>1174750</xdr:colOff>
      <xdr:row>8</xdr:row>
      <xdr:rowOff>103004</xdr:rowOff>
    </xdr:to>
    <xdr:sp>
      <xdr:nvSpPr>
        <xdr:cNvPr id="22" name="Rectangle: Rounded Corners 57">
          <a:hlinkClick xmlns:r="http://schemas.openxmlformats.org/officeDocument/2006/relationships" r:id="rId2"/>
        </xdr:cNvPr>
        <xdr:cNvSpPr/>
      </xdr:nvSpPr>
      <xdr:spPr>
        <a:xfrm>
          <a:off x="0" y="1212215"/>
          <a:ext cx="1174750" cy="42418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119232</xdr:rowOff>
    </xdr:from>
    <xdr:to>
      <xdr:col>0</xdr:col>
      <xdr:colOff>2374900</xdr:colOff>
      <xdr:row>6</xdr:row>
      <xdr:rowOff>12693</xdr:rowOff>
    </xdr:to>
    <xdr:sp>
      <xdr:nvSpPr>
        <xdr:cNvPr id="23" name="Rectangle: Rounded Corners 58">
          <a:hlinkClick xmlns:r="http://schemas.openxmlformats.org/officeDocument/2006/relationships" r:id="rId3"/>
        </xdr:cNvPr>
        <xdr:cNvSpPr/>
      </xdr:nvSpPr>
      <xdr:spPr>
        <a:xfrm>
          <a:off x="1200150" y="718820"/>
          <a:ext cx="1174750" cy="4362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69843</xdr:rowOff>
    </xdr:from>
    <xdr:to>
      <xdr:col>1</xdr:col>
      <xdr:colOff>0</xdr:colOff>
      <xdr:row>8</xdr:row>
      <xdr:rowOff>103004</xdr:rowOff>
    </xdr:to>
    <xdr:sp>
      <xdr:nvSpPr>
        <xdr:cNvPr id="24" name="Rectangle: Rounded Corners 59">
          <a:hlinkClick xmlns:r="http://schemas.openxmlformats.org/officeDocument/2006/relationships" r:id="rId4"/>
        </xdr:cNvPr>
        <xdr:cNvSpPr/>
      </xdr:nvSpPr>
      <xdr:spPr>
        <a:xfrm>
          <a:off x="1200150" y="1212215"/>
          <a:ext cx="1174750" cy="42418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169326</xdr:rowOff>
    </xdr:from>
    <xdr:to>
      <xdr:col>0</xdr:col>
      <xdr:colOff>2374900</xdr:colOff>
      <xdr:row>3</xdr:row>
      <xdr:rowOff>50793</xdr:rowOff>
    </xdr:to>
    <xdr:sp>
      <xdr:nvSpPr>
        <xdr:cNvPr id="25" name="Rectangle: Rounded Corners 60"/>
        <xdr:cNvSpPr/>
      </xdr:nvSpPr>
      <xdr:spPr>
        <a:xfrm>
          <a:off x="0" y="349885"/>
          <a:ext cx="2374900" cy="30035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172149</xdr:rowOff>
    </xdr:from>
    <xdr:to>
      <xdr:col>0</xdr:col>
      <xdr:colOff>1174750</xdr:colOff>
      <xdr:row>11</xdr:row>
      <xdr:rowOff>416976</xdr:rowOff>
    </xdr:to>
    <xdr:sp>
      <xdr:nvSpPr>
        <xdr:cNvPr id="26" name="Rectangle: Rounded Corners 56">
          <a:hlinkClick xmlns:r="http://schemas.openxmlformats.org/officeDocument/2006/relationships" r:id="rId5"/>
        </xdr:cNvPr>
        <xdr:cNvSpPr/>
      </xdr:nvSpPr>
      <xdr:spPr>
        <a:xfrm>
          <a:off x="0" y="2105660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467776</xdr:rowOff>
    </xdr:from>
    <xdr:to>
      <xdr:col>0</xdr:col>
      <xdr:colOff>1174750</xdr:colOff>
      <xdr:row>13</xdr:row>
      <xdr:rowOff>22570</xdr:rowOff>
    </xdr:to>
    <xdr:sp>
      <xdr:nvSpPr>
        <xdr:cNvPr id="27" name="Rectangle: Rounded Corners 57">
          <a:hlinkClick xmlns:r="http://schemas.openxmlformats.org/officeDocument/2006/relationships" r:id="rId6"/>
        </xdr:cNvPr>
        <xdr:cNvSpPr/>
      </xdr:nvSpPr>
      <xdr:spPr>
        <a:xfrm>
          <a:off x="0" y="2581910"/>
          <a:ext cx="1174750" cy="4311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165799</xdr:rowOff>
    </xdr:from>
    <xdr:to>
      <xdr:col>1</xdr:col>
      <xdr:colOff>0</xdr:colOff>
      <xdr:row>11</xdr:row>
      <xdr:rowOff>410626</xdr:rowOff>
    </xdr:to>
    <xdr:sp>
      <xdr:nvSpPr>
        <xdr:cNvPr id="28" name="Rectangle: Rounded Corners 58">
          <a:hlinkClick xmlns:r="http://schemas.openxmlformats.org/officeDocument/2006/relationships" r:id="rId7"/>
        </xdr:cNvPr>
        <xdr:cNvSpPr/>
      </xdr:nvSpPr>
      <xdr:spPr>
        <a:xfrm>
          <a:off x="1200150" y="2099310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467776</xdr:rowOff>
    </xdr:from>
    <xdr:to>
      <xdr:col>1</xdr:col>
      <xdr:colOff>0</xdr:colOff>
      <xdr:row>13</xdr:row>
      <xdr:rowOff>22570</xdr:rowOff>
    </xdr:to>
    <xdr:sp>
      <xdr:nvSpPr>
        <xdr:cNvPr id="29" name="Rectangle: Rounded Corners 59">
          <a:hlinkClick xmlns:r="http://schemas.openxmlformats.org/officeDocument/2006/relationships" r:id="rId8"/>
        </xdr:cNvPr>
        <xdr:cNvSpPr/>
      </xdr:nvSpPr>
      <xdr:spPr>
        <a:xfrm>
          <a:off x="1200150" y="2581910"/>
          <a:ext cx="1174750" cy="4311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21865</xdr:rowOff>
    </xdr:from>
    <xdr:to>
      <xdr:col>1</xdr:col>
      <xdr:colOff>0</xdr:colOff>
      <xdr:row>10</xdr:row>
      <xdr:rowOff>95949</xdr:rowOff>
    </xdr:to>
    <xdr:sp>
      <xdr:nvSpPr>
        <xdr:cNvPr id="30" name="Rectangle: Rounded Corners 60"/>
        <xdr:cNvSpPr/>
      </xdr:nvSpPr>
      <xdr:spPr>
        <a:xfrm>
          <a:off x="0" y="1736090"/>
          <a:ext cx="2374900" cy="29337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464954</xdr:rowOff>
    </xdr:from>
    <xdr:to>
      <xdr:col>0</xdr:col>
      <xdr:colOff>1174750</xdr:colOff>
      <xdr:row>15</xdr:row>
      <xdr:rowOff>16926</xdr:rowOff>
    </xdr:to>
    <xdr:sp>
      <xdr:nvSpPr>
        <xdr:cNvPr id="31" name="Rectangle: Rounded Corners 56">
          <a:hlinkClick xmlns:r="http://schemas.openxmlformats.org/officeDocument/2006/relationships" r:id="rId9"/>
        </xdr:cNvPr>
        <xdr:cNvSpPr/>
      </xdr:nvSpPr>
      <xdr:spPr>
        <a:xfrm>
          <a:off x="0" y="3455670"/>
          <a:ext cx="1174750" cy="31369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61376</xdr:rowOff>
    </xdr:from>
    <xdr:to>
      <xdr:col>0</xdr:col>
      <xdr:colOff>1174750</xdr:colOff>
      <xdr:row>17</xdr:row>
      <xdr:rowOff>14104</xdr:rowOff>
    </xdr:to>
    <xdr:sp>
      <xdr:nvSpPr>
        <xdr:cNvPr id="32" name="Rectangle: Rounded Corners 57">
          <a:hlinkClick xmlns:r="http://schemas.openxmlformats.org/officeDocument/2006/relationships" r:id="rId10"/>
        </xdr:cNvPr>
        <xdr:cNvSpPr/>
      </xdr:nvSpPr>
      <xdr:spPr>
        <a:xfrm>
          <a:off x="0" y="3813810"/>
          <a:ext cx="1174750" cy="31496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458604</xdr:rowOff>
    </xdr:from>
    <xdr:to>
      <xdr:col>1</xdr:col>
      <xdr:colOff>0</xdr:colOff>
      <xdr:row>15</xdr:row>
      <xdr:rowOff>10576</xdr:rowOff>
    </xdr:to>
    <xdr:sp>
      <xdr:nvSpPr>
        <xdr:cNvPr id="33" name="Rectangle: Rounded Corners 58">
          <a:hlinkClick xmlns:r="http://schemas.openxmlformats.org/officeDocument/2006/relationships" r:id="rId11"/>
        </xdr:cNvPr>
        <xdr:cNvSpPr/>
      </xdr:nvSpPr>
      <xdr:spPr>
        <a:xfrm>
          <a:off x="1200150" y="3449320"/>
          <a:ext cx="1174750" cy="31369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15</xdr:row>
      <xdr:rowOff>67726</xdr:rowOff>
    </xdr:from>
    <xdr:to>
      <xdr:col>1</xdr:col>
      <xdr:colOff>0</xdr:colOff>
      <xdr:row>17</xdr:row>
      <xdr:rowOff>20454</xdr:rowOff>
    </xdr:to>
    <xdr:sp>
      <xdr:nvSpPr>
        <xdr:cNvPr id="34" name="Rectangle: Rounded Corners 59">
          <a:hlinkClick xmlns:r="http://schemas.openxmlformats.org/officeDocument/2006/relationships" r:id="rId12"/>
        </xdr:cNvPr>
        <xdr:cNvSpPr/>
      </xdr:nvSpPr>
      <xdr:spPr>
        <a:xfrm>
          <a:off x="1200150" y="3820160"/>
          <a:ext cx="1174750" cy="31496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94537</xdr:rowOff>
    </xdr:from>
    <xdr:to>
      <xdr:col>1</xdr:col>
      <xdr:colOff>0</xdr:colOff>
      <xdr:row>13</xdr:row>
      <xdr:rowOff>388754</xdr:rowOff>
    </xdr:to>
    <xdr:sp>
      <xdr:nvSpPr>
        <xdr:cNvPr id="35" name="Rectangle: Rounded Corners 60"/>
        <xdr:cNvSpPr/>
      </xdr:nvSpPr>
      <xdr:spPr>
        <a:xfrm>
          <a:off x="0" y="3084830"/>
          <a:ext cx="2374900" cy="29464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64904</xdr:rowOff>
    </xdr:from>
    <xdr:to>
      <xdr:col>0</xdr:col>
      <xdr:colOff>1174750</xdr:colOff>
      <xdr:row>19</xdr:row>
      <xdr:rowOff>14104</xdr:rowOff>
    </xdr:to>
    <xdr:sp>
      <xdr:nvSpPr>
        <xdr:cNvPr id="36" name="Rectangle: Rounded Corners 57">
          <a:hlinkClick xmlns:r="http://schemas.openxmlformats.org/officeDocument/2006/relationships" r:id="rId13"/>
        </xdr:cNvPr>
        <xdr:cNvSpPr/>
      </xdr:nvSpPr>
      <xdr:spPr>
        <a:xfrm>
          <a:off x="0" y="4179570"/>
          <a:ext cx="1174750" cy="31115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17</xdr:row>
      <xdr:rowOff>71254</xdr:rowOff>
    </xdr:from>
    <xdr:to>
      <xdr:col>1</xdr:col>
      <xdr:colOff>0</xdr:colOff>
      <xdr:row>19</xdr:row>
      <xdr:rowOff>20454</xdr:rowOff>
    </xdr:to>
    <xdr:sp>
      <xdr:nvSpPr>
        <xdr:cNvPr id="37" name="Rectangle: Rounded Corners 59">
          <a:hlinkClick xmlns:r="http://schemas.openxmlformats.org/officeDocument/2006/relationships" r:id="rId14"/>
        </xdr:cNvPr>
        <xdr:cNvSpPr/>
      </xdr:nvSpPr>
      <xdr:spPr>
        <a:xfrm>
          <a:off x="1200150" y="4185920"/>
          <a:ext cx="1174750" cy="31115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114300</xdr:rowOff>
    </xdr:to>
    <xdr:sp>
      <xdr:nvSpPr>
        <xdr:cNvPr id="38" name="Rectangle: Rounded Corners 60">
          <a:hlinkClick xmlns:r="http://schemas.openxmlformats.org/officeDocument/2006/relationships" r:id="rId15"/>
        </xdr:cNvPr>
        <xdr:cNvSpPr/>
      </xdr:nvSpPr>
      <xdr:spPr>
        <a:xfrm>
          <a:off x="0" y="0"/>
          <a:ext cx="2374900" cy="29527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6</xdr:col>
      <xdr:colOff>14111</xdr:colOff>
      <xdr:row>1</xdr:row>
      <xdr:rowOff>105833</xdr:rowOff>
    </xdr:from>
    <xdr:ext cx="266700" cy="542925"/>
    <xdr:pic>
      <xdr:nvPicPr>
        <xdr:cNvPr id="39" name="image1.png" descr="Lambang Pramuka - Wikipedia bahasa Indonesia, ensiklopedia bebas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6351270" y="286385"/>
          <a:ext cx="266700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5637</xdr:rowOff>
    </xdr:from>
    <xdr:to>
      <xdr:col>0</xdr:col>
      <xdr:colOff>1174750</xdr:colOff>
      <xdr:row>6</xdr:row>
      <xdr:rowOff>174265</xdr:rowOff>
    </xdr:to>
    <xdr:sp>
      <xdr:nvSpPr>
        <xdr:cNvPr id="35" name="Rectangle: Rounded Corners 56">
          <a:hlinkClick xmlns:r="http://schemas.openxmlformats.org/officeDocument/2006/relationships" r:id="rId1"/>
        </xdr:cNvPr>
        <xdr:cNvSpPr/>
      </xdr:nvSpPr>
      <xdr:spPr>
        <a:xfrm>
          <a:off x="0" y="728980"/>
          <a:ext cx="1174750" cy="42608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13399</xdr:rowOff>
    </xdr:from>
    <xdr:to>
      <xdr:col>0</xdr:col>
      <xdr:colOff>1174750</xdr:colOff>
      <xdr:row>9</xdr:row>
      <xdr:rowOff>88893</xdr:rowOff>
    </xdr:to>
    <xdr:sp>
      <xdr:nvSpPr>
        <xdr:cNvPr id="36" name="Rectangle: Rounded Corners 57">
          <a:hlinkClick xmlns:r="http://schemas.openxmlformats.org/officeDocument/2006/relationships" r:id="rId2"/>
        </xdr:cNvPr>
        <xdr:cNvSpPr/>
      </xdr:nvSpPr>
      <xdr:spPr>
        <a:xfrm>
          <a:off x="0" y="1203960"/>
          <a:ext cx="1174750" cy="4178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175676</xdr:rowOff>
    </xdr:from>
    <xdr:to>
      <xdr:col>0</xdr:col>
      <xdr:colOff>2374900</xdr:colOff>
      <xdr:row>6</xdr:row>
      <xdr:rowOff>167915</xdr:rowOff>
    </xdr:to>
    <xdr:sp>
      <xdr:nvSpPr>
        <xdr:cNvPr id="37" name="Rectangle: Rounded Corners 58">
          <a:hlinkClick xmlns:r="http://schemas.openxmlformats.org/officeDocument/2006/relationships" r:id="rId3"/>
        </xdr:cNvPr>
        <xdr:cNvSpPr/>
      </xdr:nvSpPr>
      <xdr:spPr>
        <a:xfrm>
          <a:off x="1200150" y="718185"/>
          <a:ext cx="1174750" cy="4305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13399</xdr:rowOff>
    </xdr:from>
    <xdr:to>
      <xdr:col>1</xdr:col>
      <xdr:colOff>0</xdr:colOff>
      <xdr:row>9</xdr:row>
      <xdr:rowOff>88893</xdr:rowOff>
    </xdr:to>
    <xdr:sp>
      <xdr:nvSpPr>
        <xdr:cNvPr id="38" name="Rectangle: Rounded Corners 59">
          <a:hlinkClick xmlns:r="http://schemas.openxmlformats.org/officeDocument/2006/relationships" r:id="rId4"/>
        </xdr:cNvPr>
        <xdr:cNvSpPr/>
      </xdr:nvSpPr>
      <xdr:spPr>
        <a:xfrm>
          <a:off x="1200150" y="1203960"/>
          <a:ext cx="1174750" cy="4178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169326</xdr:rowOff>
    </xdr:from>
    <xdr:to>
      <xdr:col>0</xdr:col>
      <xdr:colOff>2374900</xdr:colOff>
      <xdr:row>3</xdr:row>
      <xdr:rowOff>107237</xdr:rowOff>
    </xdr:to>
    <xdr:sp>
      <xdr:nvSpPr>
        <xdr:cNvPr id="39" name="Rectangle: Rounded Corners 60"/>
        <xdr:cNvSpPr/>
      </xdr:nvSpPr>
      <xdr:spPr>
        <a:xfrm>
          <a:off x="0" y="349885"/>
          <a:ext cx="2374900" cy="29972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200371</xdr:rowOff>
    </xdr:from>
    <xdr:to>
      <xdr:col>0</xdr:col>
      <xdr:colOff>1174750</xdr:colOff>
      <xdr:row>13</xdr:row>
      <xdr:rowOff>177087</xdr:rowOff>
    </xdr:to>
    <xdr:sp>
      <xdr:nvSpPr>
        <xdr:cNvPr id="40" name="Rectangle: Rounded Corners 56">
          <a:hlinkClick xmlns:r="http://schemas.openxmlformats.org/officeDocument/2006/relationships" r:id="rId5"/>
        </xdr:cNvPr>
        <xdr:cNvSpPr/>
      </xdr:nvSpPr>
      <xdr:spPr>
        <a:xfrm>
          <a:off x="0" y="2085975"/>
          <a:ext cx="1174750" cy="42418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9165</xdr:rowOff>
    </xdr:from>
    <xdr:to>
      <xdr:col>0</xdr:col>
      <xdr:colOff>1174750</xdr:colOff>
      <xdr:row>15</xdr:row>
      <xdr:rowOff>177793</xdr:rowOff>
    </xdr:to>
    <xdr:sp>
      <xdr:nvSpPr>
        <xdr:cNvPr id="41" name="Rectangle: Rounded Corners 57">
          <a:hlinkClick xmlns:r="http://schemas.openxmlformats.org/officeDocument/2006/relationships" r:id="rId6"/>
        </xdr:cNvPr>
        <xdr:cNvSpPr/>
      </xdr:nvSpPr>
      <xdr:spPr>
        <a:xfrm>
          <a:off x="0" y="2561590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194021</xdr:rowOff>
    </xdr:from>
    <xdr:to>
      <xdr:col>1</xdr:col>
      <xdr:colOff>0</xdr:colOff>
      <xdr:row>13</xdr:row>
      <xdr:rowOff>170737</xdr:rowOff>
    </xdr:to>
    <xdr:sp>
      <xdr:nvSpPr>
        <xdr:cNvPr id="42" name="Rectangle: Rounded Corners 58">
          <a:hlinkClick xmlns:r="http://schemas.openxmlformats.org/officeDocument/2006/relationships" r:id="rId7"/>
        </xdr:cNvPr>
        <xdr:cNvSpPr/>
      </xdr:nvSpPr>
      <xdr:spPr>
        <a:xfrm>
          <a:off x="1200150" y="2079625"/>
          <a:ext cx="1174750" cy="42418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9165</xdr:rowOff>
    </xdr:from>
    <xdr:to>
      <xdr:col>1</xdr:col>
      <xdr:colOff>0</xdr:colOff>
      <xdr:row>15</xdr:row>
      <xdr:rowOff>177793</xdr:rowOff>
    </xdr:to>
    <xdr:sp>
      <xdr:nvSpPr>
        <xdr:cNvPr id="43" name="Rectangle: Rounded Corners 59">
          <a:hlinkClick xmlns:r="http://schemas.openxmlformats.org/officeDocument/2006/relationships" r:id="rId8"/>
        </xdr:cNvPr>
        <xdr:cNvSpPr/>
      </xdr:nvSpPr>
      <xdr:spPr>
        <a:xfrm>
          <a:off x="1200150" y="2561590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184143</xdr:rowOff>
    </xdr:from>
    <xdr:to>
      <xdr:col>1</xdr:col>
      <xdr:colOff>0</xdr:colOff>
      <xdr:row>11</xdr:row>
      <xdr:rowOff>124171</xdr:rowOff>
    </xdr:to>
    <xdr:sp>
      <xdr:nvSpPr>
        <xdr:cNvPr id="44" name="Rectangle: Rounded Corners 60"/>
        <xdr:cNvSpPr/>
      </xdr:nvSpPr>
      <xdr:spPr>
        <a:xfrm>
          <a:off x="0" y="1717040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112177</xdr:rowOff>
    </xdr:from>
    <xdr:to>
      <xdr:col>0</xdr:col>
      <xdr:colOff>1174750</xdr:colOff>
      <xdr:row>18</xdr:row>
      <xdr:rowOff>165093</xdr:rowOff>
    </xdr:to>
    <xdr:sp>
      <xdr:nvSpPr>
        <xdr:cNvPr id="45" name="Rectangle: Rounded Corners 56">
          <a:hlinkClick xmlns:r="http://schemas.openxmlformats.org/officeDocument/2006/relationships" r:id="rId9"/>
        </xdr:cNvPr>
        <xdr:cNvSpPr/>
      </xdr:nvSpPr>
      <xdr:spPr>
        <a:xfrm>
          <a:off x="0" y="3435985"/>
          <a:ext cx="1174750" cy="30988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18</xdr:row>
      <xdr:rowOff>209543</xdr:rowOff>
    </xdr:from>
    <xdr:to>
      <xdr:col>0</xdr:col>
      <xdr:colOff>1174750</xdr:colOff>
      <xdr:row>20</xdr:row>
      <xdr:rowOff>7049</xdr:rowOff>
    </xdr:to>
    <xdr:sp>
      <xdr:nvSpPr>
        <xdr:cNvPr id="46" name="Rectangle: Rounded Corners 57">
          <a:hlinkClick xmlns:r="http://schemas.openxmlformats.org/officeDocument/2006/relationships" r:id="rId10"/>
        </xdr:cNvPr>
        <xdr:cNvSpPr/>
      </xdr:nvSpPr>
      <xdr:spPr>
        <a:xfrm>
          <a:off x="0" y="3790315"/>
          <a:ext cx="1174750" cy="31242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17</xdr:row>
      <xdr:rowOff>105827</xdr:rowOff>
    </xdr:from>
    <xdr:to>
      <xdr:col>1</xdr:col>
      <xdr:colOff>0</xdr:colOff>
      <xdr:row>18</xdr:row>
      <xdr:rowOff>158743</xdr:rowOff>
    </xdr:to>
    <xdr:sp>
      <xdr:nvSpPr>
        <xdr:cNvPr id="47" name="Rectangle: Rounded Corners 58">
          <a:hlinkClick xmlns:r="http://schemas.openxmlformats.org/officeDocument/2006/relationships" r:id="rId11"/>
        </xdr:cNvPr>
        <xdr:cNvSpPr/>
      </xdr:nvSpPr>
      <xdr:spPr>
        <a:xfrm>
          <a:off x="1200150" y="3429635"/>
          <a:ext cx="1174750" cy="30988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18</xdr:row>
      <xdr:rowOff>215893</xdr:rowOff>
    </xdr:from>
    <xdr:to>
      <xdr:col>1</xdr:col>
      <xdr:colOff>0</xdr:colOff>
      <xdr:row>20</xdr:row>
      <xdr:rowOff>13399</xdr:rowOff>
    </xdr:to>
    <xdr:sp>
      <xdr:nvSpPr>
        <xdr:cNvPr id="48" name="Rectangle: Rounded Corners 59">
          <a:hlinkClick xmlns:r="http://schemas.openxmlformats.org/officeDocument/2006/relationships" r:id="rId12"/>
        </xdr:cNvPr>
        <xdr:cNvSpPr/>
      </xdr:nvSpPr>
      <xdr:spPr>
        <a:xfrm>
          <a:off x="1200150" y="3796665"/>
          <a:ext cx="1174750" cy="31242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249760</xdr:rowOff>
    </xdr:from>
    <xdr:to>
      <xdr:col>1</xdr:col>
      <xdr:colOff>0</xdr:colOff>
      <xdr:row>17</xdr:row>
      <xdr:rowOff>35977</xdr:rowOff>
    </xdr:to>
    <xdr:sp>
      <xdr:nvSpPr>
        <xdr:cNvPr id="49" name="Rectangle: Rounded Corners 60"/>
        <xdr:cNvSpPr/>
      </xdr:nvSpPr>
      <xdr:spPr>
        <a:xfrm>
          <a:off x="0" y="3059430"/>
          <a:ext cx="2374900" cy="30035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20</xdr:row>
      <xdr:rowOff>57849</xdr:rowOff>
    </xdr:from>
    <xdr:to>
      <xdr:col>0</xdr:col>
      <xdr:colOff>1174750</xdr:colOff>
      <xdr:row>21</xdr:row>
      <xdr:rowOff>105827</xdr:rowOff>
    </xdr:to>
    <xdr:sp>
      <xdr:nvSpPr>
        <xdr:cNvPr id="50" name="Rectangle: Rounded Corners 57">
          <a:hlinkClick xmlns:r="http://schemas.openxmlformats.org/officeDocument/2006/relationships" r:id="rId13"/>
        </xdr:cNvPr>
        <xdr:cNvSpPr/>
      </xdr:nvSpPr>
      <xdr:spPr>
        <a:xfrm>
          <a:off x="0" y="4153535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20</xdr:row>
      <xdr:rowOff>64199</xdr:rowOff>
    </xdr:from>
    <xdr:to>
      <xdr:col>1</xdr:col>
      <xdr:colOff>0</xdr:colOff>
      <xdr:row>21</xdr:row>
      <xdr:rowOff>112177</xdr:rowOff>
    </xdr:to>
    <xdr:sp>
      <xdr:nvSpPr>
        <xdr:cNvPr id="51" name="Rectangle: Rounded Corners 59">
          <a:hlinkClick xmlns:r="http://schemas.openxmlformats.org/officeDocument/2006/relationships" r:id="rId14"/>
        </xdr:cNvPr>
        <xdr:cNvSpPr/>
      </xdr:nvSpPr>
      <xdr:spPr>
        <a:xfrm>
          <a:off x="1200150" y="4159885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114300</xdr:rowOff>
    </xdr:to>
    <xdr:sp>
      <xdr:nvSpPr>
        <xdr:cNvPr id="52" name="Rectangle: Rounded Corners 60">
          <a:hlinkClick xmlns:r="http://schemas.openxmlformats.org/officeDocument/2006/relationships" r:id="rId15"/>
        </xdr:cNvPr>
        <xdr:cNvSpPr/>
      </xdr:nvSpPr>
      <xdr:spPr>
        <a:xfrm>
          <a:off x="0" y="0"/>
          <a:ext cx="2374900" cy="29527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8</xdr:col>
      <xdr:colOff>77612</xdr:colOff>
      <xdr:row>0</xdr:row>
      <xdr:rowOff>134055</xdr:rowOff>
    </xdr:from>
    <xdr:ext cx="266700" cy="542925"/>
    <xdr:pic>
      <xdr:nvPicPr>
        <xdr:cNvPr id="21" name="image1.png" descr="Lambang Pramuka - Wikipedia bahasa Indonesia, ensiklopedia bebas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7068820" y="133985"/>
          <a:ext cx="266700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119945</xdr:colOff>
      <xdr:row>1</xdr:row>
      <xdr:rowOff>141112</xdr:rowOff>
    </xdr:from>
    <xdr:ext cx="266700" cy="542925"/>
    <xdr:pic>
      <xdr:nvPicPr>
        <xdr:cNvPr id="39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7225030" y="325120"/>
          <a:ext cx="266700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3</xdr:row>
      <xdr:rowOff>160860</xdr:rowOff>
    </xdr:from>
    <xdr:to>
      <xdr:col>0</xdr:col>
      <xdr:colOff>1174750</xdr:colOff>
      <xdr:row>6</xdr:row>
      <xdr:rowOff>26099</xdr:rowOff>
    </xdr:to>
    <xdr:sp>
      <xdr:nvSpPr>
        <xdr:cNvPr id="40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13105"/>
          <a:ext cx="1174750" cy="4305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76899</xdr:rowOff>
    </xdr:from>
    <xdr:to>
      <xdr:col>0</xdr:col>
      <xdr:colOff>1174750</xdr:colOff>
      <xdr:row>8</xdr:row>
      <xdr:rowOff>117115</xdr:rowOff>
    </xdr:to>
    <xdr:sp>
      <xdr:nvSpPr>
        <xdr:cNvPr id="41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194435"/>
          <a:ext cx="1174750" cy="43370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154510</xdr:rowOff>
    </xdr:from>
    <xdr:to>
      <xdr:col>0</xdr:col>
      <xdr:colOff>2374900</xdr:colOff>
      <xdr:row>6</xdr:row>
      <xdr:rowOff>19749</xdr:rowOff>
    </xdr:to>
    <xdr:sp>
      <xdr:nvSpPr>
        <xdr:cNvPr id="42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06755"/>
          <a:ext cx="1174750" cy="43053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76899</xdr:rowOff>
    </xdr:from>
    <xdr:to>
      <xdr:col>1</xdr:col>
      <xdr:colOff>0</xdr:colOff>
      <xdr:row>8</xdr:row>
      <xdr:rowOff>117115</xdr:rowOff>
    </xdr:to>
    <xdr:sp>
      <xdr:nvSpPr>
        <xdr:cNvPr id="43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194435"/>
          <a:ext cx="1174750" cy="43370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162271</xdr:rowOff>
    </xdr:from>
    <xdr:to>
      <xdr:col>0</xdr:col>
      <xdr:colOff>2374900</xdr:colOff>
      <xdr:row>3</xdr:row>
      <xdr:rowOff>86071</xdr:rowOff>
    </xdr:to>
    <xdr:sp>
      <xdr:nvSpPr>
        <xdr:cNvPr id="44" name="Rectangle: Rounded Corners 60"/>
        <xdr:cNvSpPr/>
      </xdr:nvSpPr>
      <xdr:spPr>
        <a:xfrm>
          <a:off x="0" y="346075"/>
          <a:ext cx="2374900" cy="2921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165093</xdr:rowOff>
    </xdr:from>
    <xdr:to>
      <xdr:col>0</xdr:col>
      <xdr:colOff>1174750</xdr:colOff>
      <xdr:row>13</xdr:row>
      <xdr:rowOff>57142</xdr:rowOff>
    </xdr:to>
    <xdr:sp>
      <xdr:nvSpPr>
        <xdr:cNvPr id="45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098040"/>
          <a:ext cx="1174750" cy="4349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107942</xdr:rowOff>
    </xdr:from>
    <xdr:to>
      <xdr:col>0</xdr:col>
      <xdr:colOff>1174750</xdr:colOff>
      <xdr:row>16</xdr:row>
      <xdr:rowOff>1404</xdr:rowOff>
    </xdr:to>
    <xdr:sp>
      <xdr:nvSpPr>
        <xdr:cNvPr id="46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83815"/>
          <a:ext cx="1174750" cy="43688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158743</xdr:rowOff>
    </xdr:from>
    <xdr:to>
      <xdr:col>1</xdr:col>
      <xdr:colOff>0</xdr:colOff>
      <xdr:row>13</xdr:row>
      <xdr:rowOff>50792</xdr:rowOff>
    </xdr:to>
    <xdr:sp>
      <xdr:nvSpPr>
        <xdr:cNvPr id="47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91690"/>
          <a:ext cx="1174750" cy="4349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107942</xdr:rowOff>
    </xdr:from>
    <xdr:to>
      <xdr:col>1</xdr:col>
      <xdr:colOff>0</xdr:colOff>
      <xdr:row>16</xdr:row>
      <xdr:rowOff>1404</xdr:rowOff>
    </xdr:to>
    <xdr:sp>
      <xdr:nvSpPr>
        <xdr:cNvPr id="48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83815"/>
          <a:ext cx="1174750" cy="43688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28920</xdr:rowOff>
    </xdr:from>
    <xdr:to>
      <xdr:col>1</xdr:col>
      <xdr:colOff>0</xdr:colOff>
      <xdr:row>10</xdr:row>
      <xdr:rowOff>88893</xdr:rowOff>
    </xdr:to>
    <xdr:sp>
      <xdr:nvSpPr>
        <xdr:cNvPr id="49" name="Rectangle: Rounded Corners 60"/>
        <xdr:cNvSpPr/>
      </xdr:nvSpPr>
      <xdr:spPr>
        <a:xfrm>
          <a:off x="0" y="1724025"/>
          <a:ext cx="2374900" cy="29781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18</xdr:row>
      <xdr:rowOff>91010</xdr:rowOff>
    </xdr:from>
    <xdr:to>
      <xdr:col>0</xdr:col>
      <xdr:colOff>1174750</xdr:colOff>
      <xdr:row>20</xdr:row>
      <xdr:rowOff>45148</xdr:rowOff>
    </xdr:to>
    <xdr:sp>
      <xdr:nvSpPr>
        <xdr:cNvPr id="50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69005"/>
          <a:ext cx="1174750" cy="31623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40209</xdr:rowOff>
    </xdr:from>
    <xdr:to>
      <xdr:col>0</xdr:col>
      <xdr:colOff>1174750</xdr:colOff>
      <xdr:row>22</xdr:row>
      <xdr:rowOff>119937</xdr:rowOff>
    </xdr:to>
    <xdr:sp>
      <xdr:nvSpPr>
        <xdr:cNvPr id="51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830955"/>
          <a:ext cx="1174750" cy="3079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18</xdr:row>
      <xdr:rowOff>84660</xdr:rowOff>
    </xdr:from>
    <xdr:to>
      <xdr:col>1</xdr:col>
      <xdr:colOff>0</xdr:colOff>
      <xdr:row>20</xdr:row>
      <xdr:rowOff>38798</xdr:rowOff>
    </xdr:to>
    <xdr:sp>
      <xdr:nvSpPr>
        <xdr:cNvPr id="52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62655"/>
          <a:ext cx="1174750" cy="31623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21</xdr:row>
      <xdr:rowOff>46559</xdr:rowOff>
    </xdr:from>
    <xdr:to>
      <xdr:col>1</xdr:col>
      <xdr:colOff>0</xdr:colOff>
      <xdr:row>22</xdr:row>
      <xdr:rowOff>126287</xdr:rowOff>
    </xdr:to>
    <xdr:sp>
      <xdr:nvSpPr>
        <xdr:cNvPr id="53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837305"/>
          <a:ext cx="1174750" cy="3079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16</xdr:row>
      <xdr:rowOff>73371</xdr:rowOff>
    </xdr:from>
    <xdr:to>
      <xdr:col>1</xdr:col>
      <xdr:colOff>0</xdr:colOff>
      <xdr:row>18</xdr:row>
      <xdr:rowOff>14810</xdr:rowOff>
    </xdr:to>
    <xdr:sp>
      <xdr:nvSpPr>
        <xdr:cNvPr id="54" name="Rectangle: Rounded Corners 60"/>
        <xdr:cNvSpPr/>
      </xdr:nvSpPr>
      <xdr:spPr>
        <a:xfrm>
          <a:off x="0" y="3092450"/>
          <a:ext cx="2374900" cy="30035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23</xdr:row>
      <xdr:rowOff>29626</xdr:rowOff>
    </xdr:from>
    <xdr:to>
      <xdr:col>0</xdr:col>
      <xdr:colOff>1174750</xdr:colOff>
      <xdr:row>24</xdr:row>
      <xdr:rowOff>155215</xdr:rowOff>
    </xdr:to>
    <xdr:sp>
      <xdr:nvSpPr>
        <xdr:cNvPr id="55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88460"/>
          <a:ext cx="1174750" cy="30670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23</xdr:row>
      <xdr:rowOff>35976</xdr:rowOff>
    </xdr:from>
    <xdr:to>
      <xdr:col>1</xdr:col>
      <xdr:colOff>0</xdr:colOff>
      <xdr:row>24</xdr:row>
      <xdr:rowOff>161565</xdr:rowOff>
    </xdr:to>
    <xdr:sp>
      <xdr:nvSpPr>
        <xdr:cNvPr id="56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94810"/>
          <a:ext cx="1174750" cy="30670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107245</xdr:rowOff>
    </xdr:to>
    <xdr:sp>
      <xdr:nvSpPr>
        <xdr:cNvPr id="57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0830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2828925</xdr:colOff>
      <xdr:row>1</xdr:row>
      <xdr:rowOff>9525</xdr:rowOff>
    </xdr:from>
    <xdr:ext cx="304800" cy="600075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657725" y="180975"/>
          <a:ext cx="304800" cy="6000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573264</xdr:colOff>
      <xdr:row>0</xdr:row>
      <xdr:rowOff>138998</xdr:rowOff>
    </xdr:from>
    <xdr:ext cx="352425" cy="733425"/>
    <xdr:pic>
      <xdr:nvPicPr>
        <xdr:cNvPr id="37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16220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5637</xdr:rowOff>
    </xdr:from>
    <xdr:to>
      <xdr:col>0</xdr:col>
      <xdr:colOff>1174750</xdr:colOff>
      <xdr:row>6</xdr:row>
      <xdr:rowOff>19043</xdr:rowOff>
    </xdr:to>
    <xdr:sp>
      <xdr:nvSpPr>
        <xdr:cNvPr id="38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28980"/>
          <a:ext cx="1174750" cy="4324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69843</xdr:rowOff>
    </xdr:from>
    <xdr:to>
      <xdr:col>0</xdr:col>
      <xdr:colOff>1174750</xdr:colOff>
      <xdr:row>7</xdr:row>
      <xdr:rowOff>159448</xdr:rowOff>
    </xdr:to>
    <xdr:sp>
      <xdr:nvSpPr>
        <xdr:cNvPr id="39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212215"/>
          <a:ext cx="1174750" cy="4235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175676</xdr:rowOff>
    </xdr:from>
    <xdr:to>
      <xdr:col>0</xdr:col>
      <xdr:colOff>2374900</xdr:colOff>
      <xdr:row>6</xdr:row>
      <xdr:rowOff>12693</xdr:rowOff>
    </xdr:to>
    <xdr:sp>
      <xdr:nvSpPr>
        <xdr:cNvPr id="40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18185"/>
          <a:ext cx="1174750" cy="43688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69843</xdr:rowOff>
    </xdr:from>
    <xdr:to>
      <xdr:col>1</xdr:col>
      <xdr:colOff>0</xdr:colOff>
      <xdr:row>7</xdr:row>
      <xdr:rowOff>159448</xdr:rowOff>
    </xdr:to>
    <xdr:sp>
      <xdr:nvSpPr>
        <xdr:cNvPr id="41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212215"/>
          <a:ext cx="1174750" cy="42354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169326</xdr:rowOff>
    </xdr:from>
    <xdr:to>
      <xdr:col>0</xdr:col>
      <xdr:colOff>2374900</xdr:colOff>
      <xdr:row>3</xdr:row>
      <xdr:rowOff>107237</xdr:rowOff>
    </xdr:to>
    <xdr:sp>
      <xdr:nvSpPr>
        <xdr:cNvPr id="42" name="Rectangle: Rounded Corners 60"/>
        <xdr:cNvSpPr/>
      </xdr:nvSpPr>
      <xdr:spPr>
        <a:xfrm>
          <a:off x="0" y="349885"/>
          <a:ext cx="2374900" cy="29972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447315</xdr:rowOff>
    </xdr:from>
    <xdr:to>
      <xdr:col>0</xdr:col>
      <xdr:colOff>1174750</xdr:colOff>
      <xdr:row>9</xdr:row>
      <xdr:rowOff>141809</xdr:rowOff>
    </xdr:to>
    <xdr:sp>
      <xdr:nvSpPr>
        <xdr:cNvPr id="43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10439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192609</xdr:rowOff>
    </xdr:from>
    <xdr:to>
      <xdr:col>0</xdr:col>
      <xdr:colOff>1174750</xdr:colOff>
      <xdr:row>10</xdr:row>
      <xdr:rowOff>213070</xdr:rowOff>
    </xdr:to>
    <xdr:sp>
      <xdr:nvSpPr>
        <xdr:cNvPr id="44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73655"/>
          <a:ext cx="1174750" cy="42037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8</xdr:row>
      <xdr:rowOff>440965</xdr:rowOff>
    </xdr:from>
    <xdr:to>
      <xdr:col>1</xdr:col>
      <xdr:colOff>0</xdr:colOff>
      <xdr:row>9</xdr:row>
      <xdr:rowOff>135459</xdr:rowOff>
    </xdr:to>
    <xdr:sp>
      <xdr:nvSpPr>
        <xdr:cNvPr id="45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9804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9</xdr:row>
      <xdr:rowOff>192609</xdr:rowOff>
    </xdr:from>
    <xdr:to>
      <xdr:col>1</xdr:col>
      <xdr:colOff>0</xdr:colOff>
      <xdr:row>10</xdr:row>
      <xdr:rowOff>213070</xdr:rowOff>
    </xdr:to>
    <xdr:sp>
      <xdr:nvSpPr>
        <xdr:cNvPr id="46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73655"/>
          <a:ext cx="1174750" cy="42037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78309</xdr:rowOff>
    </xdr:from>
    <xdr:to>
      <xdr:col>1</xdr:col>
      <xdr:colOff>0</xdr:colOff>
      <xdr:row>8</xdr:row>
      <xdr:rowOff>371115</xdr:rowOff>
    </xdr:to>
    <xdr:sp>
      <xdr:nvSpPr>
        <xdr:cNvPr id="47" name="Rectangle: Rounded Corners 60"/>
        <xdr:cNvSpPr/>
      </xdr:nvSpPr>
      <xdr:spPr>
        <a:xfrm>
          <a:off x="0" y="1735455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253288</xdr:rowOff>
    </xdr:from>
    <xdr:to>
      <xdr:col>0</xdr:col>
      <xdr:colOff>1174750</xdr:colOff>
      <xdr:row>12</xdr:row>
      <xdr:rowOff>158037</xdr:rowOff>
    </xdr:to>
    <xdr:sp>
      <xdr:nvSpPr>
        <xdr:cNvPr id="48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34080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202487</xdr:rowOff>
    </xdr:from>
    <xdr:to>
      <xdr:col>0</xdr:col>
      <xdr:colOff>1174750</xdr:colOff>
      <xdr:row>12</xdr:row>
      <xdr:rowOff>507993</xdr:rowOff>
    </xdr:to>
    <xdr:sp>
      <xdr:nvSpPr>
        <xdr:cNvPr id="49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78333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246938</xdr:rowOff>
    </xdr:from>
    <xdr:to>
      <xdr:col>1</xdr:col>
      <xdr:colOff>0</xdr:colOff>
      <xdr:row>12</xdr:row>
      <xdr:rowOff>151687</xdr:rowOff>
    </xdr:to>
    <xdr:sp>
      <xdr:nvSpPr>
        <xdr:cNvPr id="50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27730"/>
          <a:ext cx="1174750" cy="30480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208837</xdr:rowOff>
    </xdr:from>
    <xdr:to>
      <xdr:col>1</xdr:col>
      <xdr:colOff>0</xdr:colOff>
      <xdr:row>12</xdr:row>
      <xdr:rowOff>514343</xdr:rowOff>
    </xdr:to>
    <xdr:sp>
      <xdr:nvSpPr>
        <xdr:cNvPr id="51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78968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285037</xdr:rowOff>
    </xdr:from>
    <xdr:to>
      <xdr:col>1</xdr:col>
      <xdr:colOff>0</xdr:colOff>
      <xdr:row>11</xdr:row>
      <xdr:rowOff>177088</xdr:rowOff>
    </xdr:to>
    <xdr:sp>
      <xdr:nvSpPr>
        <xdr:cNvPr id="52" name="Rectangle: Rounded Corners 60"/>
        <xdr:cNvSpPr/>
      </xdr:nvSpPr>
      <xdr:spPr>
        <a:xfrm>
          <a:off x="0" y="3065780"/>
          <a:ext cx="2374900" cy="29210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1404</xdr:rowOff>
    </xdr:from>
    <xdr:to>
      <xdr:col>0</xdr:col>
      <xdr:colOff>1174750</xdr:colOff>
      <xdr:row>13</xdr:row>
      <xdr:rowOff>303382</xdr:rowOff>
    </xdr:to>
    <xdr:sp>
      <xdr:nvSpPr>
        <xdr:cNvPr id="53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41470"/>
          <a:ext cx="1174750" cy="30162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7754</xdr:rowOff>
    </xdr:from>
    <xdr:to>
      <xdr:col>1</xdr:col>
      <xdr:colOff>0</xdr:colOff>
      <xdr:row>13</xdr:row>
      <xdr:rowOff>309732</xdr:rowOff>
    </xdr:to>
    <xdr:sp>
      <xdr:nvSpPr>
        <xdr:cNvPr id="54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47820"/>
          <a:ext cx="1174750" cy="30162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114300</xdr:rowOff>
    </xdr:to>
    <xdr:sp>
      <xdr:nvSpPr>
        <xdr:cNvPr id="55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527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121709</xdr:colOff>
      <xdr:row>0</xdr:row>
      <xdr:rowOff>138998</xdr:rowOff>
    </xdr:from>
    <xdr:ext cx="352425" cy="733425"/>
    <xdr:pic>
      <xdr:nvPicPr>
        <xdr:cNvPr id="2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21935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33860</xdr:rowOff>
    </xdr:from>
    <xdr:to>
      <xdr:col>0</xdr:col>
      <xdr:colOff>1174750</xdr:colOff>
      <xdr:row>6</xdr:row>
      <xdr:rowOff>117821</xdr:rowOff>
    </xdr:to>
    <xdr:sp>
      <xdr:nvSpPr>
        <xdr:cNvPr id="21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19455"/>
          <a:ext cx="1174750" cy="42672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168621</xdr:rowOff>
    </xdr:from>
    <xdr:to>
      <xdr:col>0</xdr:col>
      <xdr:colOff>1174750</xdr:colOff>
      <xdr:row>8</xdr:row>
      <xdr:rowOff>95948</xdr:rowOff>
    </xdr:to>
    <xdr:sp>
      <xdr:nvSpPr>
        <xdr:cNvPr id="22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196975"/>
          <a:ext cx="1174750" cy="42291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27510</xdr:rowOff>
    </xdr:from>
    <xdr:to>
      <xdr:col>0</xdr:col>
      <xdr:colOff>2374900</xdr:colOff>
      <xdr:row>6</xdr:row>
      <xdr:rowOff>111471</xdr:rowOff>
    </xdr:to>
    <xdr:sp>
      <xdr:nvSpPr>
        <xdr:cNvPr id="23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13105"/>
          <a:ext cx="1174750" cy="42672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168621</xdr:rowOff>
    </xdr:from>
    <xdr:to>
      <xdr:col>1</xdr:col>
      <xdr:colOff>0</xdr:colOff>
      <xdr:row>8</xdr:row>
      <xdr:rowOff>95948</xdr:rowOff>
    </xdr:to>
    <xdr:sp>
      <xdr:nvSpPr>
        <xdr:cNvPr id="24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196975"/>
          <a:ext cx="1174750" cy="42291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7048</xdr:rowOff>
    </xdr:from>
    <xdr:to>
      <xdr:col>0</xdr:col>
      <xdr:colOff>2374900</xdr:colOff>
      <xdr:row>3</xdr:row>
      <xdr:rowOff>128404</xdr:rowOff>
    </xdr:to>
    <xdr:sp>
      <xdr:nvSpPr>
        <xdr:cNvPr id="25" name="Rectangle: Rounded Corners 60"/>
        <xdr:cNvSpPr/>
      </xdr:nvSpPr>
      <xdr:spPr>
        <a:xfrm>
          <a:off x="0" y="349885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115704</xdr:rowOff>
    </xdr:from>
    <xdr:to>
      <xdr:col>0</xdr:col>
      <xdr:colOff>1174750</xdr:colOff>
      <xdr:row>10</xdr:row>
      <xdr:rowOff>536920</xdr:rowOff>
    </xdr:to>
    <xdr:sp>
      <xdr:nvSpPr>
        <xdr:cNvPr id="26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087245"/>
          <a:ext cx="1174750" cy="42100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587720</xdr:rowOff>
    </xdr:from>
    <xdr:to>
      <xdr:col>0</xdr:col>
      <xdr:colOff>1174750</xdr:colOff>
      <xdr:row>11</xdr:row>
      <xdr:rowOff>262459</xdr:rowOff>
    </xdr:to>
    <xdr:sp>
      <xdr:nvSpPr>
        <xdr:cNvPr id="27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59050"/>
          <a:ext cx="1174750" cy="42735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109354</xdr:rowOff>
    </xdr:from>
    <xdr:to>
      <xdr:col>1</xdr:col>
      <xdr:colOff>0</xdr:colOff>
      <xdr:row>10</xdr:row>
      <xdr:rowOff>530570</xdr:rowOff>
    </xdr:to>
    <xdr:sp>
      <xdr:nvSpPr>
        <xdr:cNvPr id="28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80895"/>
          <a:ext cx="1174750" cy="42100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587720</xdr:rowOff>
    </xdr:from>
    <xdr:to>
      <xdr:col>1</xdr:col>
      <xdr:colOff>0</xdr:colOff>
      <xdr:row>11</xdr:row>
      <xdr:rowOff>262459</xdr:rowOff>
    </xdr:to>
    <xdr:sp>
      <xdr:nvSpPr>
        <xdr:cNvPr id="29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59050"/>
          <a:ext cx="1174750" cy="42735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21865</xdr:rowOff>
    </xdr:from>
    <xdr:to>
      <xdr:col>1</xdr:col>
      <xdr:colOff>0</xdr:colOff>
      <xdr:row>10</xdr:row>
      <xdr:rowOff>39504</xdr:rowOff>
    </xdr:to>
    <xdr:sp>
      <xdr:nvSpPr>
        <xdr:cNvPr id="30" name="Rectangle: Rounded Corners 60"/>
        <xdr:cNvSpPr/>
      </xdr:nvSpPr>
      <xdr:spPr>
        <a:xfrm>
          <a:off x="0" y="1717040"/>
          <a:ext cx="2374900" cy="29400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267399</xdr:rowOff>
    </xdr:from>
    <xdr:to>
      <xdr:col>0</xdr:col>
      <xdr:colOff>1174750</xdr:colOff>
      <xdr:row>13</xdr:row>
      <xdr:rowOff>136870</xdr:rowOff>
    </xdr:to>
    <xdr:sp>
      <xdr:nvSpPr>
        <xdr:cNvPr id="31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29635"/>
          <a:ext cx="1174750" cy="30734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181320</xdr:rowOff>
    </xdr:from>
    <xdr:to>
      <xdr:col>0</xdr:col>
      <xdr:colOff>1174750</xdr:colOff>
      <xdr:row>14</xdr:row>
      <xdr:rowOff>49382</xdr:rowOff>
    </xdr:to>
    <xdr:sp>
      <xdr:nvSpPr>
        <xdr:cNvPr id="32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781425"/>
          <a:ext cx="1174750" cy="30607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261049</xdr:rowOff>
    </xdr:from>
    <xdr:to>
      <xdr:col>1</xdr:col>
      <xdr:colOff>0</xdr:colOff>
      <xdr:row>13</xdr:row>
      <xdr:rowOff>130520</xdr:rowOff>
    </xdr:to>
    <xdr:sp>
      <xdr:nvSpPr>
        <xdr:cNvPr id="33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23285"/>
          <a:ext cx="1174750" cy="30734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187670</xdr:rowOff>
    </xdr:from>
    <xdr:to>
      <xdr:col>1</xdr:col>
      <xdr:colOff>0</xdr:colOff>
      <xdr:row>14</xdr:row>
      <xdr:rowOff>55732</xdr:rowOff>
    </xdr:to>
    <xdr:sp>
      <xdr:nvSpPr>
        <xdr:cNvPr id="34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787775"/>
          <a:ext cx="1174750" cy="30607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334426</xdr:rowOff>
    </xdr:from>
    <xdr:to>
      <xdr:col>1</xdr:col>
      <xdr:colOff>0</xdr:colOff>
      <xdr:row>12</xdr:row>
      <xdr:rowOff>191199</xdr:rowOff>
    </xdr:to>
    <xdr:sp>
      <xdr:nvSpPr>
        <xdr:cNvPr id="35" name="Rectangle: Rounded Corners 60"/>
        <xdr:cNvSpPr/>
      </xdr:nvSpPr>
      <xdr:spPr>
        <a:xfrm>
          <a:off x="0" y="3058160"/>
          <a:ext cx="2374900" cy="29527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100182</xdr:rowOff>
    </xdr:from>
    <xdr:to>
      <xdr:col>0</xdr:col>
      <xdr:colOff>1174750</xdr:colOff>
      <xdr:row>14</xdr:row>
      <xdr:rowOff>402160</xdr:rowOff>
    </xdr:to>
    <xdr:sp>
      <xdr:nvSpPr>
        <xdr:cNvPr id="36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38295"/>
          <a:ext cx="1174750" cy="30226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106532</xdr:rowOff>
    </xdr:from>
    <xdr:to>
      <xdr:col>1</xdr:col>
      <xdr:colOff>0</xdr:colOff>
      <xdr:row>14</xdr:row>
      <xdr:rowOff>408510</xdr:rowOff>
    </xdr:to>
    <xdr:sp>
      <xdr:nvSpPr>
        <xdr:cNvPr id="37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44645"/>
          <a:ext cx="1174750" cy="30226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121356</xdr:rowOff>
    </xdr:to>
    <xdr:sp>
      <xdr:nvSpPr>
        <xdr:cNvPr id="38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273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1116542</xdr:colOff>
      <xdr:row>0</xdr:row>
      <xdr:rowOff>138998</xdr:rowOff>
    </xdr:from>
    <xdr:ext cx="352425" cy="733425"/>
    <xdr:pic>
      <xdr:nvPicPr>
        <xdr:cNvPr id="2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26380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2</xdr:row>
      <xdr:rowOff>174971</xdr:rowOff>
    </xdr:from>
    <xdr:to>
      <xdr:col>0</xdr:col>
      <xdr:colOff>1174750</xdr:colOff>
      <xdr:row>4</xdr:row>
      <xdr:rowOff>61377</xdr:rowOff>
    </xdr:to>
    <xdr:sp>
      <xdr:nvSpPr>
        <xdr:cNvPr id="21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08025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4</xdr:row>
      <xdr:rowOff>112177</xdr:rowOff>
    </xdr:from>
    <xdr:to>
      <xdr:col>0</xdr:col>
      <xdr:colOff>1174750</xdr:colOff>
      <xdr:row>5</xdr:row>
      <xdr:rowOff>265281</xdr:rowOff>
    </xdr:to>
    <xdr:sp>
      <xdr:nvSpPr>
        <xdr:cNvPr id="22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178560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</xdr:row>
      <xdr:rowOff>168621</xdr:rowOff>
    </xdr:from>
    <xdr:to>
      <xdr:col>0</xdr:col>
      <xdr:colOff>2374900</xdr:colOff>
      <xdr:row>4</xdr:row>
      <xdr:rowOff>55027</xdr:rowOff>
    </xdr:to>
    <xdr:sp>
      <xdr:nvSpPr>
        <xdr:cNvPr id="23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01675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112177</xdr:rowOff>
    </xdr:from>
    <xdr:to>
      <xdr:col>1</xdr:col>
      <xdr:colOff>0</xdr:colOff>
      <xdr:row>5</xdr:row>
      <xdr:rowOff>265281</xdr:rowOff>
    </xdr:to>
    <xdr:sp>
      <xdr:nvSpPr>
        <xdr:cNvPr id="24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178560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77604</xdr:rowOff>
    </xdr:from>
    <xdr:to>
      <xdr:col>0</xdr:col>
      <xdr:colOff>2374900</xdr:colOff>
      <xdr:row>2</xdr:row>
      <xdr:rowOff>100182</xdr:rowOff>
    </xdr:to>
    <xdr:sp>
      <xdr:nvSpPr>
        <xdr:cNvPr id="25" name="Rectangle: Rounded Corners 60"/>
        <xdr:cNvSpPr/>
      </xdr:nvSpPr>
      <xdr:spPr>
        <a:xfrm>
          <a:off x="0" y="344170"/>
          <a:ext cx="2374900" cy="28892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193315</xdr:rowOff>
    </xdr:from>
    <xdr:to>
      <xdr:col>0</xdr:col>
      <xdr:colOff>1174750</xdr:colOff>
      <xdr:row>9</xdr:row>
      <xdr:rowOff>78309</xdr:rowOff>
    </xdr:to>
    <xdr:sp>
      <xdr:nvSpPr>
        <xdr:cNvPr id="26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05994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129109</xdr:rowOff>
    </xdr:from>
    <xdr:to>
      <xdr:col>0</xdr:col>
      <xdr:colOff>1174750</xdr:colOff>
      <xdr:row>11</xdr:row>
      <xdr:rowOff>15515</xdr:rowOff>
    </xdr:to>
    <xdr:sp>
      <xdr:nvSpPr>
        <xdr:cNvPr id="27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29205"/>
          <a:ext cx="1174750" cy="41973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186965</xdr:rowOff>
    </xdr:from>
    <xdr:to>
      <xdr:col>1</xdr:col>
      <xdr:colOff>0</xdr:colOff>
      <xdr:row>9</xdr:row>
      <xdr:rowOff>71959</xdr:rowOff>
    </xdr:to>
    <xdr:sp>
      <xdr:nvSpPr>
        <xdr:cNvPr id="28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5359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9</xdr:row>
      <xdr:rowOff>129109</xdr:rowOff>
    </xdr:from>
    <xdr:to>
      <xdr:col>1</xdr:col>
      <xdr:colOff>0</xdr:colOff>
      <xdr:row>11</xdr:row>
      <xdr:rowOff>15515</xdr:rowOff>
    </xdr:to>
    <xdr:sp>
      <xdr:nvSpPr>
        <xdr:cNvPr id="29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29205"/>
          <a:ext cx="1174750" cy="41973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92420</xdr:rowOff>
    </xdr:from>
    <xdr:to>
      <xdr:col>1</xdr:col>
      <xdr:colOff>0</xdr:colOff>
      <xdr:row>7</xdr:row>
      <xdr:rowOff>117115</xdr:rowOff>
    </xdr:to>
    <xdr:sp>
      <xdr:nvSpPr>
        <xdr:cNvPr id="30" name="Rectangle: Rounded Corners 60"/>
        <xdr:cNvSpPr/>
      </xdr:nvSpPr>
      <xdr:spPr>
        <a:xfrm>
          <a:off x="0" y="1692275"/>
          <a:ext cx="2374900" cy="29146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189788</xdr:rowOff>
    </xdr:from>
    <xdr:to>
      <xdr:col>0</xdr:col>
      <xdr:colOff>1174750</xdr:colOff>
      <xdr:row>13</xdr:row>
      <xdr:rowOff>228593</xdr:rowOff>
    </xdr:to>
    <xdr:sp>
      <xdr:nvSpPr>
        <xdr:cNvPr id="31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38963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4931</xdr:rowOff>
    </xdr:from>
    <xdr:to>
      <xdr:col>0</xdr:col>
      <xdr:colOff>1174750</xdr:colOff>
      <xdr:row>15</xdr:row>
      <xdr:rowOff>42326</xdr:rowOff>
    </xdr:to>
    <xdr:sp>
      <xdr:nvSpPr>
        <xdr:cNvPr id="32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738245"/>
          <a:ext cx="1174750" cy="30416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183438</xdr:rowOff>
    </xdr:from>
    <xdr:to>
      <xdr:col>1</xdr:col>
      <xdr:colOff>0</xdr:colOff>
      <xdr:row>13</xdr:row>
      <xdr:rowOff>222243</xdr:rowOff>
    </xdr:to>
    <xdr:sp>
      <xdr:nvSpPr>
        <xdr:cNvPr id="33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38328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11281</xdr:rowOff>
    </xdr:from>
    <xdr:to>
      <xdr:col>1</xdr:col>
      <xdr:colOff>0</xdr:colOff>
      <xdr:row>15</xdr:row>
      <xdr:rowOff>48676</xdr:rowOff>
    </xdr:to>
    <xdr:sp>
      <xdr:nvSpPr>
        <xdr:cNvPr id="34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744595"/>
          <a:ext cx="1174750" cy="30416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87482</xdr:rowOff>
    </xdr:from>
    <xdr:to>
      <xdr:col>1</xdr:col>
      <xdr:colOff>0</xdr:colOff>
      <xdr:row>12</xdr:row>
      <xdr:rowOff>113588</xdr:rowOff>
    </xdr:to>
    <xdr:sp>
      <xdr:nvSpPr>
        <xdr:cNvPr id="35" name="Rectangle: Rounded Corners 60"/>
        <xdr:cNvSpPr/>
      </xdr:nvSpPr>
      <xdr:spPr>
        <a:xfrm>
          <a:off x="0" y="3020695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93126</xdr:rowOff>
    </xdr:from>
    <xdr:to>
      <xdr:col>0</xdr:col>
      <xdr:colOff>1174750</xdr:colOff>
      <xdr:row>16</xdr:row>
      <xdr:rowOff>126993</xdr:rowOff>
    </xdr:to>
    <xdr:sp>
      <xdr:nvSpPr>
        <xdr:cNvPr id="36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093210"/>
          <a:ext cx="1174750" cy="30035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15</xdr:row>
      <xdr:rowOff>99476</xdr:rowOff>
    </xdr:from>
    <xdr:to>
      <xdr:col>1</xdr:col>
      <xdr:colOff>0</xdr:colOff>
      <xdr:row>16</xdr:row>
      <xdr:rowOff>133343</xdr:rowOff>
    </xdr:to>
    <xdr:sp>
      <xdr:nvSpPr>
        <xdr:cNvPr id="37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099560"/>
          <a:ext cx="1174750" cy="30035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22578</xdr:rowOff>
    </xdr:to>
    <xdr:sp>
      <xdr:nvSpPr>
        <xdr:cNvPr id="38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8892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1116542</xdr:colOff>
      <xdr:row>0</xdr:row>
      <xdr:rowOff>138998</xdr:rowOff>
    </xdr:from>
    <xdr:ext cx="352425" cy="733425"/>
    <xdr:pic>
      <xdr:nvPicPr>
        <xdr:cNvPr id="2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26380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2</xdr:row>
      <xdr:rowOff>174971</xdr:rowOff>
    </xdr:from>
    <xdr:to>
      <xdr:col>0</xdr:col>
      <xdr:colOff>1174750</xdr:colOff>
      <xdr:row>4</xdr:row>
      <xdr:rowOff>61377</xdr:rowOff>
    </xdr:to>
    <xdr:sp>
      <xdr:nvSpPr>
        <xdr:cNvPr id="21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08025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4</xdr:row>
      <xdr:rowOff>112177</xdr:rowOff>
    </xdr:from>
    <xdr:to>
      <xdr:col>0</xdr:col>
      <xdr:colOff>1174750</xdr:colOff>
      <xdr:row>5</xdr:row>
      <xdr:rowOff>265281</xdr:rowOff>
    </xdr:to>
    <xdr:sp>
      <xdr:nvSpPr>
        <xdr:cNvPr id="22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178560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</xdr:row>
      <xdr:rowOff>168621</xdr:rowOff>
    </xdr:from>
    <xdr:to>
      <xdr:col>0</xdr:col>
      <xdr:colOff>2374900</xdr:colOff>
      <xdr:row>4</xdr:row>
      <xdr:rowOff>55027</xdr:rowOff>
    </xdr:to>
    <xdr:sp>
      <xdr:nvSpPr>
        <xdr:cNvPr id="23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01675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112177</xdr:rowOff>
    </xdr:from>
    <xdr:to>
      <xdr:col>1</xdr:col>
      <xdr:colOff>0</xdr:colOff>
      <xdr:row>5</xdr:row>
      <xdr:rowOff>265281</xdr:rowOff>
    </xdr:to>
    <xdr:sp>
      <xdr:nvSpPr>
        <xdr:cNvPr id="24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178560"/>
          <a:ext cx="1174750" cy="41973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77604</xdr:rowOff>
    </xdr:from>
    <xdr:to>
      <xdr:col>0</xdr:col>
      <xdr:colOff>2374900</xdr:colOff>
      <xdr:row>2</xdr:row>
      <xdr:rowOff>100182</xdr:rowOff>
    </xdr:to>
    <xdr:sp>
      <xdr:nvSpPr>
        <xdr:cNvPr id="25" name="Rectangle: Rounded Corners 60"/>
        <xdr:cNvSpPr/>
      </xdr:nvSpPr>
      <xdr:spPr>
        <a:xfrm>
          <a:off x="0" y="344170"/>
          <a:ext cx="2374900" cy="28892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193315</xdr:rowOff>
    </xdr:from>
    <xdr:to>
      <xdr:col>0</xdr:col>
      <xdr:colOff>1174750</xdr:colOff>
      <xdr:row>9</xdr:row>
      <xdr:rowOff>78309</xdr:rowOff>
    </xdr:to>
    <xdr:sp>
      <xdr:nvSpPr>
        <xdr:cNvPr id="26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05994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129109</xdr:rowOff>
    </xdr:from>
    <xdr:to>
      <xdr:col>0</xdr:col>
      <xdr:colOff>1174750</xdr:colOff>
      <xdr:row>11</xdr:row>
      <xdr:rowOff>15515</xdr:rowOff>
    </xdr:to>
    <xdr:sp>
      <xdr:nvSpPr>
        <xdr:cNvPr id="27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29205"/>
          <a:ext cx="1174750" cy="41973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186965</xdr:rowOff>
    </xdr:from>
    <xdr:to>
      <xdr:col>1</xdr:col>
      <xdr:colOff>0</xdr:colOff>
      <xdr:row>9</xdr:row>
      <xdr:rowOff>71959</xdr:rowOff>
    </xdr:to>
    <xdr:sp>
      <xdr:nvSpPr>
        <xdr:cNvPr id="28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53590"/>
          <a:ext cx="1174750" cy="41846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9</xdr:row>
      <xdr:rowOff>129109</xdr:rowOff>
    </xdr:from>
    <xdr:to>
      <xdr:col>1</xdr:col>
      <xdr:colOff>0</xdr:colOff>
      <xdr:row>11</xdr:row>
      <xdr:rowOff>15515</xdr:rowOff>
    </xdr:to>
    <xdr:sp>
      <xdr:nvSpPr>
        <xdr:cNvPr id="29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29205"/>
          <a:ext cx="1174750" cy="41973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92420</xdr:rowOff>
    </xdr:from>
    <xdr:to>
      <xdr:col>1</xdr:col>
      <xdr:colOff>0</xdr:colOff>
      <xdr:row>7</xdr:row>
      <xdr:rowOff>117115</xdr:rowOff>
    </xdr:to>
    <xdr:sp>
      <xdr:nvSpPr>
        <xdr:cNvPr id="30" name="Rectangle: Rounded Corners 60"/>
        <xdr:cNvSpPr/>
      </xdr:nvSpPr>
      <xdr:spPr>
        <a:xfrm>
          <a:off x="0" y="1692275"/>
          <a:ext cx="2374900" cy="29146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189788</xdr:rowOff>
    </xdr:from>
    <xdr:to>
      <xdr:col>0</xdr:col>
      <xdr:colOff>1174750</xdr:colOff>
      <xdr:row>13</xdr:row>
      <xdr:rowOff>228593</xdr:rowOff>
    </xdr:to>
    <xdr:sp>
      <xdr:nvSpPr>
        <xdr:cNvPr id="31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38963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14</xdr:row>
      <xdr:rowOff>4931</xdr:rowOff>
    </xdr:from>
    <xdr:to>
      <xdr:col>0</xdr:col>
      <xdr:colOff>1174750</xdr:colOff>
      <xdr:row>15</xdr:row>
      <xdr:rowOff>42326</xdr:rowOff>
    </xdr:to>
    <xdr:sp>
      <xdr:nvSpPr>
        <xdr:cNvPr id="32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738245"/>
          <a:ext cx="1174750" cy="30416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183438</xdr:rowOff>
    </xdr:from>
    <xdr:to>
      <xdr:col>1</xdr:col>
      <xdr:colOff>0</xdr:colOff>
      <xdr:row>13</xdr:row>
      <xdr:rowOff>222243</xdr:rowOff>
    </xdr:to>
    <xdr:sp>
      <xdr:nvSpPr>
        <xdr:cNvPr id="33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383280"/>
          <a:ext cx="1174750" cy="30543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14</xdr:row>
      <xdr:rowOff>11281</xdr:rowOff>
    </xdr:from>
    <xdr:to>
      <xdr:col>1</xdr:col>
      <xdr:colOff>0</xdr:colOff>
      <xdr:row>15</xdr:row>
      <xdr:rowOff>48676</xdr:rowOff>
    </xdr:to>
    <xdr:sp>
      <xdr:nvSpPr>
        <xdr:cNvPr id="34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744595"/>
          <a:ext cx="1174750" cy="30416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87482</xdr:rowOff>
    </xdr:from>
    <xdr:to>
      <xdr:col>1</xdr:col>
      <xdr:colOff>0</xdr:colOff>
      <xdr:row>12</xdr:row>
      <xdr:rowOff>113588</xdr:rowOff>
    </xdr:to>
    <xdr:sp>
      <xdr:nvSpPr>
        <xdr:cNvPr id="35" name="Rectangle: Rounded Corners 60"/>
        <xdr:cNvSpPr/>
      </xdr:nvSpPr>
      <xdr:spPr>
        <a:xfrm>
          <a:off x="0" y="3020695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93126</xdr:rowOff>
    </xdr:from>
    <xdr:to>
      <xdr:col>0</xdr:col>
      <xdr:colOff>1174750</xdr:colOff>
      <xdr:row>16</xdr:row>
      <xdr:rowOff>126993</xdr:rowOff>
    </xdr:to>
    <xdr:sp>
      <xdr:nvSpPr>
        <xdr:cNvPr id="36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093210"/>
          <a:ext cx="1174750" cy="30035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15</xdr:row>
      <xdr:rowOff>99476</xdr:rowOff>
    </xdr:from>
    <xdr:to>
      <xdr:col>1</xdr:col>
      <xdr:colOff>0</xdr:colOff>
      <xdr:row>16</xdr:row>
      <xdr:rowOff>133343</xdr:rowOff>
    </xdr:to>
    <xdr:sp>
      <xdr:nvSpPr>
        <xdr:cNvPr id="37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099560"/>
          <a:ext cx="1174750" cy="30035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22578</xdr:rowOff>
    </xdr:to>
    <xdr:sp>
      <xdr:nvSpPr>
        <xdr:cNvPr id="38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8892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319264</xdr:colOff>
      <xdr:row>0</xdr:row>
      <xdr:rowOff>138998</xdr:rowOff>
    </xdr:from>
    <xdr:ext cx="352425" cy="733425"/>
    <xdr:pic>
      <xdr:nvPicPr>
        <xdr:cNvPr id="20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322570" y="138430"/>
          <a:ext cx="352425" cy="7334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33860</xdr:rowOff>
    </xdr:from>
    <xdr:to>
      <xdr:col>0</xdr:col>
      <xdr:colOff>1174750</xdr:colOff>
      <xdr:row>6</xdr:row>
      <xdr:rowOff>117821</xdr:rowOff>
    </xdr:to>
    <xdr:sp>
      <xdr:nvSpPr>
        <xdr:cNvPr id="21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19455"/>
          <a:ext cx="1174750" cy="42672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1.1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168621</xdr:rowOff>
    </xdr:from>
    <xdr:to>
      <xdr:col>0</xdr:col>
      <xdr:colOff>1174750</xdr:colOff>
      <xdr:row>9</xdr:row>
      <xdr:rowOff>81837</xdr:rowOff>
    </xdr:to>
    <xdr:sp>
      <xdr:nvSpPr>
        <xdr:cNvPr id="22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196975"/>
          <a:ext cx="117475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2.1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27510</xdr:rowOff>
    </xdr:from>
    <xdr:to>
      <xdr:col>0</xdr:col>
      <xdr:colOff>2374900</xdr:colOff>
      <xdr:row>6</xdr:row>
      <xdr:rowOff>111471</xdr:rowOff>
    </xdr:to>
    <xdr:sp>
      <xdr:nvSpPr>
        <xdr:cNvPr id="23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13105"/>
          <a:ext cx="1174750" cy="42672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3.1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168621</xdr:rowOff>
    </xdr:from>
    <xdr:to>
      <xdr:col>1</xdr:col>
      <xdr:colOff>0</xdr:colOff>
      <xdr:row>9</xdr:row>
      <xdr:rowOff>81837</xdr:rowOff>
    </xdr:to>
    <xdr:sp>
      <xdr:nvSpPr>
        <xdr:cNvPr id="24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196975"/>
          <a:ext cx="117475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4.1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7048</xdr:rowOff>
    </xdr:from>
    <xdr:to>
      <xdr:col>0</xdr:col>
      <xdr:colOff>2374900</xdr:colOff>
      <xdr:row>3</xdr:row>
      <xdr:rowOff>128404</xdr:rowOff>
    </xdr:to>
    <xdr:sp>
      <xdr:nvSpPr>
        <xdr:cNvPr id="25" name="Rectangle: Rounded Corners 60"/>
        <xdr:cNvSpPr/>
      </xdr:nvSpPr>
      <xdr:spPr>
        <a:xfrm>
          <a:off x="0" y="349885"/>
          <a:ext cx="237490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1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12</xdr:row>
      <xdr:rowOff>38093</xdr:rowOff>
    </xdr:from>
    <xdr:to>
      <xdr:col>0</xdr:col>
      <xdr:colOff>1174750</xdr:colOff>
      <xdr:row>14</xdr:row>
      <xdr:rowOff>120642</xdr:rowOff>
    </xdr:to>
    <xdr:sp>
      <xdr:nvSpPr>
        <xdr:cNvPr id="26" name="Rectangle: Rounded Corners 56">
          <a:hlinkClick xmlns:r="http://schemas.openxmlformats.org/officeDocument/2006/relationships" r:id="rId6"/>
        </xdr:cNvPr>
        <xdr:cNvSpPr/>
      </xdr:nvSpPr>
      <xdr:spPr>
        <a:xfrm>
          <a:off x="0" y="2094865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1.2 Pembinaan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Muda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15</xdr:row>
      <xdr:rowOff>2109</xdr:rowOff>
    </xdr:from>
    <xdr:to>
      <xdr:col>0</xdr:col>
      <xdr:colOff>1174750</xdr:colOff>
      <xdr:row>17</xdr:row>
      <xdr:rowOff>86070</xdr:rowOff>
    </xdr:to>
    <xdr:sp>
      <xdr:nvSpPr>
        <xdr:cNvPr id="27" name="Rectangle: Rounded Corners 57">
          <a:hlinkClick xmlns:r="http://schemas.openxmlformats.org/officeDocument/2006/relationships" r:id="rId7"/>
        </xdr:cNvPr>
        <xdr:cNvSpPr/>
      </xdr:nvSpPr>
      <xdr:spPr>
        <a:xfrm>
          <a:off x="0" y="2573655"/>
          <a:ext cx="1174750" cy="42672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2.2 Pengelolaan  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Anggota Dewasa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12</xdr:row>
      <xdr:rowOff>31743</xdr:rowOff>
    </xdr:from>
    <xdr:to>
      <xdr:col>1</xdr:col>
      <xdr:colOff>0</xdr:colOff>
      <xdr:row>14</xdr:row>
      <xdr:rowOff>114292</xdr:rowOff>
    </xdr:to>
    <xdr:sp>
      <xdr:nvSpPr>
        <xdr:cNvPr id="28" name="Rectangle: Rounded Corners 58">
          <a:hlinkClick xmlns:r="http://schemas.openxmlformats.org/officeDocument/2006/relationships" r:id="rId8"/>
        </xdr:cNvPr>
        <xdr:cNvSpPr/>
      </xdr:nvSpPr>
      <xdr:spPr>
        <a:xfrm>
          <a:off x="1200150" y="2088515"/>
          <a:ext cx="1174750" cy="4254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3.2 Sarana Prasarana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15</xdr:row>
      <xdr:rowOff>2109</xdr:rowOff>
    </xdr:from>
    <xdr:to>
      <xdr:col>1</xdr:col>
      <xdr:colOff>0</xdr:colOff>
      <xdr:row>17</xdr:row>
      <xdr:rowOff>86070</xdr:rowOff>
    </xdr:to>
    <xdr:sp>
      <xdr:nvSpPr>
        <xdr:cNvPr id="29" name="Rectangle: Rounded Corners 59">
          <a:hlinkClick xmlns:r="http://schemas.openxmlformats.org/officeDocument/2006/relationships" r:id="rId9"/>
        </xdr:cNvPr>
        <xdr:cNvSpPr/>
      </xdr:nvSpPr>
      <xdr:spPr>
        <a:xfrm>
          <a:off x="1200150" y="2573655"/>
          <a:ext cx="1174750" cy="42672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latin typeface="Arial Narrow" panose="020B0606020202030204" pitchFamily="34" charset="0"/>
            </a:rPr>
            <a:t>4.2 Organisasi, </a:t>
          </a:r>
          <a:endParaRPr lang="en-ID" sz="900" b="1">
            <a:latin typeface="Arial Narrow" panose="020B0606020202030204" pitchFamily="34" charset="0"/>
          </a:endParaRPr>
        </a:p>
        <a:p>
          <a:pPr algn="l"/>
          <a:r>
            <a:rPr lang="en-ID" sz="900" b="1">
              <a:latin typeface="Arial Narrow" panose="020B0606020202030204" pitchFamily="34" charset="0"/>
            </a:rPr>
            <a:t>      Administrasi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7754</xdr:rowOff>
    </xdr:from>
    <xdr:to>
      <xdr:col>1</xdr:col>
      <xdr:colOff>0</xdr:colOff>
      <xdr:row>11</xdr:row>
      <xdr:rowOff>131226</xdr:rowOff>
    </xdr:to>
    <xdr:sp>
      <xdr:nvSpPr>
        <xdr:cNvPr id="30" name="Rectangle: Rounded Corners 60"/>
        <xdr:cNvSpPr/>
      </xdr:nvSpPr>
      <xdr:spPr>
        <a:xfrm>
          <a:off x="0" y="1722120"/>
          <a:ext cx="2374900" cy="29464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ASESOR 2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20</xdr:row>
      <xdr:rowOff>20454</xdr:rowOff>
    </xdr:from>
    <xdr:to>
      <xdr:col>0</xdr:col>
      <xdr:colOff>1174750</xdr:colOff>
      <xdr:row>21</xdr:row>
      <xdr:rowOff>158037</xdr:rowOff>
    </xdr:to>
    <xdr:sp>
      <xdr:nvSpPr>
        <xdr:cNvPr id="31" name="Rectangle: Rounded Corners 56">
          <a:hlinkClick xmlns:r="http://schemas.openxmlformats.org/officeDocument/2006/relationships" r:id="rId10"/>
        </xdr:cNvPr>
        <xdr:cNvSpPr/>
      </xdr:nvSpPr>
      <xdr:spPr>
        <a:xfrm>
          <a:off x="0" y="3449320"/>
          <a:ext cx="1174750" cy="30861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1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22</xdr:row>
      <xdr:rowOff>33154</xdr:rowOff>
    </xdr:from>
    <xdr:to>
      <xdr:col>0</xdr:col>
      <xdr:colOff>1174750</xdr:colOff>
      <xdr:row>23</xdr:row>
      <xdr:rowOff>169326</xdr:rowOff>
    </xdr:to>
    <xdr:sp>
      <xdr:nvSpPr>
        <xdr:cNvPr id="32" name="Rectangle: Rounded Corners 57">
          <a:hlinkClick xmlns:r="http://schemas.openxmlformats.org/officeDocument/2006/relationships" r:id="rId11"/>
        </xdr:cNvPr>
        <xdr:cNvSpPr/>
      </xdr:nvSpPr>
      <xdr:spPr>
        <a:xfrm>
          <a:off x="0" y="3804920"/>
          <a:ext cx="1174750" cy="30734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Rekap Asesor 1&amp;2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20</xdr:row>
      <xdr:rowOff>14104</xdr:rowOff>
    </xdr:from>
    <xdr:to>
      <xdr:col>1</xdr:col>
      <xdr:colOff>0</xdr:colOff>
      <xdr:row>21</xdr:row>
      <xdr:rowOff>151687</xdr:rowOff>
    </xdr:to>
    <xdr:sp>
      <xdr:nvSpPr>
        <xdr:cNvPr id="33" name="Rectangle: Rounded Corners 58">
          <a:hlinkClick xmlns:r="http://schemas.openxmlformats.org/officeDocument/2006/relationships" r:id="rId12"/>
        </xdr:cNvPr>
        <xdr:cNvSpPr/>
      </xdr:nvSpPr>
      <xdr:spPr>
        <a:xfrm>
          <a:off x="1200150" y="3442970"/>
          <a:ext cx="1174750" cy="308610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Skor Asesor 2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22</xdr:row>
      <xdr:rowOff>39504</xdr:rowOff>
    </xdr:from>
    <xdr:to>
      <xdr:col>1</xdr:col>
      <xdr:colOff>0</xdr:colOff>
      <xdr:row>24</xdr:row>
      <xdr:rowOff>6343</xdr:rowOff>
    </xdr:to>
    <xdr:sp>
      <xdr:nvSpPr>
        <xdr:cNvPr id="34" name="Rectangle: Rounded Corners 59">
          <a:hlinkClick xmlns:r="http://schemas.openxmlformats.org/officeDocument/2006/relationships" r:id="rId13"/>
        </xdr:cNvPr>
        <xdr:cNvSpPr/>
      </xdr:nvSpPr>
      <xdr:spPr>
        <a:xfrm>
          <a:off x="1200150" y="3811270"/>
          <a:ext cx="1174750" cy="30924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Nilai</a:t>
          </a:r>
          <a:r>
            <a:rPr lang="en-ID" sz="900" b="1" baseline="0">
              <a:solidFill>
                <a:schemeClr val="tx1"/>
              </a:solidFill>
              <a:latin typeface="Arial Narrow" panose="020B0606020202030204" pitchFamily="34" charset="0"/>
            </a:rPr>
            <a:t> Akhir Akreditasi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158037</xdr:rowOff>
    </xdr:from>
    <xdr:to>
      <xdr:col>1</xdr:col>
      <xdr:colOff>0</xdr:colOff>
      <xdr:row>19</xdr:row>
      <xdr:rowOff>113588</xdr:rowOff>
    </xdr:to>
    <xdr:sp>
      <xdr:nvSpPr>
        <xdr:cNvPr id="35" name="Rectangle: Rounded Corners 60"/>
        <xdr:cNvSpPr/>
      </xdr:nvSpPr>
      <xdr:spPr>
        <a:xfrm>
          <a:off x="0" y="3072130"/>
          <a:ext cx="2374900" cy="29845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OUT</a:t>
          </a:r>
          <a:r>
            <a:rPr lang="en-ID" sz="900" b="1" baseline="0">
              <a:latin typeface="Arial Narrow" panose="020B0606020202030204" pitchFamily="34" charset="0"/>
            </a:rPr>
            <a:t> PUT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24</xdr:row>
      <xdr:rowOff>50793</xdr:rowOff>
    </xdr:from>
    <xdr:to>
      <xdr:col>0</xdr:col>
      <xdr:colOff>1174750</xdr:colOff>
      <xdr:row>26</xdr:row>
      <xdr:rowOff>14104</xdr:rowOff>
    </xdr:to>
    <xdr:sp>
      <xdr:nvSpPr>
        <xdr:cNvPr id="36" name="Rectangle: Rounded Corners 57">
          <a:hlinkClick xmlns:r="http://schemas.openxmlformats.org/officeDocument/2006/relationships" r:id="rId14"/>
        </xdr:cNvPr>
        <xdr:cNvSpPr/>
      </xdr:nvSpPr>
      <xdr:spPr>
        <a:xfrm>
          <a:off x="0" y="4164965"/>
          <a:ext cx="1174750" cy="30670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Hasil Akhir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24</xdr:row>
      <xdr:rowOff>57143</xdr:rowOff>
    </xdr:from>
    <xdr:to>
      <xdr:col>1</xdr:col>
      <xdr:colOff>0</xdr:colOff>
      <xdr:row>26</xdr:row>
      <xdr:rowOff>20454</xdr:rowOff>
    </xdr:to>
    <xdr:sp>
      <xdr:nvSpPr>
        <xdr:cNvPr id="37" name="Rectangle: Rounded Corners 59">
          <a:hlinkClick xmlns:r="http://schemas.openxmlformats.org/officeDocument/2006/relationships" r:id="rId15"/>
        </xdr:cNvPr>
        <xdr:cNvSpPr/>
      </xdr:nvSpPr>
      <xdr:spPr>
        <a:xfrm>
          <a:off x="1200150" y="4171315"/>
          <a:ext cx="1174750" cy="30670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tx1"/>
              </a:solidFill>
              <a:latin typeface="Arial Narrow" panose="020B0606020202030204" pitchFamily="34" charset="0"/>
            </a:rPr>
            <a:t>Catatan &amp; Masukan</a:t>
          </a:r>
          <a:endParaRPr lang="en-ID" sz="9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2374900</xdr:colOff>
      <xdr:row>1</xdr:row>
      <xdr:rowOff>121356</xdr:rowOff>
    </xdr:to>
    <xdr:sp>
      <xdr:nvSpPr>
        <xdr:cNvPr id="38" name="Rectangle: Rounded Corners 60">
          <a:hlinkClick xmlns:r="http://schemas.openxmlformats.org/officeDocument/2006/relationships" r:id="rId16"/>
        </xdr:cNvPr>
        <xdr:cNvSpPr/>
      </xdr:nvSpPr>
      <xdr:spPr>
        <a:xfrm>
          <a:off x="0" y="0"/>
          <a:ext cx="2374900" cy="29273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1219200</xdr:colOff>
      <xdr:row>2</xdr:row>
      <xdr:rowOff>85725</xdr:rowOff>
    </xdr:from>
    <xdr:ext cx="323850" cy="552450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5156200" y="454025"/>
          <a:ext cx="323850" cy="552450"/>
        </a:xfrm>
        <a:prstGeom prst="rect">
          <a:avLst/>
        </a:prstGeom>
        <a:noFill/>
        <a:effectLst>
          <a:glow rad="101600">
            <a:schemeClr val="bg1">
              <a:alpha val="60000"/>
            </a:schemeClr>
          </a:glow>
        </a:effectLst>
      </xdr:spPr>
    </xdr:pic>
    <xdr:clientData fLocksWithSheet="0"/>
  </xdr:oneCellAnchor>
  <xdr:twoCellAnchor>
    <xdr:from>
      <xdr:col>0</xdr:col>
      <xdr:colOff>0</xdr:colOff>
      <xdr:row>3</xdr:row>
      <xdr:rowOff>177793</xdr:rowOff>
    </xdr:from>
    <xdr:to>
      <xdr:col>0</xdr:col>
      <xdr:colOff>1174750</xdr:colOff>
      <xdr:row>6</xdr:row>
      <xdr:rowOff>67021</xdr:rowOff>
    </xdr:to>
    <xdr:sp>
      <xdr:nvSpPr>
        <xdr:cNvPr id="3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041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117821</xdr:rowOff>
    </xdr:from>
    <xdr:to>
      <xdr:col>0</xdr:col>
      <xdr:colOff>1174750</xdr:colOff>
      <xdr:row>8</xdr:row>
      <xdr:rowOff>94537</xdr:rowOff>
    </xdr:to>
    <xdr:sp>
      <xdr:nvSpPr>
        <xdr:cNvPr id="4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23975"/>
          <a:ext cx="1174750" cy="4146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171443</xdr:rowOff>
    </xdr:from>
    <xdr:to>
      <xdr:col>1</xdr:col>
      <xdr:colOff>0</xdr:colOff>
      <xdr:row>6</xdr:row>
      <xdr:rowOff>60671</xdr:rowOff>
    </xdr:to>
    <xdr:sp>
      <xdr:nvSpPr>
        <xdr:cNvPr id="5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406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6</xdr:row>
      <xdr:rowOff>117821</xdr:rowOff>
    </xdr:from>
    <xdr:to>
      <xdr:col>1</xdr:col>
      <xdr:colOff>2822</xdr:colOff>
      <xdr:row>8</xdr:row>
      <xdr:rowOff>94537</xdr:rowOff>
    </xdr:to>
    <xdr:sp>
      <xdr:nvSpPr>
        <xdr:cNvPr id="6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23975"/>
          <a:ext cx="1177290" cy="4146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167915</xdr:rowOff>
    </xdr:from>
    <xdr:to>
      <xdr:col>1</xdr:col>
      <xdr:colOff>0</xdr:colOff>
      <xdr:row>3</xdr:row>
      <xdr:rowOff>103004</xdr:rowOff>
    </xdr:to>
    <xdr:sp>
      <xdr:nvSpPr>
        <xdr:cNvPr id="7" name="Rectangle: Rounded Corners 60"/>
        <xdr:cNvSpPr/>
      </xdr:nvSpPr>
      <xdr:spPr>
        <a:xfrm>
          <a:off x="0" y="351790"/>
          <a:ext cx="2374900" cy="35433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189787</xdr:rowOff>
    </xdr:from>
    <xdr:to>
      <xdr:col>1</xdr:col>
      <xdr:colOff>2822</xdr:colOff>
      <xdr:row>9</xdr:row>
      <xdr:rowOff>215893</xdr:rowOff>
    </xdr:to>
    <xdr:sp>
      <xdr:nvSpPr>
        <xdr:cNvPr id="8" name="Rectangle: Rounded Corners 60"/>
        <xdr:cNvSpPr/>
      </xdr:nvSpPr>
      <xdr:spPr>
        <a:xfrm>
          <a:off x="0" y="1833880"/>
          <a:ext cx="2377440" cy="2800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112889</xdr:rowOff>
    </xdr:to>
    <xdr:sp>
      <xdr:nvSpPr>
        <xdr:cNvPr id="9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654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35271</xdr:rowOff>
    </xdr:from>
    <xdr:to>
      <xdr:col>0</xdr:col>
      <xdr:colOff>1174750</xdr:colOff>
      <xdr:row>11</xdr:row>
      <xdr:rowOff>38295</xdr:rowOff>
    </xdr:to>
    <xdr:sp>
      <xdr:nvSpPr>
        <xdr:cNvPr id="10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187575"/>
          <a:ext cx="11747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93823</xdr:rowOff>
    </xdr:from>
    <xdr:to>
      <xdr:col>0</xdr:col>
      <xdr:colOff>1174750</xdr:colOff>
      <xdr:row>12</xdr:row>
      <xdr:rowOff>178496</xdr:rowOff>
    </xdr:to>
    <xdr:sp>
      <xdr:nvSpPr>
        <xdr:cNvPr id="11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499995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10</xdr:row>
      <xdr:rowOff>43033</xdr:rowOff>
    </xdr:from>
    <xdr:to>
      <xdr:col>1</xdr:col>
      <xdr:colOff>0</xdr:colOff>
      <xdr:row>11</xdr:row>
      <xdr:rowOff>46057</xdr:rowOff>
    </xdr:to>
    <xdr:sp>
      <xdr:nvSpPr>
        <xdr:cNvPr id="12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195195"/>
          <a:ext cx="11747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100879</xdr:rowOff>
    </xdr:from>
    <xdr:to>
      <xdr:col>1</xdr:col>
      <xdr:colOff>2822</xdr:colOff>
      <xdr:row>13</xdr:row>
      <xdr:rowOff>1402</xdr:rowOff>
    </xdr:to>
    <xdr:sp>
      <xdr:nvSpPr>
        <xdr:cNvPr id="13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069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13</xdr:row>
      <xdr:rowOff>50069</xdr:rowOff>
    </xdr:from>
    <xdr:to>
      <xdr:col>0</xdr:col>
      <xdr:colOff>1770944</xdr:colOff>
      <xdr:row>14</xdr:row>
      <xdr:rowOff>52192</xdr:rowOff>
    </xdr:to>
    <xdr:sp>
      <xdr:nvSpPr>
        <xdr:cNvPr id="14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24480"/>
          <a:ext cx="1177290" cy="2565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377825</xdr:colOff>
      <xdr:row>1</xdr:row>
      <xdr:rowOff>3175</xdr:rowOff>
    </xdr:from>
    <xdr:ext cx="333375" cy="695325"/>
    <xdr:pic>
      <xdr:nvPicPr>
        <xdr:cNvPr id="2" name="image1.png" descr="Lambang Pramuka - Wikipedia bahasa Indonesia, ensiklopedia bebas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930775" y="180975"/>
          <a:ext cx="333375" cy="6953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4</xdr:row>
      <xdr:rowOff>69843</xdr:rowOff>
    </xdr:from>
    <xdr:to>
      <xdr:col>0</xdr:col>
      <xdr:colOff>1174750</xdr:colOff>
      <xdr:row>6</xdr:row>
      <xdr:rowOff>206721</xdr:rowOff>
    </xdr:to>
    <xdr:sp>
      <xdr:nvSpPr>
        <xdr:cNvPr id="31" name="Rectangle: Rounded Corners 56">
          <a:hlinkClick xmlns:r="http://schemas.openxmlformats.org/officeDocument/2006/relationships" r:id="rId2"/>
        </xdr:cNvPr>
        <xdr:cNvSpPr/>
      </xdr:nvSpPr>
      <xdr:spPr>
        <a:xfrm>
          <a:off x="0" y="78041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1. Pembinaan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 Anggota Muda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3521</xdr:rowOff>
    </xdr:from>
    <xdr:to>
      <xdr:col>0</xdr:col>
      <xdr:colOff>1174750</xdr:colOff>
      <xdr:row>8</xdr:row>
      <xdr:rowOff>177087</xdr:rowOff>
    </xdr:to>
    <xdr:sp>
      <xdr:nvSpPr>
        <xdr:cNvPr id="32" name="Rectangle: Rounded Corners 57">
          <a:hlinkClick xmlns:r="http://schemas.openxmlformats.org/officeDocument/2006/relationships" r:id="rId3"/>
        </xdr:cNvPr>
        <xdr:cNvSpPr/>
      </xdr:nvSpPr>
      <xdr:spPr>
        <a:xfrm>
          <a:off x="0" y="1323975"/>
          <a:ext cx="117475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2. Pengelolaan  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Anggota Dewasa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4</xdr:row>
      <xdr:rowOff>63493</xdr:rowOff>
    </xdr:from>
    <xdr:to>
      <xdr:col>1</xdr:col>
      <xdr:colOff>0</xdr:colOff>
      <xdr:row>6</xdr:row>
      <xdr:rowOff>200371</xdr:rowOff>
    </xdr:to>
    <xdr:sp>
      <xdr:nvSpPr>
        <xdr:cNvPr id="33" name="Rectangle: Rounded Corners 58">
          <a:hlinkClick xmlns:r="http://schemas.openxmlformats.org/officeDocument/2006/relationships" r:id="rId4"/>
        </xdr:cNvPr>
        <xdr:cNvSpPr/>
      </xdr:nvSpPr>
      <xdr:spPr>
        <a:xfrm>
          <a:off x="1200150" y="774065"/>
          <a:ext cx="1174750" cy="492760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3. Sarana Prasarana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7</xdr:row>
      <xdr:rowOff>3521</xdr:rowOff>
    </xdr:from>
    <xdr:to>
      <xdr:col>1</xdr:col>
      <xdr:colOff>2822</xdr:colOff>
      <xdr:row>8</xdr:row>
      <xdr:rowOff>177087</xdr:rowOff>
    </xdr:to>
    <xdr:sp>
      <xdr:nvSpPr>
        <xdr:cNvPr id="34" name="Rectangle: Rounded Corners 59">
          <a:hlinkClick xmlns:r="http://schemas.openxmlformats.org/officeDocument/2006/relationships" r:id="rId5"/>
        </xdr:cNvPr>
        <xdr:cNvSpPr/>
      </xdr:nvSpPr>
      <xdr:spPr>
        <a:xfrm>
          <a:off x="1200150" y="1323975"/>
          <a:ext cx="1177290" cy="427355"/>
        </a:xfrm>
        <a:prstGeom prst="roundRect">
          <a:avLst/>
        </a:prstGeom>
        <a:solidFill>
          <a:srgbClr val="009242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4. Organisasi, 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  <a:p>
          <a:pPr algn="l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    Administrasi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174265</xdr:rowOff>
    </xdr:from>
    <xdr:to>
      <xdr:col>1</xdr:col>
      <xdr:colOff>0</xdr:colOff>
      <xdr:row>3</xdr:row>
      <xdr:rowOff>172854</xdr:rowOff>
    </xdr:to>
    <xdr:sp>
      <xdr:nvSpPr>
        <xdr:cNvPr id="35" name="Rectangle: Rounded Corners 60"/>
        <xdr:cNvSpPr/>
      </xdr:nvSpPr>
      <xdr:spPr>
        <a:xfrm>
          <a:off x="0" y="351790"/>
          <a:ext cx="2374900" cy="354330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INSTRUMEN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94537</xdr:rowOff>
    </xdr:from>
    <xdr:to>
      <xdr:col>1</xdr:col>
      <xdr:colOff>2822</xdr:colOff>
      <xdr:row>11</xdr:row>
      <xdr:rowOff>12693</xdr:rowOff>
    </xdr:to>
    <xdr:sp>
      <xdr:nvSpPr>
        <xdr:cNvPr id="36" name="Rectangle: Rounded Corners 60"/>
        <xdr:cNvSpPr/>
      </xdr:nvSpPr>
      <xdr:spPr>
        <a:xfrm>
          <a:off x="0" y="1846580"/>
          <a:ext cx="2377440" cy="29273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KELENGKAPAN LAINNYA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119239</xdr:rowOff>
    </xdr:to>
    <xdr:sp>
      <xdr:nvSpPr>
        <xdr:cNvPr id="37" name="Rectangle: Rounded Corners 60">
          <a:hlinkClick xmlns:r="http://schemas.openxmlformats.org/officeDocument/2006/relationships" r:id="rId6"/>
        </xdr:cNvPr>
        <xdr:cNvSpPr/>
      </xdr:nvSpPr>
      <xdr:spPr>
        <a:xfrm>
          <a:off x="0" y="0"/>
          <a:ext cx="2374900" cy="296545"/>
        </a:xfrm>
        <a:prstGeom prst="roundRect">
          <a:avLst/>
        </a:prstGeom>
        <a:solidFill>
          <a:srgbClr val="002060"/>
        </a:solidFill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D" sz="900" b="1">
              <a:latin typeface="Arial Narrow" panose="020B0606020202030204" pitchFamily="34" charset="0"/>
            </a:rPr>
            <a:t>BERANDA</a:t>
          </a:r>
          <a:endParaRPr lang="en-ID" sz="9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11</xdr:row>
      <xdr:rowOff>98771</xdr:rowOff>
    </xdr:from>
    <xdr:to>
      <xdr:col>0</xdr:col>
      <xdr:colOff>1174750</xdr:colOff>
      <xdr:row>12</xdr:row>
      <xdr:rowOff>171645</xdr:rowOff>
    </xdr:to>
    <xdr:sp>
      <xdr:nvSpPr>
        <xdr:cNvPr id="38" name="Rectangle: Rounded Corners 56">
          <a:hlinkClick xmlns:r="http://schemas.openxmlformats.org/officeDocument/2006/relationships" r:id="rId7"/>
        </xdr:cNvPr>
        <xdr:cNvSpPr/>
      </xdr:nvSpPr>
      <xdr:spPr>
        <a:xfrm>
          <a:off x="0" y="222567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Sampul Depan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30323</xdr:rowOff>
    </xdr:from>
    <xdr:to>
      <xdr:col>0</xdr:col>
      <xdr:colOff>1174750</xdr:colOff>
      <xdr:row>14</xdr:row>
      <xdr:rowOff>102296</xdr:rowOff>
    </xdr:to>
    <xdr:sp>
      <xdr:nvSpPr>
        <xdr:cNvPr id="39" name="Rectangle: Rounded Corners 57">
          <a:hlinkClick xmlns:r="http://schemas.openxmlformats.org/officeDocument/2006/relationships" r:id="rId8"/>
        </xdr:cNvPr>
        <xdr:cNvSpPr/>
      </xdr:nvSpPr>
      <xdr:spPr>
        <a:xfrm>
          <a:off x="0" y="2550795"/>
          <a:ext cx="117475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Kata Pengantar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11</xdr:row>
      <xdr:rowOff>106533</xdr:rowOff>
    </xdr:from>
    <xdr:to>
      <xdr:col>1</xdr:col>
      <xdr:colOff>0</xdr:colOff>
      <xdr:row>12</xdr:row>
      <xdr:rowOff>179407</xdr:rowOff>
    </xdr:to>
    <xdr:sp>
      <xdr:nvSpPr>
        <xdr:cNvPr id="40" name="Rectangle: Rounded Corners 58">
          <a:hlinkClick xmlns:r="http://schemas.openxmlformats.org/officeDocument/2006/relationships" r:id="rId9"/>
        </xdr:cNvPr>
        <xdr:cNvSpPr/>
      </xdr:nvSpPr>
      <xdr:spPr>
        <a:xfrm>
          <a:off x="1200150" y="2233295"/>
          <a:ext cx="1174750" cy="2698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Daftar Isi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1200150</xdr:colOff>
      <xdr:row>13</xdr:row>
      <xdr:rowOff>37379</xdr:rowOff>
    </xdr:from>
    <xdr:to>
      <xdr:col>1</xdr:col>
      <xdr:colOff>2822</xdr:colOff>
      <xdr:row>14</xdr:row>
      <xdr:rowOff>109352</xdr:rowOff>
    </xdr:to>
    <xdr:sp>
      <xdr:nvSpPr>
        <xdr:cNvPr id="41" name="Rectangle: Rounded Corners 59">
          <a:hlinkClick xmlns:r="http://schemas.openxmlformats.org/officeDocument/2006/relationships" r:id="rId10"/>
        </xdr:cNvPr>
        <xdr:cNvSpPr/>
      </xdr:nvSpPr>
      <xdr:spPr>
        <a:xfrm>
          <a:off x="1200150" y="25577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Identitas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593372</xdr:colOff>
      <xdr:row>14</xdr:row>
      <xdr:rowOff>158019</xdr:rowOff>
    </xdr:from>
    <xdr:to>
      <xdr:col>0</xdr:col>
      <xdr:colOff>1770944</xdr:colOff>
      <xdr:row>16</xdr:row>
      <xdr:rowOff>52192</xdr:rowOff>
    </xdr:to>
    <xdr:sp>
      <xdr:nvSpPr>
        <xdr:cNvPr id="42" name="Rectangle: Rounded Corners 59">
          <a:hlinkClick xmlns:r="http://schemas.openxmlformats.org/officeDocument/2006/relationships" r:id="rId11"/>
        </xdr:cNvPr>
        <xdr:cNvSpPr/>
      </xdr:nvSpPr>
      <xdr:spPr>
        <a:xfrm>
          <a:off x="593090" y="2875280"/>
          <a:ext cx="1177290" cy="26924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900" b="1">
              <a:solidFill>
                <a:schemeClr val="bg2"/>
              </a:solidFill>
              <a:latin typeface="Arial Narrow" panose="020B0606020202030204" pitchFamily="34" charset="0"/>
            </a:rPr>
            <a:t>Penutup</a:t>
          </a:r>
          <a:endParaRPr lang="en-ID" sz="900" b="1">
            <a:solidFill>
              <a:schemeClr val="bg2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000"/>
  <sheetViews>
    <sheetView workbookViewId="0">
      <selection activeCell="A1" sqref="A1"/>
    </sheetView>
  </sheetViews>
  <sheetFormatPr defaultColWidth="12.5454545454545" defaultRowHeight="15" customHeight="1" outlineLevelCol="7"/>
  <cols>
    <col min="1" max="8" width="9" customWidth="1"/>
  </cols>
  <sheetData>
    <row r="1" ht="13.5" customHeight="1"/>
    <row r="2" ht="13.5" customHeight="1"/>
    <row r="3" ht="13.5" customHeight="1"/>
    <row r="4" ht="13.5" customHeight="1"/>
    <row r="5" ht="13.5" customHeight="1" spans="5:8">
      <c r="E5" s="832">
        <v>0</v>
      </c>
      <c r="H5" s="832">
        <v>5</v>
      </c>
    </row>
    <row r="6" ht="13.5" customHeight="1" spans="2:8">
      <c r="B6" s="832">
        <v>5</v>
      </c>
      <c r="E6" s="832">
        <v>1</v>
      </c>
      <c r="H6" s="832">
        <v>10</v>
      </c>
    </row>
    <row r="7" ht="13.5" customHeight="1" spans="2:8">
      <c r="B7" s="832">
        <v>6</v>
      </c>
      <c r="E7" s="832">
        <v>2</v>
      </c>
      <c r="H7" s="832">
        <v>15</v>
      </c>
    </row>
    <row r="8" ht="13.5" customHeight="1" spans="2:8">
      <c r="B8" s="832">
        <v>7</v>
      </c>
      <c r="E8" s="832">
        <v>3</v>
      </c>
      <c r="H8" s="832">
        <v>20</v>
      </c>
    </row>
    <row r="9" ht="13.5" customHeight="1" spans="2:8">
      <c r="B9" s="832">
        <v>8</v>
      </c>
      <c r="E9" s="832">
        <v>4</v>
      </c>
      <c r="H9" s="832">
        <v>25</v>
      </c>
    </row>
    <row r="10" ht="13.5" customHeight="1" spans="2:8">
      <c r="B10" s="832">
        <v>9</v>
      </c>
      <c r="E10" s="832">
        <v>5</v>
      </c>
      <c r="H10" s="832">
        <v>30</v>
      </c>
    </row>
    <row r="11" ht="13.5" customHeight="1" spans="2:8">
      <c r="B11" s="832">
        <v>10</v>
      </c>
      <c r="E11" s="832">
        <v>6</v>
      </c>
      <c r="H11" s="832">
        <v>35</v>
      </c>
    </row>
    <row r="12" ht="13.5" customHeight="1" spans="2:8">
      <c r="B12" s="832">
        <v>11</v>
      </c>
      <c r="E12" s="832">
        <v>7</v>
      </c>
      <c r="H12" s="832">
        <v>40</v>
      </c>
    </row>
    <row r="13" ht="13.5" customHeight="1" spans="2:8">
      <c r="B13" s="832">
        <v>12</v>
      </c>
      <c r="E13" s="832">
        <v>8</v>
      </c>
      <c r="H13" s="832">
        <v>45</v>
      </c>
    </row>
    <row r="14" ht="13.5" customHeight="1" spans="2:8">
      <c r="B14" s="832">
        <v>13</v>
      </c>
      <c r="E14" s="832">
        <v>9</v>
      </c>
      <c r="H14" s="832">
        <v>50</v>
      </c>
    </row>
    <row r="15" ht="13.5" customHeight="1" spans="2:5">
      <c r="B15" s="832">
        <v>14</v>
      </c>
      <c r="E15" s="832">
        <v>10</v>
      </c>
    </row>
    <row r="16" ht="13.5" customHeight="1" spans="2:5">
      <c r="B16" s="832">
        <v>15</v>
      </c>
      <c r="E16" s="832">
        <v>11</v>
      </c>
    </row>
    <row r="17" ht="13.5" customHeight="1" spans="2:5">
      <c r="B17" s="832">
        <v>16</v>
      </c>
      <c r="E17" s="832">
        <v>12</v>
      </c>
    </row>
    <row r="18" ht="13.5" customHeight="1" spans="2:5">
      <c r="B18" s="832">
        <v>17</v>
      </c>
      <c r="E18" s="832">
        <v>13</v>
      </c>
    </row>
    <row r="19" ht="13.5" customHeight="1" spans="2:5">
      <c r="B19" s="832">
        <v>18</v>
      </c>
      <c r="E19" s="832">
        <v>14</v>
      </c>
    </row>
    <row r="20" ht="13.5" customHeight="1" spans="2:5">
      <c r="B20" s="832">
        <v>19</v>
      </c>
      <c r="E20" s="832">
        <v>15</v>
      </c>
    </row>
    <row r="21" ht="13.5" customHeight="1" spans="2:5">
      <c r="B21" s="832">
        <v>20</v>
      </c>
      <c r="E21" s="832">
        <v>16</v>
      </c>
    </row>
    <row r="22" ht="13.5" customHeight="1" spans="5:5">
      <c r="E22" s="832">
        <v>17</v>
      </c>
    </row>
    <row r="23" ht="13.5" customHeight="1" spans="5:5">
      <c r="E23" s="832">
        <v>18</v>
      </c>
    </row>
    <row r="24" ht="13.5" customHeight="1" spans="5:5">
      <c r="E24" s="832">
        <v>19</v>
      </c>
    </row>
    <row r="25" ht="13.5" customHeight="1" spans="5:5">
      <c r="E25" s="832">
        <v>20</v>
      </c>
    </row>
    <row r="26" ht="13.5" customHeight="1" spans="5:5">
      <c r="E26" s="832">
        <v>21</v>
      </c>
    </row>
    <row r="27" ht="13.5" customHeight="1" spans="5:5">
      <c r="E27" s="832">
        <v>22</v>
      </c>
    </row>
    <row r="28" ht="13.5" customHeight="1" spans="5:5">
      <c r="E28" s="832">
        <v>23</v>
      </c>
    </row>
    <row r="29" ht="13.5" customHeight="1" spans="5:5">
      <c r="E29" s="832">
        <v>24</v>
      </c>
    </row>
    <row r="30" ht="13.5" customHeight="1" spans="5:5">
      <c r="E30" s="832">
        <v>25</v>
      </c>
    </row>
    <row r="31" ht="13.5" customHeight="1" spans="5:5">
      <c r="E31" s="832">
        <v>26</v>
      </c>
    </row>
    <row r="32" ht="13.5" customHeight="1" spans="5:5">
      <c r="E32" s="832">
        <v>27</v>
      </c>
    </row>
    <row r="33" ht="13.5" customHeight="1" spans="5:5">
      <c r="E33" s="832">
        <v>28</v>
      </c>
    </row>
    <row r="34" ht="13.5" customHeight="1" spans="5:5">
      <c r="E34" s="832">
        <v>29</v>
      </c>
    </row>
    <row r="35" ht="13.5" customHeight="1" spans="5:5">
      <c r="E35" s="832">
        <v>30</v>
      </c>
    </row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1000"/>
  <sheetViews>
    <sheetView showGridLines="0" showRowColHeaders="0" workbookViewId="0">
      <selection activeCell="A1" sqref="A1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3" width="2.18181818181818" style="463" customWidth="1"/>
    <col min="4" max="4" width="20" style="463" customWidth="1"/>
    <col min="5" max="5" width="7.36363636363636" style="463" customWidth="1"/>
    <col min="6" max="6" width="20" style="463" customWidth="1"/>
    <col min="7" max="7" width="7.36363636363636" style="463" customWidth="1"/>
    <col min="8" max="8" width="20" style="463" customWidth="1"/>
    <col min="9" max="9" width="2.18181818181818" style="463" customWidth="1"/>
    <col min="10" max="10" width="14.4545454545455" style="463" customWidth="1"/>
    <col min="11" max="16384" width="14.4545454545455" style="463" hidden="1"/>
  </cols>
  <sheetData>
    <row r="1" spans="3:9">
      <c r="C1" s="464"/>
      <c r="D1" s="465"/>
      <c r="E1" s="465"/>
      <c r="F1" s="465"/>
      <c r="G1" s="465"/>
      <c r="H1" s="465"/>
      <c r="I1" s="538"/>
    </row>
    <row r="2" spans="3:9">
      <c r="C2" s="466" t="s">
        <v>125</v>
      </c>
      <c r="D2" s="524"/>
      <c r="E2" s="524"/>
      <c r="F2" s="524"/>
      <c r="G2" s="524"/>
      <c r="H2" s="525"/>
      <c r="I2" s="539"/>
    </row>
    <row r="3" spans="3:9">
      <c r="C3" s="466"/>
      <c r="D3" s="524"/>
      <c r="E3" s="524"/>
      <c r="F3" s="524"/>
      <c r="G3" s="524"/>
      <c r="H3" s="525"/>
      <c r="I3" s="539"/>
    </row>
    <row r="4" spans="3:9">
      <c r="C4" s="466" t="s">
        <v>125</v>
      </c>
      <c r="D4" s="524"/>
      <c r="E4" s="524"/>
      <c r="F4" s="524"/>
      <c r="G4" s="524"/>
      <c r="H4" s="525"/>
      <c r="I4" s="539"/>
    </row>
    <row r="5" spans="3:9">
      <c r="C5" s="466" t="s">
        <v>125</v>
      </c>
      <c r="D5" s="524"/>
      <c r="E5" s="524"/>
      <c r="F5" s="524"/>
      <c r="G5" s="524"/>
      <c r="H5" s="525"/>
      <c r="I5" s="539"/>
    </row>
    <row r="6" spans="3:9">
      <c r="C6" s="466"/>
      <c r="D6" s="524"/>
      <c r="E6" s="524"/>
      <c r="F6" s="524"/>
      <c r="G6" s="524"/>
      <c r="H6" s="525"/>
      <c r="I6" s="539"/>
    </row>
    <row r="7" ht="20" spans="3:9">
      <c r="C7" s="526" t="s">
        <v>135</v>
      </c>
      <c r="D7" s="527"/>
      <c r="E7" s="527"/>
      <c r="F7" s="527"/>
      <c r="G7" s="527"/>
      <c r="H7" s="527"/>
      <c r="I7" s="539"/>
    </row>
    <row r="8" ht="20" spans="3:9">
      <c r="C8" s="466"/>
      <c r="D8" s="528"/>
      <c r="E8" s="528"/>
      <c r="F8" s="528"/>
      <c r="G8" s="528"/>
      <c r="H8" s="528"/>
      <c r="I8" s="539"/>
    </row>
    <row r="9" spans="3:9">
      <c r="C9" s="466" t="s">
        <v>125</v>
      </c>
      <c r="D9" s="524"/>
      <c r="E9" s="524"/>
      <c r="F9" s="524"/>
      <c r="G9" s="524"/>
      <c r="H9" s="525"/>
      <c r="I9" s="539"/>
    </row>
    <row r="10" spans="3:9">
      <c r="C10" s="466"/>
      <c r="D10" s="525" t="s">
        <v>136</v>
      </c>
      <c r="E10" s="525"/>
      <c r="F10" s="525"/>
      <c r="G10" s="525"/>
      <c r="H10" s="525"/>
      <c r="I10" s="539"/>
    </row>
    <row r="11" ht="15.5" spans="3:9">
      <c r="C11" s="466" t="s">
        <v>125</v>
      </c>
      <c r="D11" s="529" t="s">
        <v>137</v>
      </c>
      <c r="E11" s="525"/>
      <c r="F11" s="525"/>
      <c r="G11" s="525"/>
      <c r="H11" s="525"/>
      <c r="I11" s="539"/>
    </row>
    <row r="12" ht="15.5" spans="3:9">
      <c r="C12" s="466"/>
      <c r="D12" s="529" t="s">
        <v>138</v>
      </c>
      <c r="E12" s="525"/>
      <c r="F12" s="525"/>
      <c r="G12" s="525"/>
      <c r="H12" s="525"/>
      <c r="I12" s="539"/>
    </row>
    <row r="13" ht="15.5" spans="3:9">
      <c r="C13" s="466"/>
      <c r="D13" s="529" t="s">
        <v>139</v>
      </c>
      <c r="E13" s="525"/>
      <c r="F13" s="525"/>
      <c r="G13" s="525"/>
      <c r="H13" s="525"/>
      <c r="I13" s="539"/>
    </row>
    <row r="14" ht="15.5" spans="3:9">
      <c r="C14" s="466"/>
      <c r="D14" s="529" t="s">
        <v>140</v>
      </c>
      <c r="E14" s="525"/>
      <c r="F14" s="525"/>
      <c r="G14" s="525"/>
      <c r="H14" s="525"/>
      <c r="I14" s="539"/>
    </row>
    <row r="15" spans="3:9">
      <c r="C15" s="466"/>
      <c r="D15" s="525"/>
      <c r="E15" s="525"/>
      <c r="F15" s="525"/>
      <c r="G15" s="525"/>
      <c r="H15" s="525"/>
      <c r="I15" s="539"/>
    </row>
    <row r="16" ht="15.5" spans="3:9">
      <c r="C16" s="466"/>
      <c r="D16" s="529" t="s">
        <v>141</v>
      </c>
      <c r="E16" s="525"/>
      <c r="F16" s="525"/>
      <c r="G16" s="525"/>
      <c r="H16" s="525"/>
      <c r="I16" s="539"/>
    </row>
    <row r="17" s="463" customFormat="1" ht="15.5" spans="3:9">
      <c r="C17" s="466"/>
      <c r="D17" s="529" t="s">
        <v>142</v>
      </c>
      <c r="E17" s="525"/>
      <c r="F17" s="525"/>
      <c r="G17" s="525"/>
      <c r="H17" s="525"/>
      <c r="I17" s="539"/>
    </row>
    <row r="18" s="463" customFormat="1" ht="15.5" spans="3:9">
      <c r="C18" s="466"/>
      <c r="D18" s="529" t="s">
        <v>143</v>
      </c>
      <c r="E18" s="525"/>
      <c r="F18" s="525"/>
      <c r="G18" s="525"/>
      <c r="H18" s="525"/>
      <c r="I18" s="539"/>
    </row>
    <row r="19" s="463" customFormat="1" spans="3:9">
      <c r="C19" s="466"/>
      <c r="D19" s="525"/>
      <c r="E19" s="525"/>
      <c r="F19" s="525"/>
      <c r="G19" s="525"/>
      <c r="H19" s="525"/>
      <c r="I19" s="539"/>
    </row>
    <row r="20" s="463" customFormat="1" ht="15.5" spans="3:9">
      <c r="C20" s="466"/>
      <c r="D20" s="529" t="s">
        <v>144</v>
      </c>
      <c r="E20" s="525"/>
      <c r="F20" s="525"/>
      <c r="G20" s="525"/>
      <c r="H20" s="525"/>
      <c r="I20" s="539"/>
    </row>
    <row r="21" s="463" customFormat="1" ht="15.5" spans="3:9">
      <c r="C21" s="466"/>
      <c r="D21" s="529" t="s">
        <v>145</v>
      </c>
      <c r="E21" s="525"/>
      <c r="F21" s="525"/>
      <c r="G21" s="525"/>
      <c r="H21" s="525"/>
      <c r="I21" s="539"/>
    </row>
    <row r="22" s="463" customFormat="1" ht="15.5" spans="3:9">
      <c r="C22" s="466"/>
      <c r="D22" s="529" t="s">
        <v>146</v>
      </c>
      <c r="E22" s="525"/>
      <c r="F22" s="525"/>
      <c r="G22" s="525"/>
      <c r="H22" s="525"/>
      <c r="I22" s="539"/>
    </row>
    <row r="23" s="463" customFormat="1" ht="15.5" spans="3:9">
      <c r="C23" s="466"/>
      <c r="D23" s="529" t="s">
        <v>147</v>
      </c>
      <c r="E23" s="525"/>
      <c r="F23" s="525"/>
      <c r="G23" s="525"/>
      <c r="H23" s="525"/>
      <c r="I23" s="539"/>
    </row>
    <row r="24" s="463" customFormat="1" spans="3:9">
      <c r="C24" s="466"/>
      <c r="D24" s="525"/>
      <c r="E24" s="525"/>
      <c r="F24" s="525"/>
      <c r="G24" s="525"/>
      <c r="H24" s="525"/>
      <c r="I24" s="539"/>
    </row>
    <row r="25" s="463" customFormat="1" spans="3:9">
      <c r="C25" s="466"/>
      <c r="D25" s="525"/>
      <c r="E25" s="525"/>
      <c r="F25" s="525"/>
      <c r="G25" s="525"/>
      <c r="H25" s="525"/>
      <c r="I25" s="539"/>
    </row>
    <row r="26" s="463" customFormat="1" spans="3:9">
      <c r="C26" s="466"/>
      <c r="D26" s="525"/>
      <c r="E26" s="525"/>
      <c r="F26" s="525"/>
      <c r="G26" s="525"/>
      <c r="H26" s="525"/>
      <c r="I26" s="539"/>
    </row>
    <row r="27" s="463" customFormat="1" ht="15.5" spans="3:9">
      <c r="C27" s="466"/>
      <c r="D27" s="529" t="s">
        <v>148</v>
      </c>
      <c r="E27" s="525"/>
      <c r="F27" s="525"/>
      <c r="G27" s="525"/>
      <c r="H27" s="525"/>
      <c r="I27" s="539"/>
    </row>
    <row r="28" s="463" customFormat="1" ht="15.5" spans="3:9">
      <c r="C28" s="466"/>
      <c r="D28" s="529" t="s">
        <v>149</v>
      </c>
      <c r="E28" s="525"/>
      <c r="F28" s="525"/>
      <c r="G28" s="525"/>
      <c r="H28" s="525"/>
      <c r="I28" s="539"/>
    </row>
    <row r="29" s="463" customFormat="1" ht="15.5" spans="3:9">
      <c r="C29" s="466"/>
      <c r="D29" s="530" t="s">
        <v>150</v>
      </c>
      <c r="E29" s="531"/>
      <c r="F29" s="531" t="s">
        <v>151</v>
      </c>
      <c r="G29" s="531"/>
      <c r="H29" s="531" t="s">
        <v>152</v>
      </c>
      <c r="I29" s="539"/>
    </row>
    <row r="30" s="463" customFormat="1" ht="15.5" spans="3:9">
      <c r="C30" s="466"/>
      <c r="D30" s="529" t="s">
        <v>152</v>
      </c>
      <c r="E30" s="532"/>
      <c r="F30" s="532" t="s">
        <v>153</v>
      </c>
      <c r="G30" s="532"/>
      <c r="H30" s="532" t="s">
        <v>153</v>
      </c>
      <c r="I30" s="539"/>
    </row>
    <row r="31" s="463" customFormat="1" ht="15.5" spans="3:9">
      <c r="C31" s="466"/>
      <c r="D31" s="529"/>
      <c r="E31" s="525"/>
      <c r="F31" s="525"/>
      <c r="G31" s="525"/>
      <c r="H31" s="525"/>
      <c r="I31" s="539"/>
    </row>
    <row r="32" s="463" customFormat="1" ht="15.5" spans="3:9">
      <c r="C32" s="466"/>
      <c r="D32" s="529"/>
      <c r="E32" s="525"/>
      <c r="F32" s="525"/>
      <c r="G32" s="525"/>
      <c r="H32" s="525"/>
      <c r="I32" s="539"/>
    </row>
    <row r="33" s="463" customFormat="1" ht="15.5" spans="3:9">
      <c r="C33" s="466"/>
      <c r="D33" s="529"/>
      <c r="E33" s="525"/>
      <c r="F33" s="525"/>
      <c r="G33" s="525"/>
      <c r="H33" s="525"/>
      <c r="I33" s="539"/>
    </row>
    <row r="34" s="463" customFormat="1" ht="15.5" spans="3:9">
      <c r="C34" s="466"/>
      <c r="D34" s="529" t="s">
        <v>154</v>
      </c>
      <c r="E34" s="525"/>
      <c r="F34" s="529" t="s">
        <v>154</v>
      </c>
      <c r="G34" s="525"/>
      <c r="H34" s="529" t="s">
        <v>154</v>
      </c>
      <c r="I34" s="539"/>
    </row>
    <row r="35" s="463" customFormat="1" spans="3:9">
      <c r="C35" s="466"/>
      <c r="D35" s="524"/>
      <c r="E35" s="524"/>
      <c r="F35" s="524"/>
      <c r="G35" s="524"/>
      <c r="H35" s="525"/>
      <c r="I35" s="539"/>
    </row>
    <row r="36" s="463" customFormat="1" spans="3:9">
      <c r="C36" s="466"/>
      <c r="D36" s="525"/>
      <c r="E36" s="525"/>
      <c r="F36" s="525"/>
      <c r="G36" s="525"/>
      <c r="H36" s="525"/>
      <c r="I36" s="539"/>
    </row>
    <row r="37" s="463" customFormat="1" spans="3:9">
      <c r="C37" s="533"/>
      <c r="D37" s="524"/>
      <c r="E37" s="524"/>
      <c r="F37" s="524"/>
      <c r="G37" s="524"/>
      <c r="H37" s="534"/>
      <c r="I37" s="540"/>
    </row>
    <row r="38" s="463" customFormat="1" spans="3:9">
      <c r="C38" s="533"/>
      <c r="D38" s="524"/>
      <c r="E38" s="524"/>
      <c r="F38" s="524"/>
      <c r="G38" s="524"/>
      <c r="H38" s="524"/>
      <c r="I38" s="539"/>
    </row>
    <row r="39" s="463" customFormat="1" spans="3:9">
      <c r="C39" s="533"/>
      <c r="D39" s="524"/>
      <c r="E39" s="524"/>
      <c r="F39" s="535"/>
      <c r="G39" s="524"/>
      <c r="H39" s="524"/>
      <c r="I39" s="539"/>
    </row>
    <row r="40" s="463" customFormat="1" spans="3:9">
      <c r="C40" s="533"/>
      <c r="D40" s="524"/>
      <c r="E40" s="524"/>
      <c r="F40" s="524"/>
      <c r="G40" s="524"/>
      <c r="H40" s="524"/>
      <c r="I40" s="539"/>
    </row>
    <row r="41" s="463" customFormat="1" spans="3:9">
      <c r="C41" s="533"/>
      <c r="D41" s="524"/>
      <c r="E41" s="524"/>
      <c r="F41" s="524"/>
      <c r="G41" s="524"/>
      <c r="H41" s="524"/>
      <c r="I41" s="539"/>
    </row>
    <row r="42" s="463" customFormat="1" spans="3:9">
      <c r="C42" s="533"/>
      <c r="D42" s="524"/>
      <c r="E42" s="524"/>
      <c r="F42" s="524"/>
      <c r="G42" s="524"/>
      <c r="H42" s="524"/>
      <c r="I42" s="539"/>
    </row>
    <row r="43" s="463" customFormat="1" spans="3:9">
      <c r="C43" s="533"/>
      <c r="D43" s="524"/>
      <c r="E43" s="524"/>
      <c r="F43" s="524"/>
      <c r="G43" s="524"/>
      <c r="H43" s="524"/>
      <c r="I43" s="539"/>
    </row>
    <row r="44" s="463" customFormat="1" spans="3:9">
      <c r="C44" s="533"/>
      <c r="D44" s="524"/>
      <c r="E44" s="524"/>
      <c r="F44" s="524"/>
      <c r="G44" s="524"/>
      <c r="H44" s="524"/>
      <c r="I44" s="539"/>
    </row>
    <row r="45" s="463" customFormat="1" ht="14.75" spans="3:9">
      <c r="C45" s="536"/>
      <c r="D45" s="537"/>
      <c r="E45" s="537"/>
      <c r="F45" s="537"/>
      <c r="G45" s="537"/>
      <c r="H45" s="537"/>
      <c r="I45" s="541"/>
    </row>
    <row r="46" s="463" customFormat="1"/>
    <row r="47" s="463" customFormat="1"/>
    <row r="48" s="463" customFormat="1"/>
    <row r="49" s="463" customFormat="1"/>
    <row r="50" s="463" customFormat="1"/>
    <row r="51" s="463" customFormat="1"/>
    <row r="52" s="463" customFormat="1"/>
    <row r="53" s="463" customFormat="1"/>
    <row r="54" s="463" customFormat="1"/>
    <row r="55" s="463" customFormat="1"/>
    <row r="56" s="463" customFormat="1"/>
    <row r="57" s="463" customFormat="1"/>
    <row r="58" s="463" customFormat="1"/>
    <row r="59" s="463" customFormat="1"/>
    <row r="60" s="463" customFormat="1"/>
    <row r="61" s="463" customFormat="1"/>
    <row r="62" s="463" customFormat="1"/>
    <row r="63" s="463" customFormat="1"/>
    <row r="64" s="463" customFormat="1"/>
    <row r="65" s="463" customFormat="1"/>
    <row r="66" s="463" customFormat="1"/>
    <row r="67" s="463" customFormat="1"/>
    <row r="68" s="463" customFormat="1"/>
    <row r="69" s="463" customFormat="1"/>
    <row r="70" s="463" customFormat="1"/>
    <row r="71" s="463" customFormat="1"/>
    <row r="72" s="463" customFormat="1"/>
    <row r="73" s="463" customFormat="1"/>
    <row r="74" s="463" customFormat="1"/>
    <row r="75" s="463" customFormat="1"/>
    <row r="76" s="463" customFormat="1"/>
    <row r="77" s="463" customFormat="1"/>
    <row r="78" s="463" customFormat="1"/>
    <row r="79" s="463" customFormat="1"/>
    <row r="80" s="463" customFormat="1"/>
    <row r="81" s="463" customFormat="1"/>
    <row r="82" s="463" customFormat="1"/>
    <row r="83" s="463" customFormat="1"/>
    <row r="84" s="463" customFormat="1"/>
    <row r="85" s="463" customFormat="1"/>
    <row r="86" s="463" customFormat="1"/>
    <row r="87" s="463" customFormat="1"/>
    <row r="88" s="463" customFormat="1"/>
    <row r="89" s="463" customFormat="1"/>
    <row r="90" s="463" customFormat="1"/>
    <row r="91" s="463" customFormat="1"/>
    <row r="92" s="463" customFormat="1"/>
    <row r="93" s="463" customFormat="1"/>
    <row r="94" s="463" customFormat="1"/>
    <row r="95" s="463" customFormat="1"/>
    <row r="96" s="463" customFormat="1"/>
    <row r="97" s="463" customFormat="1"/>
    <row r="98" s="463" customFormat="1"/>
    <row r="99" s="463" customFormat="1"/>
    <row r="100" s="463" customFormat="1"/>
    <row r="101" s="463" customFormat="1"/>
    <row r="102" s="463" customFormat="1"/>
    <row r="103" s="463" customFormat="1"/>
    <row r="104" s="463" customFormat="1"/>
    <row r="105" s="463" customFormat="1"/>
    <row r="106" s="463" customFormat="1"/>
    <row r="107" s="463" customFormat="1"/>
    <row r="108" s="463" customFormat="1"/>
    <row r="109" s="463" customFormat="1"/>
    <row r="110" s="463" customFormat="1"/>
    <row r="111" s="463" customFormat="1"/>
    <row r="112" s="463" customFormat="1"/>
    <row r="113" s="463" customFormat="1"/>
    <row r="114" s="463" customFormat="1"/>
    <row r="115" s="463" customFormat="1"/>
    <row r="116" s="463" customFormat="1"/>
    <row r="117" s="463" customFormat="1"/>
    <row r="118" s="463" customFormat="1"/>
    <row r="119" s="463" customFormat="1"/>
    <row r="120" s="463" customFormat="1"/>
    <row r="121" s="463" customFormat="1"/>
    <row r="122" s="463" customFormat="1"/>
    <row r="123" s="463" customFormat="1"/>
    <row r="124" s="463" customFormat="1"/>
    <row r="125" s="463" customFormat="1"/>
    <row r="126" s="463" customFormat="1"/>
    <row r="127" s="463" customFormat="1"/>
    <row r="128" s="463" customFormat="1"/>
    <row r="129" s="463" customFormat="1"/>
    <row r="130" s="463" customFormat="1"/>
    <row r="131" s="463" customFormat="1"/>
    <row r="132" s="463" customFormat="1"/>
    <row r="133" s="463" customFormat="1"/>
    <row r="134" s="463" customFormat="1"/>
    <row r="135" s="463" customFormat="1"/>
    <row r="136" s="463" customFormat="1"/>
    <row r="137" s="463" customFormat="1"/>
    <row r="138" s="463" customFormat="1"/>
    <row r="139" s="463" customFormat="1"/>
    <row r="140" s="463" customFormat="1"/>
    <row r="141" s="463" customFormat="1"/>
    <row r="142" s="463" customFormat="1"/>
    <row r="143" s="463" customFormat="1"/>
    <row r="144" s="463" customFormat="1"/>
    <row r="145" s="463" customFormat="1"/>
    <row r="146" s="463" customFormat="1"/>
    <row r="147" s="463" customFormat="1"/>
    <row r="148" s="463" customFormat="1"/>
    <row r="149" s="463" customFormat="1"/>
    <row r="150" s="463" customFormat="1"/>
    <row r="151" s="463" customFormat="1"/>
    <row r="152" s="463" customFormat="1"/>
    <row r="153" s="463" customFormat="1"/>
    <row r="154" s="463" customFormat="1"/>
    <row r="155" s="463" customFormat="1"/>
    <row r="156" s="463" customFormat="1"/>
    <row r="157" s="463" customFormat="1"/>
    <row r="158" s="463" customFormat="1"/>
    <row r="159" s="463" customFormat="1"/>
    <row r="160" s="463" customFormat="1"/>
    <row r="161" s="463" customFormat="1"/>
    <row r="162" s="463" customFormat="1"/>
    <row r="163" s="463" customFormat="1"/>
    <row r="164" s="463" customFormat="1"/>
    <row r="165" s="463" customFormat="1"/>
    <row r="166" s="463" customFormat="1"/>
    <row r="167" s="463" customFormat="1"/>
    <row r="168" s="463" customFormat="1"/>
    <row r="169" s="463" customFormat="1"/>
    <row r="170" s="463" customFormat="1"/>
    <row r="171" s="463" customFormat="1"/>
    <row r="172" s="463" customFormat="1"/>
    <row r="173" s="463" customFormat="1"/>
    <row r="174" s="463" customFormat="1"/>
    <row r="175" s="463" customFormat="1"/>
    <row r="176" s="463" customFormat="1"/>
    <row r="177" s="463" customFormat="1"/>
    <row r="178" s="463" customFormat="1"/>
    <row r="179" s="463" customFormat="1"/>
    <row r="180" s="463" customFormat="1"/>
    <row r="181" s="463" customFormat="1"/>
    <row r="182" s="463" customFormat="1"/>
    <row r="183" s="463" customFormat="1"/>
    <row r="184" s="463" customFormat="1"/>
    <row r="185" s="463" customFormat="1"/>
    <row r="186" s="463" customFormat="1"/>
    <row r="187" s="463" customFormat="1"/>
    <row r="188" s="463" customFormat="1"/>
    <row r="189" s="463" customFormat="1"/>
    <row r="190" s="463" customFormat="1"/>
    <row r="191" s="463" customFormat="1"/>
    <row r="192" s="463" customFormat="1"/>
    <row r="193" s="463" customFormat="1"/>
    <row r="194" s="463" customFormat="1"/>
    <row r="195" s="463" customFormat="1"/>
    <row r="196" s="463" customFormat="1"/>
    <row r="197" s="463" customFormat="1"/>
    <row r="198" s="463" customFormat="1"/>
    <row r="199" s="463" customFormat="1"/>
    <row r="200" s="463" customFormat="1"/>
    <row r="201" s="463" customFormat="1"/>
    <row r="202" s="463" customFormat="1"/>
    <row r="203" s="463" customFormat="1"/>
    <row r="204" s="463" customFormat="1"/>
    <row r="205" s="463" customFormat="1"/>
    <row r="206" s="463" customFormat="1"/>
    <row r="207" s="463" customFormat="1"/>
    <row r="208" s="463" customFormat="1"/>
    <row r="209" s="463" customFormat="1"/>
    <row r="210" s="463" customFormat="1"/>
    <row r="211" s="463" customFormat="1"/>
    <row r="212" s="463" customFormat="1"/>
    <row r="213" s="463" customFormat="1"/>
    <row r="214" s="463" customFormat="1"/>
    <row r="215" s="463" customFormat="1"/>
    <row r="216" s="463" customFormat="1"/>
    <row r="217" s="463" customFormat="1"/>
    <row r="218" s="463" customFormat="1"/>
    <row r="219" s="463" customFormat="1"/>
    <row r="220" s="463" customFormat="1"/>
    <row r="221" s="463" customFormat="1"/>
    <row r="222" s="463" customFormat="1"/>
    <row r="223" s="463" customFormat="1"/>
    <row r="224" s="463" customFormat="1"/>
    <row r="225" s="463" customFormat="1"/>
    <row r="226" s="463" customFormat="1"/>
    <row r="227" s="463" customFormat="1"/>
    <row r="228" s="463" customFormat="1"/>
    <row r="229" s="463" customFormat="1"/>
    <row r="230" s="463" customFormat="1"/>
    <row r="231" s="463" customFormat="1"/>
    <row r="232" s="463" customFormat="1"/>
    <row r="233" s="463" customFormat="1"/>
    <row r="234" s="463" customFormat="1"/>
    <row r="235" s="463" customFormat="1"/>
    <row r="236" s="463" customFormat="1"/>
    <row r="237" s="463" customFormat="1"/>
    <row r="238" s="463" customFormat="1"/>
    <row r="239" s="463" customFormat="1"/>
    <row r="240" s="463" customFormat="1"/>
    <row r="241" s="463" customFormat="1"/>
    <row r="242" s="463" customFormat="1"/>
    <row r="243" s="463" customFormat="1"/>
    <row r="244" s="463" customFormat="1"/>
    <row r="245" s="463" customFormat="1"/>
    <row r="246" s="463" customFormat="1"/>
    <row r="247" s="463" customFormat="1"/>
    <row r="248" s="463" customFormat="1"/>
    <row r="249" s="463" customFormat="1"/>
    <row r="250" s="463" customFormat="1"/>
    <row r="251" s="463" customFormat="1"/>
    <row r="252" s="463" customFormat="1"/>
    <row r="253" s="463" customFormat="1"/>
    <row r="254" s="463" customFormat="1"/>
    <row r="255" s="463" customFormat="1"/>
    <row r="256" s="463" customFormat="1"/>
    <row r="257" s="463" customFormat="1"/>
    <row r="258" s="463" customFormat="1"/>
    <row r="259" s="463" customFormat="1"/>
    <row r="260" s="463" customFormat="1"/>
    <row r="261" s="463" customFormat="1"/>
    <row r="262" s="463" customFormat="1"/>
    <row r="263" s="463" customFormat="1"/>
    <row r="264" s="463" customFormat="1"/>
    <row r="265" s="463" customFormat="1"/>
    <row r="266" s="463" customFormat="1"/>
    <row r="267" s="463" customFormat="1"/>
    <row r="268" s="463" customFormat="1"/>
    <row r="269" s="463" customFormat="1"/>
    <row r="270" s="463" customFormat="1"/>
    <row r="271" s="463" customFormat="1"/>
    <row r="272" s="463" customFormat="1"/>
    <row r="273" s="463" customFormat="1"/>
    <row r="274" s="463" customFormat="1"/>
    <row r="275" s="463" customFormat="1"/>
    <row r="276" s="463" customFormat="1"/>
    <row r="277" s="463" customFormat="1"/>
    <row r="278" s="463" customFormat="1"/>
    <row r="279" s="463" customFormat="1"/>
    <row r="280" s="463" customFormat="1"/>
    <row r="281" s="463" customFormat="1"/>
    <row r="282" s="463" customFormat="1"/>
    <row r="283" s="463" customFormat="1"/>
    <row r="284" s="463" customFormat="1"/>
    <row r="285" s="463" customFormat="1"/>
    <row r="286" s="463" customFormat="1"/>
    <row r="287" s="463" customFormat="1"/>
    <row r="288" s="463" customFormat="1"/>
    <row r="289" s="463" customFormat="1"/>
    <row r="290" s="463" customFormat="1"/>
    <row r="291" s="463" customFormat="1"/>
    <row r="292" s="463" customFormat="1"/>
    <row r="293" s="463" customFormat="1"/>
    <row r="294" s="463" customFormat="1"/>
    <row r="295" s="463" customFormat="1"/>
    <row r="296" s="463" customFormat="1"/>
    <row r="297" s="463" customFormat="1"/>
    <row r="298" s="463" customFormat="1"/>
    <row r="299" s="463" customFormat="1"/>
    <row r="300" s="463" customFormat="1"/>
    <row r="301" s="463" customFormat="1"/>
    <row r="302" s="463" customFormat="1"/>
    <row r="303" s="463" customFormat="1"/>
    <row r="304" s="463" customFormat="1"/>
    <row r="305" s="463" customFormat="1"/>
    <row r="306" s="463" customFormat="1"/>
    <row r="307" s="463" customFormat="1"/>
    <row r="308" s="463" customFormat="1"/>
    <row r="309" s="463" customFormat="1"/>
    <row r="310" s="463" customFormat="1"/>
    <row r="311" s="463" customFormat="1"/>
    <row r="312" s="463" customFormat="1"/>
    <row r="313" s="463" customFormat="1"/>
    <row r="314" s="463" customFormat="1"/>
    <row r="315" s="463" customFormat="1"/>
    <row r="316" s="463" customFormat="1"/>
    <row r="317" s="463" customFormat="1"/>
    <row r="318" s="463" customFormat="1"/>
    <row r="319" s="463" customFormat="1"/>
    <row r="320" s="463" customFormat="1"/>
    <row r="321" s="463" customFormat="1"/>
    <row r="322" s="463" customFormat="1"/>
    <row r="323" s="463" customFormat="1"/>
    <row r="324" s="463" customFormat="1"/>
    <row r="325" s="463" customFormat="1"/>
    <row r="326" s="463" customFormat="1"/>
    <row r="327" s="463" customFormat="1"/>
    <row r="328" s="463" customFormat="1"/>
    <row r="329" s="463" customFormat="1"/>
    <row r="330" s="463" customFormat="1"/>
    <row r="331" s="463" customFormat="1"/>
    <row r="332" s="463" customFormat="1"/>
    <row r="333" s="463" customFormat="1"/>
    <row r="334" s="463" customFormat="1"/>
    <row r="335" s="463" customFormat="1"/>
    <row r="336" s="463" customFormat="1"/>
    <row r="337" s="463" customFormat="1"/>
    <row r="338" s="463" customFormat="1"/>
    <row r="339" s="463" customFormat="1"/>
    <row r="340" s="463" customFormat="1"/>
    <row r="341" s="463" customFormat="1"/>
    <row r="342" s="463" customFormat="1"/>
    <row r="343" s="463" customFormat="1"/>
    <row r="344" s="463" customFormat="1"/>
    <row r="345" s="463" customFormat="1"/>
    <row r="346" s="463" customFormat="1"/>
    <row r="347" s="463" customFormat="1"/>
    <row r="348" s="463" customFormat="1"/>
    <row r="349" s="463" customFormat="1"/>
    <row r="350" s="463" customFormat="1"/>
    <row r="351" s="463" customFormat="1"/>
    <row r="352" s="463" customFormat="1"/>
    <row r="353" s="463" customFormat="1"/>
    <row r="354" s="463" customFormat="1"/>
    <row r="355" s="463" customFormat="1"/>
    <row r="356" s="463" customFormat="1"/>
    <row r="357" s="463" customFormat="1"/>
    <row r="358" s="463" customFormat="1"/>
    <row r="359" s="463" customFormat="1"/>
    <row r="360" s="463" customFormat="1"/>
    <row r="361" s="463" customFormat="1"/>
    <row r="362" s="463" customFormat="1"/>
    <row r="363" s="463" customFormat="1"/>
    <row r="364" s="463" customFormat="1"/>
    <row r="365" s="463" customFormat="1"/>
    <row r="366" s="463" customFormat="1"/>
    <row r="367" s="463" customFormat="1"/>
    <row r="368" s="463" customFormat="1"/>
    <row r="369" s="463" customFormat="1"/>
    <row r="370" s="463" customFormat="1"/>
    <row r="371" s="463" customFormat="1"/>
    <row r="372" s="463" customFormat="1"/>
    <row r="373" s="463" customFormat="1"/>
    <row r="374" s="463" customFormat="1"/>
    <row r="375" s="463" customFormat="1"/>
    <row r="376" s="463" customFormat="1"/>
    <row r="377" s="463" customFormat="1"/>
    <row r="378" s="463" customFormat="1"/>
    <row r="379" s="463" customFormat="1"/>
    <row r="380" s="463" customFormat="1"/>
    <row r="381" s="463" customFormat="1"/>
    <row r="382" s="463" customFormat="1"/>
    <row r="383" s="463" customFormat="1"/>
    <row r="384" s="463" customFormat="1"/>
    <row r="385" s="463" customFormat="1"/>
    <row r="386" s="463" customFormat="1"/>
    <row r="387" s="463" customFormat="1"/>
    <row r="388" s="463" customFormat="1"/>
    <row r="389" s="463" customFormat="1"/>
    <row r="390" s="463" customFormat="1"/>
    <row r="391" s="463" customFormat="1"/>
    <row r="392" s="463" customFormat="1"/>
    <row r="393" s="463" customFormat="1"/>
    <row r="394" s="463" customFormat="1"/>
    <row r="395" s="463" customFormat="1"/>
    <row r="396" s="463" customFormat="1"/>
    <row r="397" s="463" customFormat="1"/>
    <row r="398" s="463" customFormat="1"/>
    <row r="399" s="463" customFormat="1"/>
    <row r="400" s="463" customFormat="1"/>
    <row r="401" s="463" customFormat="1"/>
    <row r="402" s="463" customFormat="1"/>
    <row r="403" s="463" customFormat="1"/>
    <row r="404" s="463" customFormat="1"/>
    <row r="405" s="463" customFormat="1"/>
    <row r="406" s="463" customFormat="1"/>
    <row r="407" s="463" customFormat="1"/>
    <row r="408" s="463" customFormat="1"/>
    <row r="409" s="463" customFormat="1"/>
    <row r="410" s="463" customFormat="1"/>
    <row r="411" s="463" customFormat="1"/>
    <row r="412" s="463" customFormat="1"/>
    <row r="413" s="463" customFormat="1"/>
    <row r="414" s="463" customFormat="1"/>
    <row r="415" s="463" customFormat="1"/>
    <row r="416" s="463" customFormat="1"/>
    <row r="417" s="463" customFormat="1"/>
    <row r="418" s="463" customFormat="1"/>
    <row r="419" s="463" customFormat="1"/>
    <row r="420" s="463" customFormat="1"/>
    <row r="421" s="463" customFormat="1"/>
    <row r="422" s="463" customFormat="1"/>
    <row r="423" s="463" customFormat="1"/>
    <row r="424" s="463" customFormat="1"/>
    <row r="425" s="463" customFormat="1"/>
    <row r="426" s="463" customFormat="1"/>
    <row r="427" s="463" customFormat="1"/>
    <row r="428" s="463" customFormat="1"/>
    <row r="429" s="463" customFormat="1"/>
    <row r="430" s="463" customFormat="1"/>
    <row r="431" s="463" customFormat="1"/>
    <row r="432" s="463" customFormat="1"/>
    <row r="433" s="463" customFormat="1"/>
    <row r="434" s="463" customFormat="1"/>
    <row r="435" s="463" customFormat="1"/>
    <row r="436" s="463" customFormat="1"/>
    <row r="437" s="463" customFormat="1"/>
    <row r="438" s="463" customFormat="1"/>
    <row r="439" s="463" customFormat="1"/>
    <row r="440" s="463" customFormat="1"/>
    <row r="441" s="463" customFormat="1"/>
    <row r="442" s="463" customFormat="1"/>
    <row r="443" s="463" customFormat="1"/>
    <row r="444" s="463" customFormat="1"/>
    <row r="445" s="463" customFormat="1"/>
    <row r="446" s="463" customFormat="1"/>
    <row r="447" s="463" customFormat="1"/>
    <row r="448" s="463" customFormat="1"/>
    <row r="449" s="463" customFormat="1"/>
    <row r="450" s="463" customFormat="1"/>
    <row r="451" s="463" customFormat="1"/>
    <row r="452" s="463" customFormat="1"/>
    <row r="453" s="463" customFormat="1"/>
    <row r="454" s="463" customFormat="1"/>
    <row r="455" s="463" customFormat="1"/>
    <row r="456" s="463" customFormat="1"/>
    <row r="457" s="463" customFormat="1"/>
    <row r="458" s="463" customFormat="1"/>
    <row r="459" s="463" customFormat="1"/>
    <row r="460" s="463" customFormat="1"/>
    <row r="461" s="463" customFormat="1"/>
    <row r="462" s="463" customFormat="1"/>
    <row r="463" s="463" customFormat="1"/>
    <row r="464" s="463" customFormat="1"/>
    <row r="465" s="463" customFormat="1"/>
    <row r="466" s="463" customFormat="1"/>
    <row r="467" s="463" customFormat="1"/>
    <row r="468" s="463" customFormat="1"/>
    <row r="469" s="463" customFormat="1"/>
    <row r="470" s="463" customFormat="1"/>
    <row r="471" s="463" customFormat="1"/>
    <row r="472" s="463" customFormat="1"/>
    <row r="473" s="463" customFormat="1"/>
    <row r="474" s="463" customFormat="1"/>
    <row r="475" s="463" customFormat="1"/>
    <row r="476" s="463" customFormat="1"/>
    <row r="477" s="463" customFormat="1"/>
    <row r="478" s="463" customFormat="1"/>
    <row r="479" s="463" customFormat="1"/>
    <row r="480" s="463" customFormat="1"/>
    <row r="481" s="463" customFormat="1"/>
    <row r="482" s="463" customFormat="1"/>
    <row r="483" s="463" customFormat="1"/>
    <row r="484" s="463" customFormat="1"/>
    <row r="485" s="463" customFormat="1"/>
    <row r="486" s="463" customFormat="1"/>
    <row r="487" s="463" customFormat="1"/>
    <row r="488" s="463" customFormat="1"/>
    <row r="489" s="463" customFormat="1"/>
    <row r="490" s="463" customFormat="1"/>
    <row r="491" s="463" customFormat="1"/>
    <row r="492" s="463" customFormat="1"/>
    <row r="493" s="463" customFormat="1"/>
    <row r="494" s="463" customFormat="1"/>
    <row r="495" s="463" customFormat="1"/>
    <row r="496" s="463" customFormat="1"/>
    <row r="497" s="463" customFormat="1"/>
    <row r="498" s="463" customFormat="1"/>
    <row r="499" s="463" customFormat="1"/>
    <row r="500" s="463" customFormat="1"/>
    <row r="501" s="463" customFormat="1"/>
    <row r="502" s="463" customFormat="1"/>
    <row r="503" s="463" customFormat="1"/>
    <row r="504" s="463" customFormat="1"/>
    <row r="505" s="463" customFormat="1"/>
    <row r="506" s="463" customFormat="1"/>
    <row r="507" s="463" customFormat="1"/>
    <row r="508" s="463" customFormat="1"/>
    <row r="509" s="463" customFormat="1"/>
    <row r="510" s="463" customFormat="1"/>
    <row r="511" s="463" customFormat="1"/>
    <row r="512" s="463" customFormat="1"/>
    <row r="513" s="463" customFormat="1"/>
    <row r="514" s="463" customFormat="1"/>
    <row r="515" s="463" customFormat="1"/>
    <row r="516" s="463" customFormat="1"/>
    <row r="517" s="463" customFormat="1"/>
    <row r="518" s="463" customFormat="1"/>
    <row r="519" s="463" customFormat="1"/>
    <row r="520" s="463" customFormat="1"/>
    <row r="521" s="463" customFormat="1"/>
    <row r="522" s="463" customFormat="1"/>
    <row r="523" s="463" customFormat="1"/>
    <row r="524" s="463" customFormat="1"/>
    <row r="525" s="463" customFormat="1"/>
    <row r="526" s="463" customFormat="1"/>
    <row r="527" s="463" customFormat="1"/>
    <row r="528" s="463" customFormat="1"/>
    <row r="529" s="463" customFormat="1"/>
    <row r="530" s="463" customFormat="1"/>
    <row r="531" s="463" customFormat="1"/>
    <row r="532" s="463" customFormat="1"/>
    <row r="533" s="463" customFormat="1"/>
    <row r="534" s="463" customFormat="1"/>
    <row r="535" s="463" customFormat="1"/>
    <row r="536" s="463" customFormat="1"/>
    <row r="537" s="463" customFormat="1"/>
    <row r="538" s="463" customFormat="1"/>
    <row r="539" s="463" customFormat="1"/>
    <row r="540" s="463" customFormat="1"/>
    <row r="541" s="463" customFormat="1"/>
    <row r="542" s="463" customFormat="1"/>
    <row r="543" s="463" customFormat="1"/>
    <row r="544" s="463" customFormat="1"/>
    <row r="545" s="463" customFormat="1"/>
    <row r="546" s="463" customFormat="1"/>
    <row r="547" s="463" customFormat="1"/>
    <row r="548" s="463" customFormat="1"/>
    <row r="549" s="463" customFormat="1"/>
    <row r="550" s="463" customFormat="1"/>
    <row r="551" s="463" customFormat="1"/>
    <row r="552" s="463" customFormat="1"/>
    <row r="553" s="463" customFormat="1"/>
    <row r="554" s="463" customFormat="1"/>
    <row r="555" s="463" customFormat="1"/>
    <row r="556" s="463" customFormat="1"/>
    <row r="557" s="463" customFormat="1"/>
    <row r="558" s="463" customFormat="1"/>
    <row r="559" s="463" customFormat="1"/>
    <row r="560" s="463" customFormat="1"/>
    <row r="561" s="463" customFormat="1"/>
    <row r="562" s="463" customFormat="1"/>
    <row r="563" s="463" customFormat="1"/>
    <row r="564" s="463" customFormat="1"/>
    <row r="565" s="463" customFormat="1"/>
    <row r="566" s="463" customFormat="1"/>
    <row r="567" s="463" customFormat="1"/>
    <row r="568" s="463" customFormat="1"/>
    <row r="569" s="463" customFormat="1"/>
    <row r="570" s="463" customFormat="1"/>
    <row r="571" s="463" customFormat="1"/>
    <row r="572" s="463" customFormat="1"/>
    <row r="573" s="463" customFormat="1"/>
    <row r="574" s="463" customFormat="1"/>
    <row r="575" s="463" customFormat="1"/>
    <row r="576" s="463" customFormat="1"/>
    <row r="577" s="463" customFormat="1"/>
    <row r="578" s="463" customFormat="1"/>
    <row r="579" s="463" customFormat="1"/>
    <row r="580" s="463" customFormat="1"/>
    <row r="581" s="463" customFormat="1"/>
    <row r="582" s="463" customFormat="1"/>
    <row r="583" s="463" customFormat="1"/>
    <row r="584" s="463" customFormat="1"/>
    <row r="585" s="463" customFormat="1"/>
    <row r="586" s="463" customFormat="1"/>
    <row r="587" s="463" customFormat="1"/>
    <row r="588" s="463" customFormat="1"/>
    <row r="589" s="463" customFormat="1"/>
    <row r="590" s="463" customFormat="1"/>
    <row r="591" s="463" customFormat="1"/>
    <row r="592" s="463" customFormat="1"/>
    <row r="593" s="463" customFormat="1"/>
    <row r="594" s="463" customFormat="1"/>
    <row r="595" s="463" customFormat="1"/>
    <row r="596" s="463" customFormat="1"/>
    <row r="597" s="463" customFormat="1"/>
    <row r="598" s="463" customFormat="1"/>
    <row r="599" s="463" customFormat="1"/>
    <row r="600" s="463" customFormat="1"/>
    <row r="601" s="463" customFormat="1"/>
    <row r="602" s="463" customFormat="1"/>
    <row r="603" s="463" customFormat="1"/>
    <row r="604" s="463" customFormat="1"/>
    <row r="605" s="463" customFormat="1"/>
    <row r="606" s="463" customFormat="1"/>
    <row r="607" s="463" customFormat="1"/>
    <row r="608" s="463" customFormat="1"/>
    <row r="609" s="463" customFormat="1"/>
    <row r="610" s="463" customFormat="1"/>
    <row r="611" s="463" customFormat="1"/>
    <row r="612" s="463" customFormat="1"/>
    <row r="613" s="463" customFormat="1"/>
    <row r="614" s="463" customFormat="1"/>
    <row r="615" s="463" customFormat="1"/>
    <row r="616" s="463" customFormat="1"/>
    <row r="617" s="463" customFormat="1"/>
    <row r="618" s="463" customFormat="1"/>
    <row r="619" s="463" customFormat="1"/>
    <row r="620" s="463" customFormat="1"/>
    <row r="621" s="463" customFormat="1"/>
    <row r="622" s="463" customFormat="1"/>
    <row r="623" s="463" customFormat="1"/>
    <row r="624" s="463" customFormat="1"/>
    <row r="625" s="463" customFormat="1"/>
    <row r="626" s="463" customFormat="1"/>
    <row r="627" s="463" customFormat="1"/>
    <row r="628" s="463" customFormat="1"/>
    <row r="629" s="463" customFormat="1"/>
    <row r="630" s="463" customFormat="1"/>
    <row r="631" s="463" customFormat="1"/>
    <row r="632" s="463" customFormat="1"/>
    <row r="633" s="463" customFormat="1"/>
    <row r="634" s="463" customFormat="1"/>
    <row r="635" s="463" customFormat="1"/>
    <row r="636" s="463" customFormat="1"/>
    <row r="637" s="463" customFormat="1"/>
    <row r="638" s="463" customFormat="1"/>
    <row r="639" s="463" customFormat="1"/>
    <row r="640" s="463" customFormat="1"/>
    <row r="641" s="463" customFormat="1"/>
    <row r="642" s="463" customFormat="1"/>
    <row r="643" s="463" customFormat="1"/>
    <row r="644" s="463" customFormat="1"/>
    <row r="645" s="463" customFormat="1"/>
    <row r="646" s="463" customFormat="1"/>
    <row r="647" s="463" customFormat="1"/>
    <row r="648" s="463" customFormat="1"/>
    <row r="649" s="463" customFormat="1"/>
    <row r="650" s="463" customFormat="1"/>
    <row r="651" s="463" customFormat="1"/>
    <row r="652" s="463" customFormat="1"/>
    <row r="653" s="463" customFormat="1"/>
    <row r="654" s="463" customFormat="1"/>
    <row r="655" s="463" customFormat="1"/>
    <row r="656" s="463" customFormat="1"/>
    <row r="657" s="463" customFormat="1"/>
    <row r="658" s="463" customFormat="1"/>
    <row r="659" s="463" customFormat="1"/>
    <row r="660" s="463" customFormat="1"/>
    <row r="661" s="463" customFormat="1"/>
    <row r="662" s="463" customFormat="1"/>
    <row r="663" s="463" customFormat="1"/>
    <row r="664" s="463" customFormat="1"/>
    <row r="665" s="463" customFormat="1"/>
    <row r="666" s="463" customFormat="1"/>
    <row r="667" s="463" customFormat="1"/>
    <row r="668" s="463" customFormat="1"/>
    <row r="669" s="463" customFormat="1"/>
    <row r="670" s="463" customFormat="1"/>
    <row r="671" s="463" customFormat="1"/>
    <row r="672" s="463" customFormat="1"/>
    <row r="673" s="463" customFormat="1"/>
    <row r="674" s="463" customFormat="1"/>
    <row r="675" s="463" customFormat="1"/>
    <row r="676" s="463" customFormat="1"/>
    <row r="677" s="463" customFormat="1"/>
    <row r="678" s="463" customFormat="1"/>
    <row r="679" s="463" customFormat="1"/>
    <row r="680" s="463" customFormat="1"/>
    <row r="681" s="463" customFormat="1"/>
    <row r="682" s="463" customFormat="1"/>
    <row r="683" s="463" customFormat="1"/>
    <row r="684" s="463" customFormat="1"/>
    <row r="685" s="463" customFormat="1"/>
    <row r="686" s="463" customFormat="1"/>
    <row r="687" s="463" customFormat="1"/>
    <row r="688" s="463" customFormat="1"/>
    <row r="689" s="463" customFormat="1"/>
    <row r="690" s="463" customFormat="1"/>
    <row r="691" s="463" customFormat="1"/>
    <row r="692" s="463" customFormat="1"/>
    <row r="693" s="463" customFormat="1"/>
    <row r="694" s="463" customFormat="1"/>
    <row r="695" s="463" customFormat="1"/>
    <row r="696" s="463" customFormat="1"/>
    <row r="697" s="463" customFormat="1"/>
    <row r="698" s="463" customFormat="1"/>
    <row r="699" s="463" customFormat="1"/>
    <row r="700" s="463" customFormat="1"/>
    <row r="701" s="463" customFormat="1"/>
    <row r="702" s="463" customFormat="1"/>
    <row r="703" s="463" customFormat="1"/>
    <row r="704" s="463" customFormat="1"/>
    <row r="705" s="463" customFormat="1"/>
    <row r="706" s="463" customFormat="1"/>
    <row r="707" s="463" customFormat="1"/>
    <row r="708" s="463" customFormat="1"/>
    <row r="709" s="463" customFormat="1"/>
    <row r="710" s="463" customFormat="1"/>
    <row r="711" s="463" customFormat="1"/>
    <row r="712" s="463" customFormat="1"/>
    <row r="713" s="463" customFormat="1"/>
    <row r="714" s="463" customFormat="1"/>
    <row r="715" s="463" customFormat="1"/>
    <row r="716" s="463" customFormat="1"/>
    <row r="717" s="463" customFormat="1"/>
    <row r="718" s="463" customFormat="1"/>
    <row r="719" s="463" customFormat="1"/>
    <row r="720" s="463" customFormat="1"/>
    <row r="721" s="463" customFormat="1"/>
    <row r="722" s="463" customFormat="1"/>
    <row r="723" s="463" customFormat="1"/>
    <row r="724" s="463" customFormat="1"/>
    <row r="725" s="463" customFormat="1"/>
    <row r="726" s="463" customFormat="1"/>
    <row r="727" s="463" customFormat="1"/>
    <row r="728" s="463" customFormat="1"/>
    <row r="729" s="463" customFormat="1"/>
    <row r="730" s="463" customFormat="1"/>
    <row r="731" s="463" customFormat="1"/>
    <row r="732" s="463" customFormat="1"/>
    <row r="733" s="463" customFormat="1"/>
    <row r="734" s="463" customFormat="1"/>
    <row r="735" s="463" customFormat="1"/>
    <row r="736" s="463" customFormat="1"/>
    <row r="737" s="463" customFormat="1"/>
    <row r="738" s="463" customFormat="1"/>
    <row r="739" s="463" customFormat="1"/>
    <row r="740" s="463" customFormat="1"/>
    <row r="741" s="463" customFormat="1"/>
    <row r="742" s="463" customFormat="1"/>
    <row r="743" s="463" customFormat="1"/>
    <row r="744" s="463" customFormat="1"/>
    <row r="745" s="463" customFormat="1"/>
    <row r="746" s="463" customFormat="1"/>
    <row r="747" s="463" customFormat="1"/>
    <row r="748" s="463" customFormat="1"/>
    <row r="749" s="463" customFormat="1"/>
    <row r="750" s="463" customFormat="1"/>
    <row r="751" s="463" customFormat="1"/>
    <row r="752" s="463" customFormat="1"/>
    <row r="753" s="463" customFormat="1"/>
    <row r="754" s="463" customFormat="1"/>
    <row r="755" s="463" customFormat="1"/>
    <row r="756" s="463" customFormat="1"/>
    <row r="757" s="463" customFormat="1"/>
    <row r="758" s="463" customFormat="1"/>
    <row r="759" s="463" customFormat="1"/>
    <row r="760" s="463" customFormat="1"/>
    <row r="761" s="463" customFormat="1"/>
    <row r="762" s="463" customFormat="1"/>
    <row r="763" s="463" customFormat="1"/>
    <row r="764" s="463" customFormat="1"/>
    <row r="765" s="463" customFormat="1"/>
    <row r="766" s="463" customFormat="1"/>
    <row r="767" s="463" customFormat="1"/>
    <row r="768" s="463" customFormat="1"/>
    <row r="769" s="463" customFormat="1"/>
    <row r="770" s="463" customFormat="1"/>
    <row r="771" s="463" customFormat="1"/>
    <row r="772" s="463" customFormat="1"/>
    <row r="773" s="463" customFormat="1"/>
    <row r="774" s="463" customFormat="1"/>
    <row r="775" s="463" customFormat="1"/>
    <row r="776" s="463" customFormat="1"/>
    <row r="777" s="463" customFormat="1"/>
    <row r="778" s="463" customFormat="1"/>
    <row r="779" s="463" customFormat="1"/>
    <row r="780" s="463" customFormat="1"/>
    <row r="781" s="463" customFormat="1"/>
    <row r="782" s="463" customFormat="1"/>
    <row r="783" s="463" customFormat="1"/>
    <row r="784" s="463" customFormat="1"/>
    <row r="785" s="463" customFormat="1"/>
    <row r="786" s="463" customFormat="1"/>
    <row r="787" s="463" customFormat="1"/>
    <row r="788" s="463" customFormat="1"/>
    <row r="789" s="463" customFormat="1"/>
    <row r="790" s="463" customFormat="1"/>
    <row r="791" s="463" customFormat="1"/>
    <row r="792" s="463" customFormat="1"/>
    <row r="793" s="463" customFormat="1"/>
    <row r="794" s="463" customFormat="1"/>
    <row r="795" s="463" customFormat="1"/>
    <row r="796" s="463" customFormat="1"/>
    <row r="797" s="463" customFormat="1"/>
    <row r="798" s="463" customFormat="1"/>
    <row r="799" s="463" customFormat="1"/>
    <row r="800" s="463" customFormat="1"/>
    <row r="801" s="463" customFormat="1"/>
    <row r="802" s="463" customFormat="1"/>
    <row r="803" s="463" customFormat="1"/>
    <row r="804" s="463" customFormat="1"/>
    <row r="805" s="463" customFormat="1"/>
    <row r="806" s="463" customFormat="1"/>
    <row r="807" s="463" customFormat="1"/>
    <row r="808" s="463" customFormat="1"/>
    <row r="809" s="463" customFormat="1"/>
    <row r="810" s="463" customFormat="1"/>
    <row r="811" s="463" customFormat="1"/>
    <row r="812" s="463" customFormat="1"/>
    <row r="813" s="463" customFormat="1"/>
    <row r="814" s="463" customFormat="1"/>
    <row r="815" s="463" customFormat="1"/>
    <row r="816" s="463" customFormat="1"/>
    <row r="817" s="463" customFormat="1"/>
    <row r="818" s="463" customFormat="1"/>
    <row r="819" s="463" customFormat="1"/>
    <row r="820" s="463" customFormat="1"/>
    <row r="821" s="463" customFormat="1"/>
    <row r="822" s="463" customFormat="1"/>
    <row r="823" s="463" customFormat="1"/>
    <row r="824" s="463" customFormat="1"/>
    <row r="825" s="463" customFormat="1"/>
    <row r="826" s="463" customFormat="1"/>
    <row r="827" s="463" customFormat="1"/>
    <row r="828" s="463" customFormat="1"/>
    <row r="829" s="463" customFormat="1"/>
    <row r="830" s="463" customFormat="1"/>
    <row r="831" s="463" customFormat="1"/>
    <row r="832" s="463" customFormat="1"/>
    <row r="833" s="463" customFormat="1"/>
    <row r="834" s="463" customFormat="1"/>
    <row r="835" s="463" customFormat="1"/>
    <row r="836" s="463" customFormat="1"/>
    <row r="837" s="463" customFormat="1"/>
    <row r="838" s="463" customFormat="1"/>
    <row r="839" s="463" customFormat="1"/>
    <row r="840" s="463" customFormat="1"/>
    <row r="841" s="463" customFormat="1"/>
    <row r="842" s="463" customFormat="1"/>
    <row r="843" s="463" customFormat="1"/>
    <row r="844" s="463" customFormat="1"/>
    <row r="845" s="463" customFormat="1"/>
    <row r="846" s="463" customFormat="1"/>
    <row r="847" s="463" customFormat="1"/>
    <row r="848" s="463" customFormat="1"/>
    <row r="849" s="463" customFormat="1"/>
    <row r="850" s="463" customFormat="1"/>
    <row r="851" s="463" customFormat="1"/>
    <row r="852" s="463" customFormat="1"/>
    <row r="853" s="463" customFormat="1"/>
    <row r="854" s="463" customFormat="1"/>
    <row r="855" s="463" customFormat="1"/>
    <row r="856" s="463" customFormat="1"/>
    <row r="857" s="463" customFormat="1"/>
    <row r="858" s="463" customFormat="1"/>
    <row r="859" s="463" customFormat="1"/>
    <row r="860" s="463" customFormat="1"/>
    <row r="861" s="463" customFormat="1"/>
    <row r="862" s="463" customFormat="1"/>
    <row r="863" s="463" customFormat="1"/>
    <row r="864" s="463" customFormat="1"/>
    <row r="865" s="463" customFormat="1"/>
    <row r="866" s="463" customFormat="1"/>
    <row r="867" s="463" customFormat="1"/>
    <row r="868" s="463" customFormat="1"/>
    <row r="869" s="463" customFormat="1"/>
    <row r="870" s="463" customFormat="1"/>
    <row r="871" s="463" customFormat="1"/>
    <row r="872" s="463" customFormat="1"/>
    <row r="873" s="463" customFormat="1"/>
    <row r="874" s="463" customFormat="1"/>
    <row r="875" s="463" customFormat="1"/>
    <row r="876" s="463" customFormat="1"/>
    <row r="877" s="463" customFormat="1"/>
    <row r="878" s="463" customFormat="1"/>
    <row r="879" s="463" customFormat="1"/>
    <row r="880" s="463" customFormat="1"/>
    <row r="881" s="463" customFormat="1"/>
    <row r="882" s="463" customFormat="1"/>
    <row r="883" s="463" customFormat="1"/>
    <row r="884" s="463" customFormat="1"/>
    <row r="885" s="463" customFormat="1"/>
    <row r="886" s="463" customFormat="1"/>
    <row r="887" s="463" customFormat="1"/>
    <row r="888" s="463" customFormat="1"/>
    <row r="889" s="463" customFormat="1"/>
    <row r="890" s="463" customFormat="1"/>
    <row r="891" s="463" customFormat="1"/>
    <row r="892" s="463" customFormat="1"/>
    <row r="893" s="463" customFormat="1"/>
    <row r="894" s="463" customFormat="1"/>
    <row r="895" s="463" customFormat="1"/>
    <row r="896" s="463" customFormat="1"/>
    <row r="897" s="463" customFormat="1"/>
    <row r="898" s="463" customFormat="1"/>
    <row r="899" s="463" customFormat="1"/>
    <row r="900" s="463" customFormat="1"/>
    <row r="901" s="463" customFormat="1"/>
    <row r="902" s="463" customFormat="1"/>
    <row r="903" s="463" customFormat="1"/>
    <row r="904" s="463" customFormat="1"/>
    <row r="905" s="463" customFormat="1"/>
    <row r="906" s="463" customFormat="1"/>
    <row r="907" s="463" customFormat="1"/>
    <row r="908" s="463" customFormat="1"/>
    <row r="909" s="463" customFormat="1"/>
    <row r="910" s="463" customFormat="1"/>
    <row r="911" s="463" customFormat="1"/>
    <row r="912" s="463" customFormat="1"/>
    <row r="913" s="463" customFormat="1"/>
    <row r="914" s="463" customFormat="1"/>
    <row r="915" s="463" customFormat="1"/>
    <row r="916" s="463" customFormat="1"/>
    <row r="917" s="463" customFormat="1"/>
    <row r="918" s="463" customFormat="1"/>
    <row r="919" s="463" customFormat="1"/>
    <row r="920" s="463" customFormat="1"/>
    <row r="921" s="463" customFormat="1"/>
    <row r="922" s="463" customFormat="1"/>
    <row r="923" s="463" customFormat="1"/>
    <row r="924" s="463" customFormat="1"/>
    <row r="925" s="463" customFormat="1"/>
    <row r="926" s="463" customFormat="1"/>
    <row r="927" s="463" customFormat="1"/>
    <row r="928" s="463" customFormat="1"/>
    <row r="929" s="463" customFormat="1"/>
    <row r="930" s="463" customFormat="1"/>
    <row r="931" s="463" customFormat="1"/>
    <row r="932" s="463" customFormat="1"/>
    <row r="933" s="463" customFormat="1"/>
    <row r="934" s="463" customFormat="1"/>
    <row r="935" s="463" customFormat="1"/>
    <row r="936" s="463" customFormat="1"/>
    <row r="937" s="463" customFormat="1"/>
    <row r="938" s="463" customFormat="1"/>
    <row r="939" s="463" customFormat="1"/>
    <row r="940" s="463" customFormat="1"/>
    <row r="941" s="463" customFormat="1"/>
    <row r="942" s="463" customFormat="1"/>
    <row r="943" s="463" customFormat="1"/>
    <row r="944" s="463" customFormat="1"/>
    <row r="945" s="463" customFormat="1"/>
    <row r="946" s="463" customFormat="1"/>
    <row r="947" s="463" customFormat="1"/>
    <row r="948" s="463" customFormat="1"/>
    <row r="949" s="463" customFormat="1"/>
    <row r="950" s="463" customFormat="1"/>
    <row r="951" s="463" customFormat="1"/>
    <row r="952" s="463" customFormat="1"/>
    <row r="953" s="463" customFormat="1"/>
    <row r="954" s="463" customFormat="1"/>
    <row r="955" s="463" customFormat="1"/>
    <row r="956" s="463" customFormat="1"/>
    <row r="957" s="463" customFormat="1"/>
    <row r="958" s="463" customFormat="1"/>
    <row r="959" s="463" customFormat="1"/>
    <row r="960" s="463" customFormat="1"/>
    <row r="961" s="463" customFormat="1"/>
    <row r="962" s="463" customFormat="1"/>
    <row r="963" s="463" customFormat="1"/>
    <row r="964" s="463" customFormat="1"/>
    <row r="965" s="463" customFormat="1"/>
    <row r="966" s="463" customFormat="1"/>
    <row r="967" s="463" customFormat="1"/>
    <row r="968" s="463" customFormat="1"/>
    <row r="969" s="463" customFormat="1"/>
    <row r="970" s="463" customFormat="1"/>
    <row r="971" s="463" customFormat="1"/>
    <row r="972" s="463" customFormat="1"/>
    <row r="973" s="463" customFormat="1"/>
    <row r="974" s="463" customFormat="1"/>
    <row r="975" s="463" customFormat="1"/>
    <row r="976" s="463" customFormat="1"/>
    <row r="977" s="463" customFormat="1"/>
    <row r="978" s="463" customFormat="1"/>
    <row r="979" s="463" customFormat="1"/>
    <row r="980" s="463" customFormat="1"/>
    <row r="981" s="463" customFormat="1"/>
    <row r="982" s="463" customFormat="1"/>
    <row r="983" s="463" customFormat="1"/>
    <row r="984" s="463" customFormat="1"/>
    <row r="985" s="463" customFormat="1"/>
    <row r="986" s="463" customFormat="1"/>
    <row r="987" s="463" customFormat="1"/>
    <row r="988" s="463" customFormat="1"/>
    <row r="989" s="463" customFormat="1"/>
    <row r="990" s="463" customFormat="1"/>
    <row r="991" s="463" customFormat="1"/>
    <row r="992" s="463" customFormat="1"/>
    <row r="993" s="463" customFormat="1"/>
    <row r="994" s="463" customFormat="1"/>
    <row r="995" s="463" customFormat="1"/>
    <row r="996" s="463" customFormat="1"/>
    <row r="997" s="463" customFormat="1"/>
    <row r="998" s="463" customFormat="1"/>
    <row r="999" s="463" customFormat="1"/>
    <row r="1000" s="463" customFormat="1"/>
  </sheetData>
  <mergeCells count="2">
    <mergeCell ref="C7:H7"/>
    <mergeCell ref="F39:H39"/>
  </mergeCells>
  <pageMargins left="1.18110236220472" right="0.984251968503937" top="0.984251968503937" bottom="0.984251968503937" header="0.31496062992126" footer="0.31496062992126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H42"/>
  <sheetViews>
    <sheetView showGridLines="0" showRowColHeaders="0" workbookViewId="0">
      <selection activeCell="A1" sqref="A1"/>
    </sheetView>
  </sheetViews>
  <sheetFormatPr defaultColWidth="0" defaultRowHeight="14.5" customHeight="1" zeroHeight="1" outlineLevelCol="7"/>
  <cols>
    <col min="1" max="1" width="34" customWidth="1"/>
    <col min="2" max="2" width="0.545454545454545" customWidth="1"/>
    <col min="3" max="3" width="13.9090909090909" style="504" customWidth="1"/>
    <col min="4" max="4" width="16.4545454545455" style="504" customWidth="1"/>
    <col min="5" max="5" width="6.09090909090909" style="504" customWidth="1"/>
    <col min="6" max="6" width="31.0909090909091" style="504" customWidth="1"/>
    <col min="7" max="7" width="11.0909090909091" style="504" customWidth="1"/>
    <col min="8" max="8" width="0.545454545454545" style="504" customWidth="1"/>
    <col min="9" max="9" width="14.4545454545455" style="504" customWidth="1"/>
    <col min="10" max="16384" width="14.4545454545455" style="504" hidden="1"/>
  </cols>
  <sheetData>
    <row r="1" s="504" customFormat="1" spans="3:8">
      <c r="C1" s="505"/>
      <c r="D1" s="506"/>
      <c r="E1" s="506"/>
      <c r="F1" s="506"/>
      <c r="G1" s="506"/>
      <c r="H1" s="507"/>
    </row>
    <row r="2" s="504" customFormat="1" spans="3:8">
      <c r="C2" s="508"/>
      <c r="D2" s="509"/>
      <c r="E2" s="509"/>
      <c r="F2" s="509"/>
      <c r="G2" s="509"/>
      <c r="H2" s="510"/>
    </row>
    <row r="3" s="504" customFormat="1" spans="3:8">
      <c r="C3" s="508"/>
      <c r="D3" s="509"/>
      <c r="E3" s="509"/>
      <c r="F3" s="509"/>
      <c r="G3" s="509"/>
      <c r="H3" s="510"/>
    </row>
    <row r="4" s="504" customFormat="1" ht="15.5" spans="3:8">
      <c r="C4" s="511" t="s">
        <v>155</v>
      </c>
      <c r="D4" s="512"/>
      <c r="E4" s="512"/>
      <c r="F4" s="512"/>
      <c r="G4" s="512"/>
      <c r="H4" s="510"/>
    </row>
    <row r="5" s="504" customFormat="1" ht="15.5" spans="3:8">
      <c r="C5" s="511" t="s">
        <v>156</v>
      </c>
      <c r="D5" s="512"/>
      <c r="E5" s="512"/>
      <c r="F5" s="512"/>
      <c r="G5" s="512"/>
      <c r="H5" s="510"/>
    </row>
    <row r="6" s="504" customFormat="1" ht="15.5" spans="3:8">
      <c r="C6" s="511" t="s">
        <v>6</v>
      </c>
      <c r="D6" s="512"/>
      <c r="E6" s="512"/>
      <c r="F6" s="512"/>
      <c r="G6" s="512"/>
      <c r="H6" s="510"/>
    </row>
    <row r="7" s="504" customFormat="1" spans="3:8">
      <c r="C7" s="508"/>
      <c r="D7" s="509"/>
      <c r="E7" s="509"/>
      <c r="F7" s="509"/>
      <c r="G7" s="509"/>
      <c r="H7" s="510"/>
    </row>
    <row r="8" s="504" customFormat="1" spans="3:8">
      <c r="C8" s="513" t="s">
        <v>157</v>
      </c>
      <c r="D8" s="509"/>
      <c r="E8" s="509"/>
      <c r="F8" s="509"/>
      <c r="G8" s="509"/>
      <c r="H8" s="510"/>
    </row>
    <row r="9" s="504" customFormat="1" spans="3:8">
      <c r="C9" s="513" t="s">
        <v>158</v>
      </c>
      <c r="D9" s="509"/>
      <c r="E9" s="509"/>
      <c r="F9" s="509"/>
      <c r="G9" s="509"/>
      <c r="H9" s="510"/>
    </row>
    <row r="10" s="504" customFormat="1" spans="3:8">
      <c r="C10" s="508" t="s">
        <v>159</v>
      </c>
      <c r="D10" s="509"/>
      <c r="E10" s="509"/>
      <c r="F10" s="509"/>
      <c r="G10" s="509"/>
      <c r="H10" s="510"/>
    </row>
    <row r="11" s="504" customFormat="1" spans="3:8">
      <c r="C11" s="508" t="s">
        <v>160</v>
      </c>
      <c r="D11" s="509"/>
      <c r="E11" s="509"/>
      <c r="F11" s="509"/>
      <c r="G11" s="509"/>
      <c r="H11" s="510"/>
    </row>
    <row r="12" s="504" customFormat="1" spans="3:8">
      <c r="C12" s="508" t="s">
        <v>161</v>
      </c>
      <c r="D12" s="509"/>
      <c r="E12" s="509"/>
      <c r="F12" s="509"/>
      <c r="G12" s="509"/>
      <c r="H12" s="510"/>
    </row>
    <row r="13" s="504" customFormat="1" spans="3:8">
      <c r="C13" s="508" t="s">
        <v>162</v>
      </c>
      <c r="D13" s="509"/>
      <c r="E13" s="509"/>
      <c r="F13" s="509"/>
      <c r="G13" s="509"/>
      <c r="H13" s="510"/>
    </row>
    <row r="14" s="504" customFormat="1" spans="3:8">
      <c r="C14" s="513" t="s">
        <v>163</v>
      </c>
      <c r="D14" s="509"/>
      <c r="E14" s="509"/>
      <c r="F14" s="509"/>
      <c r="G14" s="509"/>
      <c r="H14" s="510"/>
    </row>
    <row r="15" s="504" customFormat="1" spans="3:8">
      <c r="C15" s="508" t="s">
        <v>164</v>
      </c>
      <c r="D15" s="509" t="s">
        <v>32</v>
      </c>
      <c r="E15" s="509"/>
      <c r="F15" s="509"/>
      <c r="G15" s="509"/>
      <c r="H15" s="510"/>
    </row>
    <row r="16" s="504" customFormat="1" spans="3:8">
      <c r="C16" s="508"/>
      <c r="D16" s="509" t="s">
        <v>165</v>
      </c>
      <c r="E16" s="509" t="s">
        <v>166</v>
      </c>
      <c r="F16" s="509"/>
      <c r="G16" s="509"/>
      <c r="H16" s="510"/>
    </row>
    <row r="17" s="504" customFormat="1" spans="3:8">
      <c r="C17" s="508"/>
      <c r="D17" s="509" t="s">
        <v>167</v>
      </c>
      <c r="E17" s="509" t="s">
        <v>168</v>
      </c>
      <c r="F17" s="509"/>
      <c r="G17" s="509"/>
      <c r="H17" s="510"/>
    </row>
    <row r="18" s="504" customFormat="1" spans="3:8">
      <c r="C18" s="508"/>
      <c r="D18" s="509" t="s">
        <v>169</v>
      </c>
      <c r="E18" s="509" t="s">
        <v>77</v>
      </c>
      <c r="F18" s="509"/>
      <c r="G18" s="509"/>
      <c r="H18" s="510"/>
    </row>
    <row r="19" s="504" customFormat="1" spans="3:8">
      <c r="C19" s="508"/>
      <c r="D19" s="509" t="s">
        <v>170</v>
      </c>
      <c r="E19" s="509" t="s">
        <v>79</v>
      </c>
      <c r="F19" s="509"/>
      <c r="G19" s="509"/>
      <c r="H19" s="510"/>
    </row>
    <row r="20" s="504" customFormat="1" spans="3:8">
      <c r="C20" s="508"/>
      <c r="D20" s="509" t="s">
        <v>171</v>
      </c>
      <c r="E20" s="509" t="s">
        <v>81</v>
      </c>
      <c r="F20" s="509"/>
      <c r="G20" s="509"/>
      <c r="H20" s="510"/>
    </row>
    <row r="21" s="504" customFormat="1" spans="3:8">
      <c r="C21" s="508" t="s">
        <v>172</v>
      </c>
      <c r="D21" s="509" t="s">
        <v>33</v>
      </c>
      <c r="E21" s="509"/>
      <c r="F21" s="509"/>
      <c r="G21" s="509"/>
      <c r="H21" s="510"/>
    </row>
    <row r="22" s="504" customFormat="1" spans="3:8">
      <c r="C22" s="508"/>
      <c r="D22" s="509" t="s">
        <v>173</v>
      </c>
      <c r="E22" s="509" t="s">
        <v>174</v>
      </c>
      <c r="F22" s="509"/>
      <c r="G22" s="509"/>
      <c r="H22" s="510"/>
    </row>
    <row r="23" s="504" customFormat="1" spans="3:8">
      <c r="C23" s="508"/>
      <c r="D23" s="509" t="s">
        <v>175</v>
      </c>
      <c r="E23" s="509" t="s">
        <v>91</v>
      </c>
      <c r="F23" s="509"/>
      <c r="G23" s="509"/>
      <c r="H23" s="510"/>
    </row>
    <row r="24" s="504" customFormat="1" spans="3:8">
      <c r="C24" s="508"/>
      <c r="D24" s="509" t="s">
        <v>176</v>
      </c>
      <c r="E24" s="509" t="s">
        <v>177</v>
      </c>
      <c r="F24" s="509"/>
      <c r="G24" s="509"/>
      <c r="H24" s="510"/>
    </row>
    <row r="25" s="504" customFormat="1" spans="3:8">
      <c r="C25" s="508"/>
      <c r="D25" s="509" t="s">
        <v>178</v>
      </c>
      <c r="E25" s="509" t="s">
        <v>79</v>
      </c>
      <c r="F25" s="509"/>
      <c r="G25" s="509"/>
      <c r="H25" s="510"/>
    </row>
    <row r="26" s="504" customFormat="1" spans="3:8">
      <c r="C26" s="508"/>
      <c r="D26" s="509" t="s">
        <v>179</v>
      </c>
      <c r="E26" s="509" t="s">
        <v>96</v>
      </c>
      <c r="F26" s="509"/>
      <c r="G26" s="509"/>
      <c r="H26" s="510"/>
    </row>
    <row r="27" s="504" customFormat="1" spans="3:8">
      <c r="C27" s="508" t="s">
        <v>180</v>
      </c>
      <c r="D27" s="509" t="s">
        <v>181</v>
      </c>
      <c r="E27" s="509"/>
      <c r="F27" s="509"/>
      <c r="G27" s="509"/>
      <c r="H27" s="510"/>
    </row>
    <row r="28" s="504" customFormat="1" spans="3:8">
      <c r="C28" s="508"/>
      <c r="D28" s="509" t="s">
        <v>182</v>
      </c>
      <c r="E28" s="509" t="s">
        <v>183</v>
      </c>
      <c r="F28" s="509"/>
      <c r="G28" s="509"/>
      <c r="H28" s="510"/>
    </row>
    <row r="29" s="504" customFormat="1" spans="3:8">
      <c r="C29" s="508"/>
      <c r="D29" s="509" t="s">
        <v>184</v>
      </c>
      <c r="E29" s="509" t="s">
        <v>185</v>
      </c>
      <c r="F29" s="509"/>
      <c r="G29" s="509"/>
      <c r="H29" s="510"/>
    </row>
    <row r="30" s="504" customFormat="1" spans="3:8">
      <c r="C30" s="508"/>
      <c r="D30" s="509" t="s">
        <v>186</v>
      </c>
      <c r="E30" s="509" t="s">
        <v>187</v>
      </c>
      <c r="F30" s="509"/>
      <c r="G30" s="509"/>
      <c r="H30" s="510"/>
    </row>
    <row r="31" s="504" customFormat="1" spans="3:8">
      <c r="C31" s="508" t="s">
        <v>188</v>
      </c>
      <c r="D31" s="509" t="s">
        <v>189</v>
      </c>
      <c r="E31" s="509"/>
      <c r="F31" s="509"/>
      <c r="G31" s="509"/>
      <c r="H31" s="510"/>
    </row>
    <row r="32" s="504" customFormat="1" spans="3:8">
      <c r="C32" s="508"/>
      <c r="D32" s="509" t="s">
        <v>190</v>
      </c>
      <c r="E32" s="509" t="s">
        <v>109</v>
      </c>
      <c r="F32" s="509"/>
      <c r="G32" s="509"/>
      <c r="H32" s="510"/>
    </row>
    <row r="33" s="504" customFormat="1" spans="3:8">
      <c r="C33" s="508"/>
      <c r="D33" s="509" t="s">
        <v>191</v>
      </c>
      <c r="E33" s="509" t="s">
        <v>111</v>
      </c>
      <c r="F33" s="509"/>
      <c r="G33" s="509"/>
      <c r="H33" s="510"/>
    </row>
    <row r="34" s="504" customFormat="1" spans="3:8">
      <c r="C34" s="508"/>
      <c r="D34" s="509" t="s">
        <v>192</v>
      </c>
      <c r="E34" s="509" t="s">
        <v>113</v>
      </c>
      <c r="F34" s="509"/>
      <c r="G34" s="509"/>
      <c r="H34" s="510"/>
    </row>
    <row r="35" s="504" customFormat="1" spans="3:8">
      <c r="C35" s="508"/>
      <c r="D35" s="509" t="s">
        <v>193</v>
      </c>
      <c r="E35" s="514" t="s">
        <v>194</v>
      </c>
      <c r="F35" s="514"/>
      <c r="G35" s="514"/>
      <c r="H35" s="510"/>
    </row>
    <row r="36" s="504" customFormat="1" spans="3:8">
      <c r="C36" s="513" t="s">
        <v>195</v>
      </c>
      <c r="D36" s="509"/>
      <c r="E36" s="509"/>
      <c r="F36" s="509"/>
      <c r="G36" s="509"/>
      <c r="H36" s="510"/>
    </row>
    <row r="37" s="504" customFormat="1" spans="3:8">
      <c r="C37" s="508" t="s">
        <v>196</v>
      </c>
      <c r="D37" s="515"/>
      <c r="E37" s="515"/>
      <c r="F37" s="515"/>
      <c r="G37" s="509"/>
      <c r="H37" s="510"/>
    </row>
    <row r="38" s="504" customFormat="1" spans="3:8">
      <c r="C38" s="508"/>
      <c r="D38" s="509"/>
      <c r="E38" s="509"/>
      <c r="F38" s="509"/>
      <c r="G38" s="509"/>
      <c r="H38" s="510"/>
    </row>
    <row r="39" s="504" customFormat="1" spans="3:8">
      <c r="C39" s="516" t="s">
        <v>197</v>
      </c>
      <c r="D39" s="517"/>
      <c r="E39" s="517"/>
      <c r="F39" s="517"/>
      <c r="G39" s="517"/>
      <c r="H39" s="510"/>
    </row>
    <row r="40" s="504" customFormat="1" ht="15.25" spans="3:8">
      <c r="C40" s="518"/>
      <c r="D40" s="519"/>
      <c r="E40" s="519"/>
      <c r="F40" s="519"/>
      <c r="G40" s="519"/>
      <c r="H40" s="520"/>
    </row>
    <row r="41" s="504" customFormat="1" spans="6:7">
      <c r="F41" s="521"/>
      <c r="G41" s="522"/>
    </row>
    <row r="42" s="504" customFormat="1" spans="6:6">
      <c r="F42" s="523"/>
    </row>
  </sheetData>
  <sheetProtection password="CED0" sheet="1" objects="1" scenarios="1"/>
  <mergeCells count="7">
    <mergeCell ref="C4:G4"/>
    <mergeCell ref="C5:G5"/>
    <mergeCell ref="C6:G6"/>
    <mergeCell ref="E35:G35"/>
    <mergeCell ref="C39:G39"/>
    <mergeCell ref="F41:G41"/>
    <mergeCell ref="F42:G42"/>
  </mergeCells>
  <pageMargins left="1.18110236220472" right="0.984251968503937" top="0.984251968503937" bottom="0.984251968503937" header="0.31496062992126" footer="0.31496062992126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1000"/>
  <sheetViews>
    <sheetView showGridLines="0" showRowColHeaders="0" tabSelected="1" workbookViewId="0">
      <selection activeCell="M7" sqref="M7"/>
    </sheetView>
  </sheetViews>
  <sheetFormatPr defaultColWidth="14.4545454545455" defaultRowHeight="14" customHeight="1" zeroHeight="1"/>
  <cols>
    <col min="1" max="1" width="34" customWidth="1"/>
    <col min="2" max="2" width="1.63636363636364" customWidth="1"/>
    <col min="3" max="3" width="1.36363636363636" style="478" customWidth="1"/>
    <col min="4" max="4" width="3.45454545454545" style="478" customWidth="1"/>
    <col min="5" max="5" width="3.72727272727273" style="478" customWidth="1"/>
    <col min="6" max="6" width="3.27272727272727" style="478" customWidth="1"/>
    <col min="7" max="7" width="18.8181818181818" style="478" customWidth="1"/>
    <col min="8" max="8" width="2" style="478" customWidth="1"/>
    <col min="9" max="9" width="43.3636363636364" style="478" customWidth="1"/>
    <col min="10" max="10" width="2.72727272727273" style="478" customWidth="1"/>
    <col min="11" max="11" width="14.4545454545455" style="478" customWidth="1"/>
    <col min="12" max="16384" width="14.4545454545455" style="478"/>
  </cols>
  <sheetData>
    <row r="1" s="478" customFormat="1"/>
    <row r="2" s="478" customFormat="1"/>
    <row r="3" s="478" customFormat="1"/>
    <row r="4" s="478" customFormat="1" ht="14.5" spans="4:4">
      <c r="D4" s="479" t="s">
        <v>125</v>
      </c>
    </row>
    <row r="5" s="478" customFormat="1" ht="15.5" spans="3:10">
      <c r="C5" s="480" t="s">
        <v>1</v>
      </c>
      <c r="D5" s="480"/>
      <c r="E5" s="480"/>
      <c r="F5" s="480"/>
      <c r="G5" s="480"/>
      <c r="H5" s="480"/>
      <c r="I5" s="480"/>
      <c r="J5" s="480"/>
    </row>
    <row r="6" s="478" customFormat="1" ht="15.5" spans="3:10">
      <c r="C6" s="480" t="s">
        <v>198</v>
      </c>
      <c r="D6" s="480"/>
      <c r="E6" s="480"/>
      <c r="F6" s="480"/>
      <c r="G6" s="480"/>
      <c r="H6" s="480"/>
      <c r="I6" s="480"/>
      <c r="J6" s="480"/>
    </row>
    <row r="7" s="478" customFormat="1" ht="20" spans="3:10">
      <c r="C7" s="481" t="s">
        <v>199</v>
      </c>
      <c r="D7" s="481"/>
      <c r="E7" s="481"/>
      <c r="F7" s="481"/>
      <c r="G7" s="481"/>
      <c r="H7" s="481"/>
      <c r="I7" s="481"/>
      <c r="J7" s="481"/>
    </row>
    <row r="8" s="478" customFormat="1" ht="20.75" spans="3:10">
      <c r="C8" s="481"/>
      <c r="D8" s="481"/>
      <c r="E8" s="481"/>
      <c r="F8" s="481"/>
      <c r="G8" s="481"/>
      <c r="H8" s="481"/>
      <c r="I8" s="481"/>
      <c r="J8" s="481"/>
    </row>
    <row r="9" s="478" customFormat="1" ht="15.5" spans="3:10">
      <c r="C9" s="482"/>
      <c r="D9" s="483" t="s">
        <v>125</v>
      </c>
      <c r="E9" s="484"/>
      <c r="F9" s="484"/>
      <c r="G9" s="484"/>
      <c r="H9" s="483"/>
      <c r="I9" s="483"/>
      <c r="J9" s="493"/>
    </row>
    <row r="10" s="478" customFormat="1" ht="15.5" spans="3:10">
      <c r="C10" s="485"/>
      <c r="D10" s="833" t="s">
        <v>200</v>
      </c>
      <c r="E10" s="487" t="s">
        <v>201</v>
      </c>
      <c r="F10" s="487"/>
      <c r="G10" s="487"/>
      <c r="H10" s="834" t="s">
        <v>21</v>
      </c>
      <c r="I10" s="494" t="s">
        <v>202</v>
      </c>
      <c r="J10" s="495"/>
    </row>
    <row r="11" s="478" customFormat="1" ht="15.5" spans="3:10">
      <c r="C11" s="485"/>
      <c r="D11" s="833" t="s">
        <v>203</v>
      </c>
      <c r="E11" s="487" t="s">
        <v>204</v>
      </c>
      <c r="F11" s="487"/>
      <c r="G11" s="487"/>
      <c r="H11" s="834" t="s">
        <v>21</v>
      </c>
      <c r="I11" s="496" t="s">
        <v>205</v>
      </c>
      <c r="J11" s="495"/>
    </row>
    <row r="12" s="478" customFormat="1" ht="15.5" spans="3:10">
      <c r="C12" s="485"/>
      <c r="D12" s="833" t="s">
        <v>206</v>
      </c>
      <c r="E12" s="487" t="s">
        <v>207</v>
      </c>
      <c r="F12" s="487"/>
      <c r="G12" s="487"/>
      <c r="H12" s="834" t="s">
        <v>21</v>
      </c>
      <c r="I12" s="494" t="s">
        <v>208</v>
      </c>
      <c r="J12" s="497"/>
    </row>
    <row r="13" s="478" customFormat="1" ht="15.5" spans="3:10">
      <c r="C13" s="485"/>
      <c r="D13" s="833" t="s">
        <v>209</v>
      </c>
      <c r="E13" s="487" t="s">
        <v>210</v>
      </c>
      <c r="F13" s="487"/>
      <c r="G13" s="487"/>
      <c r="H13" s="834" t="s">
        <v>21</v>
      </c>
      <c r="I13" s="494" t="s">
        <v>202</v>
      </c>
      <c r="J13" s="495"/>
    </row>
    <row r="14" s="478" customFormat="1" ht="15.5" spans="3:10">
      <c r="C14" s="485"/>
      <c r="D14" s="833" t="s">
        <v>211</v>
      </c>
      <c r="E14" s="487" t="s">
        <v>212</v>
      </c>
      <c r="F14" s="487"/>
      <c r="G14" s="487"/>
      <c r="H14" s="834" t="s">
        <v>21</v>
      </c>
      <c r="I14" s="494" t="s">
        <v>202</v>
      </c>
      <c r="J14" s="495"/>
    </row>
    <row r="15" s="478" customFormat="1" ht="15.5" spans="3:10">
      <c r="C15" s="485"/>
      <c r="D15" s="833" t="s">
        <v>213</v>
      </c>
      <c r="E15" s="487" t="s">
        <v>214</v>
      </c>
      <c r="F15" s="487"/>
      <c r="G15" s="487"/>
      <c r="H15" s="834" t="s">
        <v>21</v>
      </c>
      <c r="I15" s="498" t="s">
        <v>6</v>
      </c>
      <c r="J15" s="497"/>
    </row>
    <row r="16" s="478" customFormat="1" ht="15.5" spans="3:10">
      <c r="C16" s="485"/>
      <c r="D16" s="833" t="s">
        <v>215</v>
      </c>
      <c r="E16" s="487" t="s">
        <v>216</v>
      </c>
      <c r="F16" s="487"/>
      <c r="G16" s="487"/>
      <c r="H16" s="487"/>
      <c r="I16" s="499"/>
      <c r="J16" s="495"/>
    </row>
    <row r="17" s="478" customFormat="1" ht="15.5" spans="3:10">
      <c r="C17" s="485"/>
      <c r="D17" s="487"/>
      <c r="E17" s="487" t="s">
        <v>217</v>
      </c>
      <c r="F17" s="487" t="s">
        <v>218</v>
      </c>
      <c r="G17" s="487"/>
      <c r="H17" s="834" t="s">
        <v>21</v>
      </c>
      <c r="I17" s="494" t="s">
        <v>202</v>
      </c>
      <c r="J17" s="495"/>
    </row>
    <row r="18" s="478" customFormat="1" ht="15.5" spans="3:10">
      <c r="C18" s="485"/>
      <c r="D18" s="487" t="s">
        <v>125</v>
      </c>
      <c r="E18" s="487" t="s">
        <v>219</v>
      </c>
      <c r="F18" s="487" t="s">
        <v>220</v>
      </c>
      <c r="G18" s="487"/>
      <c r="H18" s="834" t="s">
        <v>21</v>
      </c>
      <c r="I18" s="494" t="s">
        <v>202</v>
      </c>
      <c r="J18" s="495"/>
    </row>
    <row r="19" s="478" customFormat="1" ht="15.5" spans="3:10">
      <c r="C19" s="485"/>
      <c r="D19" s="487"/>
      <c r="E19" s="487"/>
      <c r="F19" s="487"/>
      <c r="G19" s="487"/>
      <c r="H19" s="487"/>
      <c r="I19" s="494" t="s">
        <v>202</v>
      </c>
      <c r="J19" s="495"/>
    </row>
    <row r="20" s="478" customFormat="1" ht="15.5" spans="3:10">
      <c r="C20" s="485"/>
      <c r="D20" s="487" t="s">
        <v>125</v>
      </c>
      <c r="E20" s="487"/>
      <c r="F20" s="487"/>
      <c r="G20" s="487"/>
      <c r="H20" s="487"/>
      <c r="I20" s="494" t="s">
        <v>202</v>
      </c>
      <c r="J20" s="495"/>
    </row>
    <row r="21" s="478" customFormat="1" ht="15.5" spans="3:10">
      <c r="C21" s="485"/>
      <c r="D21" s="487" t="s">
        <v>125</v>
      </c>
      <c r="E21" s="487" t="s">
        <v>221</v>
      </c>
      <c r="F21" s="487" t="s">
        <v>222</v>
      </c>
      <c r="G21" s="487"/>
      <c r="H21" s="834" t="s">
        <v>21</v>
      </c>
      <c r="I21" s="494" t="s">
        <v>202</v>
      </c>
      <c r="J21" s="495"/>
    </row>
    <row r="22" s="478" customFormat="1" ht="15.5" spans="3:10">
      <c r="C22" s="485"/>
      <c r="D22" s="487"/>
      <c r="E22" s="487" t="s">
        <v>223</v>
      </c>
      <c r="F22" s="487" t="s">
        <v>224</v>
      </c>
      <c r="G22" s="487"/>
      <c r="H22" s="834" t="s">
        <v>21</v>
      </c>
      <c r="I22" s="494" t="s">
        <v>202</v>
      </c>
      <c r="J22" s="495"/>
    </row>
    <row r="23" s="478" customFormat="1" ht="15.5" spans="3:10">
      <c r="C23" s="485"/>
      <c r="D23" s="487" t="s">
        <v>125</v>
      </c>
      <c r="E23" s="487" t="s">
        <v>225</v>
      </c>
      <c r="F23" s="487" t="s">
        <v>226</v>
      </c>
      <c r="G23" s="487"/>
      <c r="H23" s="834" t="s">
        <v>21</v>
      </c>
      <c r="I23" s="494" t="s">
        <v>202</v>
      </c>
      <c r="J23" s="495"/>
    </row>
    <row r="24" s="478" customFormat="1" ht="15.5" spans="3:10">
      <c r="C24" s="485"/>
      <c r="D24" s="487"/>
      <c r="E24" s="487" t="s">
        <v>227</v>
      </c>
      <c r="F24" s="487" t="s">
        <v>228</v>
      </c>
      <c r="G24" s="487"/>
      <c r="H24" s="834" t="s">
        <v>21</v>
      </c>
      <c r="I24" s="494" t="s">
        <v>202</v>
      </c>
      <c r="J24" s="495"/>
    </row>
    <row r="25" s="478" customFormat="1" ht="15.5" spans="3:10">
      <c r="C25" s="485"/>
      <c r="D25" s="487" t="s">
        <v>125</v>
      </c>
      <c r="E25" s="487" t="s">
        <v>229</v>
      </c>
      <c r="F25" s="487" t="s">
        <v>230</v>
      </c>
      <c r="G25" s="487"/>
      <c r="H25" s="487"/>
      <c r="I25" s="499"/>
      <c r="J25" s="495"/>
    </row>
    <row r="26" s="478" customFormat="1" ht="15.5" spans="3:10">
      <c r="C26" s="485"/>
      <c r="D26" s="487"/>
      <c r="E26" s="487"/>
      <c r="F26" s="834" t="s">
        <v>15</v>
      </c>
      <c r="G26" s="487" t="s">
        <v>231</v>
      </c>
      <c r="H26" s="834" t="s">
        <v>21</v>
      </c>
      <c r="I26" s="494" t="s">
        <v>202</v>
      </c>
      <c r="J26" s="495"/>
    </row>
    <row r="27" s="478" customFormat="1" ht="15.5" spans="3:10">
      <c r="C27" s="485"/>
      <c r="D27" s="487"/>
      <c r="E27" s="487"/>
      <c r="F27" s="834" t="s">
        <v>15</v>
      </c>
      <c r="G27" s="487" t="s">
        <v>232</v>
      </c>
      <c r="H27" s="834" t="s">
        <v>21</v>
      </c>
      <c r="I27" s="494" t="s">
        <v>202</v>
      </c>
      <c r="J27" s="495"/>
    </row>
    <row r="28" s="478" customFormat="1" ht="15.5" spans="3:10">
      <c r="C28" s="485"/>
      <c r="D28" s="487" t="s">
        <v>125</v>
      </c>
      <c r="E28" s="487"/>
      <c r="F28" s="834" t="s">
        <v>233</v>
      </c>
      <c r="G28" s="487" t="s">
        <v>234</v>
      </c>
      <c r="H28" s="834" t="s">
        <v>21</v>
      </c>
      <c r="I28" s="494" t="s">
        <v>202</v>
      </c>
      <c r="J28" s="495"/>
    </row>
    <row r="29" s="478" customFormat="1" ht="15.5" spans="3:10">
      <c r="C29" s="485"/>
      <c r="D29" s="487"/>
      <c r="E29" s="487"/>
      <c r="F29" s="487"/>
      <c r="G29" s="487"/>
      <c r="H29" s="487"/>
      <c r="I29" s="494" t="s">
        <v>202</v>
      </c>
      <c r="J29" s="495"/>
    </row>
    <row r="30" s="478" customFormat="1" ht="16.25" spans="3:10">
      <c r="C30" s="488"/>
      <c r="D30" s="489" t="s">
        <v>125</v>
      </c>
      <c r="E30" s="489"/>
      <c r="F30" s="489"/>
      <c r="G30" s="489"/>
      <c r="H30" s="489"/>
      <c r="I30" s="500"/>
      <c r="J30" s="501"/>
    </row>
    <row r="31" s="478" customFormat="1" spans="3:10">
      <c r="C31" s="490" t="s">
        <v>235</v>
      </c>
      <c r="D31" s="491" t="s">
        <v>236</v>
      </c>
      <c r="E31" s="491"/>
      <c r="F31" s="491"/>
      <c r="G31" s="491"/>
      <c r="H31" s="492"/>
      <c r="I31" s="502"/>
      <c r="J31" s="502"/>
    </row>
    <row r="32" s="478" customFormat="1" spans="4:10">
      <c r="D32" s="492"/>
      <c r="E32" s="492"/>
      <c r="F32" s="492"/>
      <c r="G32" s="492"/>
      <c r="H32" s="492"/>
      <c r="I32" s="492"/>
      <c r="J32" s="492"/>
    </row>
    <row r="33" s="478" customFormat="1" spans="4:10">
      <c r="D33" s="492"/>
      <c r="E33" s="492"/>
      <c r="F33" s="492"/>
      <c r="G33" s="492"/>
      <c r="H33" s="492"/>
      <c r="I33" s="492"/>
      <c r="J33" s="492"/>
    </row>
    <row r="34" s="478" customFormat="1" spans="4:10">
      <c r="D34" s="492"/>
      <c r="E34" s="492"/>
      <c r="F34" s="492"/>
      <c r="G34" s="492"/>
      <c r="H34" s="492"/>
      <c r="I34" s="492"/>
      <c r="J34" s="492"/>
    </row>
    <row r="35" s="478" customFormat="1" spans="4:10">
      <c r="D35" s="492"/>
      <c r="E35" s="492"/>
      <c r="F35" s="492"/>
      <c r="G35" s="492"/>
      <c r="H35" s="492"/>
      <c r="I35" s="492"/>
      <c r="J35" s="492"/>
    </row>
    <row r="36" s="478" customFormat="1" spans="4:10">
      <c r="D36" s="492"/>
      <c r="E36" s="492"/>
      <c r="F36" s="492"/>
      <c r="G36" s="492"/>
      <c r="H36" s="492"/>
      <c r="I36" s="503"/>
      <c r="J36" s="503"/>
    </row>
    <row r="37" s="478" customFormat="1" spans="4:10">
      <c r="D37" s="492"/>
      <c r="E37" s="492"/>
      <c r="F37" s="492"/>
      <c r="G37" s="492"/>
      <c r="H37" s="492"/>
      <c r="I37" s="492"/>
      <c r="J37" s="492"/>
    </row>
    <row r="38" s="478" customFormat="1" spans="4:10">
      <c r="D38" s="492"/>
      <c r="E38" s="492"/>
      <c r="F38" s="492"/>
      <c r="G38" s="492"/>
      <c r="H38" s="492"/>
      <c r="I38" s="492"/>
      <c r="J38" s="492"/>
    </row>
    <row r="39" s="478" customFormat="1" spans="4:10">
      <c r="D39" s="492"/>
      <c r="E39" s="492"/>
      <c r="F39" s="492"/>
      <c r="G39" s="492"/>
      <c r="H39" s="492"/>
      <c r="I39" s="492"/>
      <c r="J39" s="492"/>
    </row>
    <row r="40" s="478" customFormat="1" spans="4:10">
      <c r="D40" s="492"/>
      <c r="E40" s="492"/>
      <c r="F40" s="492"/>
      <c r="G40" s="492"/>
      <c r="H40" s="492"/>
      <c r="I40" s="492"/>
      <c r="J40" s="492"/>
    </row>
    <row r="41" s="478" customFormat="1" spans="4:10">
      <c r="D41" s="492"/>
      <c r="E41" s="492"/>
      <c r="F41" s="492"/>
      <c r="G41" s="492"/>
      <c r="H41" s="492"/>
      <c r="I41" s="492"/>
      <c r="J41" s="492"/>
    </row>
    <row r="42" s="478" customFormat="1" spans="4:10">
      <c r="D42" s="492"/>
      <c r="E42" s="492"/>
      <c r="F42" s="492"/>
      <c r="G42" s="492"/>
      <c r="H42" s="492"/>
      <c r="I42" s="492"/>
      <c r="J42" s="492"/>
    </row>
    <row r="43" s="478" customFormat="1" spans="4:10">
      <c r="D43" s="492"/>
      <c r="E43" s="492"/>
      <c r="F43" s="492"/>
      <c r="G43" s="492"/>
      <c r="H43" s="492"/>
      <c r="I43" s="492"/>
      <c r="J43" s="492"/>
    </row>
    <row r="44" s="478" customFormat="1" spans="4:10">
      <c r="D44" s="492"/>
      <c r="E44" s="492"/>
      <c r="F44" s="492"/>
      <c r="G44" s="492"/>
      <c r="H44" s="492"/>
      <c r="I44" s="492"/>
      <c r="J44" s="492"/>
    </row>
    <row r="45" s="478" customFormat="1" spans="4:10">
      <c r="D45" s="492"/>
      <c r="E45" s="492"/>
      <c r="F45" s="492"/>
      <c r="G45" s="492"/>
      <c r="H45" s="492"/>
      <c r="I45" s="492"/>
      <c r="J45" s="492"/>
    </row>
    <row r="46" s="478" customFormat="1" spans="4:10">
      <c r="D46" s="492"/>
      <c r="E46" s="492"/>
      <c r="F46" s="492"/>
      <c r="G46" s="492"/>
      <c r="H46" s="492"/>
      <c r="I46" s="492"/>
      <c r="J46" s="492"/>
    </row>
    <row r="47" s="478" customFormat="1" spans="4:10">
      <c r="D47" s="492"/>
      <c r="E47" s="492"/>
      <c r="F47" s="492"/>
      <c r="G47" s="492"/>
      <c r="H47" s="492"/>
      <c r="I47" s="492"/>
      <c r="J47" s="492"/>
    </row>
    <row r="48" s="478" customFormat="1" spans="4:10">
      <c r="D48" s="492"/>
      <c r="E48" s="492"/>
      <c r="F48" s="492"/>
      <c r="G48" s="492"/>
      <c r="H48" s="492"/>
      <c r="I48" s="492"/>
      <c r="J48" s="492"/>
    </row>
    <row r="49" s="478" customFormat="1" spans="4:10">
      <c r="D49" s="492"/>
      <c r="E49" s="492"/>
      <c r="F49" s="492"/>
      <c r="G49" s="492"/>
      <c r="H49" s="492"/>
      <c r="I49" s="492"/>
      <c r="J49" s="492"/>
    </row>
    <row r="50" s="478" customFormat="1" spans="4:10">
      <c r="D50" s="492"/>
      <c r="E50" s="492"/>
      <c r="F50" s="492"/>
      <c r="G50" s="492"/>
      <c r="H50" s="492"/>
      <c r="I50" s="492"/>
      <c r="J50" s="492"/>
    </row>
    <row r="51" s="478" customFormat="1"/>
    <row r="52" s="478" customFormat="1"/>
    <row r="53" s="478" customFormat="1"/>
    <row r="54" s="478" customFormat="1"/>
    <row r="55" s="478" customFormat="1"/>
    <row r="56" s="478" customFormat="1"/>
    <row r="57" s="478" customFormat="1"/>
    <row r="58" s="478" customFormat="1"/>
    <row r="59" s="478" customFormat="1"/>
    <row r="60" s="478" customFormat="1"/>
    <row r="61" s="478" customFormat="1"/>
    <row r="62" s="478" customFormat="1"/>
    <row r="63" s="478" customFormat="1"/>
    <row r="64" s="478" customFormat="1"/>
    <row r="65" s="478" customFormat="1"/>
    <row r="66" s="478" customFormat="1"/>
    <row r="67" s="478" customFormat="1"/>
    <row r="68" s="478" customFormat="1"/>
    <row r="69" s="478" customFormat="1"/>
    <row r="70" s="478" customFormat="1"/>
    <row r="71" s="478" customFormat="1"/>
    <row r="72" s="478" customFormat="1"/>
    <row r="73" s="478" customFormat="1"/>
    <row r="74" s="478" customFormat="1"/>
    <row r="75" s="478" customFormat="1"/>
    <row r="76" s="478" customFormat="1"/>
    <row r="77" s="478" customFormat="1"/>
    <row r="78" s="478" customFormat="1"/>
    <row r="79" s="478" customFormat="1"/>
    <row r="80" s="478" customFormat="1"/>
    <row r="81" s="478" customFormat="1"/>
    <row r="82" s="478" customFormat="1"/>
    <row r="83" s="478" customFormat="1"/>
    <row r="84" s="478" customFormat="1"/>
    <row r="85" s="478" customFormat="1"/>
    <row r="86" s="478" customFormat="1"/>
    <row r="87" s="478" customFormat="1"/>
    <row r="88" s="478" customFormat="1"/>
    <row r="89" s="478" customFormat="1"/>
    <row r="90" s="478" customFormat="1"/>
    <row r="91" s="478" customFormat="1"/>
    <row r="92" s="478" customFormat="1"/>
    <row r="93" s="478" customFormat="1"/>
    <row r="94" s="478" customFormat="1"/>
    <row r="95" s="478" customFormat="1"/>
    <row r="96" s="478" customFormat="1"/>
    <row r="97" s="478" customFormat="1"/>
    <row r="98" s="478" customFormat="1"/>
    <row r="99" s="478" customFormat="1"/>
    <row r="100" s="478" customFormat="1"/>
    <row r="101" s="478" customFormat="1"/>
    <row r="102" s="478" customFormat="1"/>
    <row r="103" s="478" customFormat="1"/>
    <row r="104" s="478" customFormat="1"/>
    <row r="105" s="478" customFormat="1"/>
    <row r="106" s="478" customFormat="1"/>
    <row r="107" s="478" customFormat="1"/>
    <row r="108" s="478" customFormat="1"/>
    <row r="109" s="478" customFormat="1"/>
    <row r="110" s="478" customFormat="1"/>
    <row r="111" s="478" customFormat="1"/>
    <row r="112" s="478" customFormat="1"/>
    <row r="113" s="478" customFormat="1"/>
    <row r="114" s="478" customFormat="1"/>
    <row r="115" s="478" customFormat="1"/>
    <row r="116" s="478" customFormat="1"/>
    <row r="117" s="478" customFormat="1"/>
    <row r="118" s="478" customFormat="1"/>
    <row r="119" s="478" customFormat="1"/>
    <row r="120" s="478" customFormat="1"/>
    <row r="121" s="478" customFormat="1"/>
    <row r="122" s="478" customFormat="1"/>
    <row r="123" s="478" customFormat="1"/>
    <row r="124" s="478" customFormat="1"/>
    <row r="125" s="478" customFormat="1"/>
    <row r="126" s="478" customFormat="1"/>
    <row r="127" s="478" customFormat="1"/>
    <row r="128" s="478" customFormat="1"/>
    <row r="129" s="478" customFormat="1"/>
    <row r="130" s="478" customFormat="1"/>
    <row r="131" s="478" customFormat="1"/>
    <row r="132" s="478" customFormat="1"/>
    <row r="133" s="478" customFormat="1"/>
    <row r="134" s="478" customFormat="1"/>
    <row r="135" s="478" customFormat="1"/>
    <row r="136" s="478" customFormat="1"/>
    <row r="137" s="478" customFormat="1"/>
    <row r="138" s="478" customFormat="1"/>
    <row r="139" s="478" customFormat="1"/>
    <row r="140" s="478" customFormat="1"/>
    <row r="141" s="478" customFormat="1"/>
    <row r="142" s="478" customFormat="1"/>
    <row r="143" s="478" customFormat="1"/>
    <row r="144" s="478" customFormat="1"/>
    <row r="145" s="478" customFormat="1"/>
    <row r="146" s="478" customFormat="1"/>
    <row r="147" s="478" customFormat="1"/>
    <row r="148" s="478" customFormat="1"/>
    <row r="149" s="478" customFormat="1"/>
    <row r="150" s="478" customFormat="1"/>
    <row r="151" s="478" customFormat="1"/>
    <row r="152" s="478" customFormat="1"/>
    <row r="153" s="478" customFormat="1"/>
    <row r="154" s="478" customFormat="1"/>
    <row r="155" s="478" customFormat="1"/>
    <row r="156" s="478" customFormat="1"/>
    <row r="157" s="478" customFormat="1"/>
    <row r="158" s="478" customFormat="1"/>
    <row r="159" s="478" customFormat="1"/>
    <row r="160" s="478" customFormat="1"/>
    <row r="161" s="478" customFormat="1"/>
    <row r="162" s="478" customFormat="1"/>
    <row r="163" s="478" customFormat="1"/>
    <row r="164" s="478" customFormat="1"/>
    <row r="165" s="478" customFormat="1"/>
    <row r="166" s="478" customFormat="1"/>
    <row r="167" s="478" customFormat="1"/>
    <row r="168" s="478" customFormat="1"/>
    <row r="169" s="478" customFormat="1"/>
    <row r="170" s="478" customFormat="1"/>
    <row r="171" s="478" customFormat="1"/>
    <row r="172" s="478" customFormat="1"/>
    <row r="173" s="478" customFormat="1"/>
    <row r="174" s="478" customFormat="1"/>
    <row r="175" s="478" customFormat="1"/>
    <row r="176" s="478" customFormat="1"/>
    <row r="177" s="478" customFormat="1"/>
    <row r="178" s="478" customFormat="1"/>
    <row r="179" s="478" customFormat="1"/>
    <row r="180" s="478" customFormat="1"/>
    <row r="181" s="478" customFormat="1"/>
    <row r="182" s="478" customFormat="1"/>
    <row r="183" s="478" customFormat="1"/>
    <row r="184" s="478" customFormat="1"/>
    <row r="185" s="478" customFormat="1"/>
    <row r="186" s="478" customFormat="1"/>
    <row r="187" s="478" customFormat="1"/>
    <row r="188" s="478" customFormat="1"/>
    <row r="189" s="478" customFormat="1"/>
    <row r="190" s="478" customFormat="1"/>
    <row r="191" s="478" customFormat="1"/>
    <row r="192" s="478" customFormat="1"/>
    <row r="193" s="478" customFormat="1"/>
    <row r="194" s="478" customFormat="1"/>
    <row r="195" s="478" customFormat="1"/>
    <row r="196" s="478" customFormat="1"/>
    <row r="197" s="478" customFormat="1"/>
    <row r="198" s="478" customFormat="1"/>
    <row r="199" s="478" customFormat="1"/>
    <row r="200" s="478" customFormat="1"/>
    <row r="201" s="478" customFormat="1"/>
    <row r="202" s="478" customFormat="1"/>
    <row r="203" s="478" customFormat="1"/>
    <row r="204" s="478" customFormat="1"/>
    <row r="205" s="478" customFormat="1"/>
    <row r="206" s="478" customFormat="1"/>
    <row r="207" s="478" customFormat="1"/>
    <row r="208" s="478" customFormat="1"/>
    <row r="209" s="478" customFormat="1"/>
    <row r="210" s="478" customFormat="1"/>
    <row r="211" s="478" customFormat="1"/>
    <row r="212" s="478" customFormat="1"/>
    <row r="213" s="478" customFormat="1"/>
    <row r="214" s="478" customFormat="1"/>
    <row r="215" s="478" customFormat="1"/>
    <row r="216" s="478" customFormat="1"/>
    <row r="217" s="478" customFormat="1"/>
    <row r="218" s="478" customFormat="1"/>
    <row r="219" s="478" customFormat="1"/>
    <row r="220" s="478" customFormat="1"/>
    <row r="221" s="478" customFormat="1"/>
    <row r="222" s="478" customFormat="1"/>
    <row r="223" s="478" customFormat="1"/>
    <row r="224" s="478" customFormat="1"/>
    <row r="225" s="478" customFormat="1"/>
    <row r="226" s="478" customFormat="1"/>
    <row r="227" s="478" customFormat="1"/>
    <row r="228" s="478" customFormat="1"/>
    <row r="229" s="478" customFormat="1"/>
    <row r="230" s="478" customFormat="1"/>
    <row r="231" s="478" customFormat="1"/>
    <row r="232" s="478" customFormat="1"/>
    <row r="233" s="478" customFormat="1"/>
    <row r="234" s="478" customFormat="1"/>
    <row r="235" s="478" customFormat="1"/>
    <row r="236" s="478" customFormat="1"/>
    <row r="237" s="478" customFormat="1"/>
    <row r="238" s="478" customFormat="1"/>
    <row r="239" s="478" customFormat="1"/>
    <row r="240" s="478" customFormat="1"/>
    <row r="241" s="478" customFormat="1"/>
    <row r="242" s="478" customFormat="1"/>
    <row r="243" s="478" customFormat="1"/>
    <row r="244" s="478" customFormat="1"/>
    <row r="245" s="478" customFormat="1"/>
    <row r="246" s="478" customFormat="1"/>
    <row r="247" s="478" customFormat="1"/>
    <row r="248" s="478" customFormat="1"/>
    <row r="249" s="478" customFormat="1"/>
    <row r="250" s="478" customFormat="1"/>
    <row r="251" s="478" customFormat="1"/>
    <row r="252" s="478" customFormat="1"/>
    <row r="253" s="478" customFormat="1"/>
    <row r="254" s="478" customFormat="1"/>
    <row r="255" s="478" customFormat="1"/>
    <row r="256" s="478" customFormat="1"/>
    <row r="257" s="478" customFormat="1"/>
    <row r="258" s="478" customFormat="1"/>
    <row r="259" s="478" customFormat="1"/>
    <row r="260" s="478" customFormat="1"/>
    <row r="261" s="478" customFormat="1"/>
    <row r="262" s="478" customFormat="1"/>
    <row r="263" s="478" customFormat="1"/>
    <row r="264" s="478" customFormat="1"/>
    <row r="265" s="478" customFormat="1"/>
    <row r="266" s="478" customFormat="1"/>
    <row r="267" s="478" customFormat="1"/>
    <row r="268" s="478" customFormat="1"/>
    <row r="269" s="478" customFormat="1"/>
    <row r="270" s="478" customFormat="1"/>
    <row r="271" s="478" customFormat="1"/>
    <row r="272" s="478" customFormat="1"/>
    <row r="273" s="478" customFormat="1"/>
    <row r="274" s="478" customFormat="1"/>
    <row r="275" s="478" customFormat="1"/>
    <row r="276" s="478" customFormat="1"/>
    <row r="277" s="478" customFormat="1"/>
    <row r="278" s="478" customFormat="1"/>
    <row r="279" s="478" customFormat="1"/>
    <row r="280" s="478" customFormat="1"/>
    <row r="281" s="478" customFormat="1"/>
    <row r="282" s="478" customFormat="1"/>
    <row r="283" s="478" customFormat="1"/>
    <row r="284" s="478" customFormat="1"/>
    <row r="285" s="478" customFormat="1"/>
    <row r="286" s="478" customFormat="1"/>
    <row r="287" s="478" customFormat="1"/>
    <row r="288" s="478" customFormat="1"/>
    <row r="289" s="478" customFormat="1"/>
    <row r="290" s="478" customFormat="1"/>
    <row r="291" s="478" customFormat="1"/>
    <row r="292" s="478" customFormat="1"/>
    <row r="293" s="478" customFormat="1"/>
    <row r="294" s="478" customFormat="1"/>
    <row r="295" s="478" customFormat="1"/>
    <row r="296" s="478" customFormat="1"/>
    <row r="297" s="478" customFormat="1"/>
    <row r="298" s="478" customFormat="1"/>
    <row r="299" s="478" customFormat="1"/>
    <row r="300" s="478" customFormat="1"/>
    <row r="301" s="478" customFormat="1"/>
    <row r="302" s="478" customFormat="1"/>
    <row r="303" s="478" customFormat="1"/>
    <row r="304" s="478" customFormat="1"/>
    <row r="305" s="478" customFormat="1"/>
    <row r="306" s="478" customFormat="1"/>
    <row r="307" s="478" customFormat="1"/>
    <row r="308" s="478" customFormat="1"/>
    <row r="309" s="478" customFormat="1"/>
    <row r="310" s="478" customFormat="1"/>
    <row r="311" s="478" customFormat="1"/>
    <row r="312" s="478" customFormat="1"/>
    <row r="313" s="478" customFormat="1"/>
    <row r="314" s="478" customFormat="1"/>
    <row r="315" s="478" customFormat="1"/>
    <row r="316" s="478" customFormat="1"/>
    <row r="317" s="478" customFormat="1"/>
    <row r="318" s="478" customFormat="1"/>
    <row r="319" s="478" customFormat="1"/>
    <row r="320" s="478" customFormat="1"/>
    <row r="321" s="478" customFormat="1"/>
    <row r="322" s="478" customFormat="1"/>
    <row r="323" s="478" customFormat="1"/>
    <row r="324" s="478" customFormat="1"/>
    <row r="325" s="478" customFormat="1"/>
    <row r="326" s="478" customFormat="1"/>
    <row r="327" s="478" customFormat="1"/>
    <row r="328" s="478" customFormat="1"/>
    <row r="329" s="478" customFormat="1"/>
    <row r="330" s="478" customFormat="1"/>
    <row r="331" s="478" customFormat="1"/>
    <row r="332" s="478" customFormat="1"/>
    <row r="333" s="478" customFormat="1"/>
    <row r="334" s="478" customFormat="1"/>
    <row r="335" s="478" customFormat="1"/>
    <row r="336" s="478" customFormat="1"/>
    <row r="337" s="478" customFormat="1"/>
    <row r="338" s="478" customFormat="1"/>
    <row r="339" s="478" customFormat="1"/>
    <row r="340" s="478" customFormat="1"/>
    <row r="341" s="478" customFormat="1"/>
    <row r="342" s="478" customFormat="1"/>
    <row r="343" s="478" customFormat="1"/>
    <row r="344" s="478" customFormat="1"/>
    <row r="345" s="478" customFormat="1"/>
    <row r="346" s="478" customFormat="1"/>
    <row r="347" s="478" customFormat="1"/>
    <row r="348" s="478" customFormat="1"/>
    <row r="349" s="478" customFormat="1"/>
    <row r="350" s="478" customFormat="1"/>
    <row r="351" s="478" customFormat="1"/>
    <row r="352" s="478" customFormat="1"/>
    <row r="353" s="478" customFormat="1"/>
    <row r="354" s="478" customFormat="1"/>
    <row r="355" s="478" customFormat="1"/>
    <row r="356" s="478" customFormat="1"/>
    <row r="357" s="478" customFormat="1"/>
    <row r="358" s="478" customFormat="1"/>
    <row r="359" s="478" customFormat="1"/>
    <row r="360" s="478" customFormat="1"/>
    <row r="361" s="478" customFormat="1"/>
    <row r="362" s="478" customFormat="1"/>
    <row r="363" s="478" customFormat="1"/>
    <row r="364" s="478" customFormat="1"/>
    <row r="365" s="478" customFormat="1"/>
    <row r="366" s="478" customFormat="1"/>
    <row r="367" s="478" customFormat="1"/>
    <row r="368" s="478" customFormat="1"/>
    <row r="369" s="478" customFormat="1"/>
    <row r="370" s="478" customFormat="1"/>
    <row r="371" s="478" customFormat="1"/>
    <row r="372" s="478" customFormat="1"/>
    <row r="373" s="478" customFormat="1"/>
    <row r="374" s="478" customFormat="1"/>
    <row r="375" s="478" customFormat="1"/>
    <row r="376" s="478" customFormat="1"/>
    <row r="377" s="478" customFormat="1"/>
    <row r="378" s="478" customFormat="1"/>
    <row r="379" s="478" customFormat="1"/>
    <row r="380" s="478" customFormat="1"/>
    <row r="381" s="478" customFormat="1"/>
    <row r="382" s="478" customFormat="1"/>
    <row r="383" s="478" customFormat="1"/>
    <row r="384" s="478" customFormat="1"/>
    <row r="385" s="478" customFormat="1"/>
    <row r="386" s="478" customFormat="1"/>
    <row r="387" s="478" customFormat="1"/>
    <row r="388" s="478" customFormat="1"/>
    <row r="389" s="478" customFormat="1"/>
    <row r="390" s="478" customFormat="1"/>
    <row r="391" s="478" customFormat="1"/>
    <row r="392" s="478" customFormat="1"/>
    <row r="393" s="478" customFormat="1"/>
    <row r="394" s="478" customFormat="1"/>
    <row r="395" s="478" customFormat="1"/>
    <row r="396" s="478" customFormat="1"/>
    <row r="397" s="478" customFormat="1"/>
    <row r="398" s="478" customFormat="1"/>
    <row r="399" s="478" customFormat="1"/>
    <row r="400" s="478" customFormat="1"/>
    <row r="401" s="478" customFormat="1"/>
    <row r="402" s="478" customFormat="1"/>
    <row r="403" s="478" customFormat="1"/>
    <row r="404" s="478" customFormat="1"/>
    <row r="405" s="478" customFormat="1"/>
    <row r="406" s="478" customFormat="1"/>
    <row r="407" s="478" customFormat="1"/>
    <row r="408" s="478" customFormat="1"/>
    <row r="409" s="478" customFormat="1"/>
    <row r="410" s="478" customFormat="1"/>
    <row r="411" s="478" customFormat="1"/>
    <row r="412" s="478" customFormat="1"/>
    <row r="413" s="478" customFormat="1"/>
    <row r="414" s="478" customFormat="1"/>
    <row r="415" s="478" customFormat="1"/>
    <row r="416" s="478" customFormat="1"/>
    <row r="417" s="478" customFormat="1"/>
    <row r="418" s="478" customFormat="1"/>
    <row r="419" s="478" customFormat="1"/>
    <row r="420" s="478" customFormat="1"/>
    <row r="421" s="478" customFormat="1"/>
    <row r="422" s="478" customFormat="1"/>
    <row r="423" s="478" customFormat="1"/>
    <row r="424" s="478" customFormat="1"/>
    <row r="425" s="478" customFormat="1"/>
    <row r="426" s="478" customFormat="1"/>
    <row r="427" s="478" customFormat="1"/>
    <row r="428" s="478" customFormat="1"/>
    <row r="429" s="478" customFormat="1"/>
    <row r="430" s="478" customFormat="1"/>
    <row r="431" s="478" customFormat="1"/>
    <row r="432" s="478" customFormat="1"/>
    <row r="433" s="478" customFormat="1"/>
    <row r="434" s="478" customFormat="1"/>
    <row r="435" s="478" customFormat="1"/>
    <row r="436" s="478" customFormat="1"/>
    <row r="437" s="478" customFormat="1"/>
    <row r="438" s="478" customFormat="1"/>
    <row r="439" s="478" customFormat="1"/>
    <row r="440" s="478" customFormat="1"/>
    <row r="441" s="478" customFormat="1"/>
    <row r="442" s="478" customFormat="1"/>
    <row r="443" s="478" customFormat="1"/>
    <row r="444" s="478" customFormat="1"/>
    <row r="445" s="478" customFormat="1"/>
    <row r="446" s="478" customFormat="1"/>
    <row r="447" s="478" customFormat="1"/>
    <row r="448" s="478" customFormat="1"/>
    <row r="449" s="478" customFormat="1"/>
    <row r="450" s="478" customFormat="1"/>
    <row r="451" s="478" customFormat="1"/>
    <row r="452" s="478" customFormat="1"/>
    <row r="453" s="478" customFormat="1"/>
    <row r="454" s="478" customFormat="1"/>
    <row r="455" s="478" customFormat="1"/>
    <row r="456" s="478" customFormat="1"/>
    <row r="457" s="478" customFormat="1"/>
    <row r="458" s="478" customFormat="1"/>
    <row r="459" s="478" customFormat="1"/>
    <row r="460" s="478" customFormat="1"/>
    <row r="461" s="478" customFormat="1"/>
    <row r="462" s="478" customFormat="1"/>
    <row r="463" s="478" customFormat="1"/>
    <row r="464" s="478" customFormat="1"/>
    <row r="465" s="478" customFormat="1"/>
    <row r="466" s="478" customFormat="1"/>
    <row r="467" s="478" customFormat="1"/>
    <row r="468" s="478" customFormat="1"/>
    <row r="469" s="478" customFormat="1"/>
    <row r="470" s="478" customFormat="1"/>
    <row r="471" s="478" customFormat="1"/>
    <row r="472" s="478" customFormat="1"/>
    <row r="473" s="478" customFormat="1"/>
    <row r="474" s="478" customFormat="1"/>
    <row r="475" s="478" customFormat="1"/>
    <row r="476" s="478" customFormat="1"/>
    <row r="477" s="478" customFormat="1"/>
    <row r="478" s="478" customFormat="1"/>
    <row r="479" s="478" customFormat="1"/>
    <row r="480" s="478" customFormat="1"/>
    <row r="481" s="478" customFormat="1"/>
    <row r="482" s="478" customFormat="1"/>
    <row r="483" s="478" customFormat="1"/>
    <row r="484" s="478" customFormat="1"/>
    <row r="485" s="478" customFormat="1"/>
    <row r="486" s="478" customFormat="1"/>
    <row r="487" s="478" customFormat="1"/>
    <row r="488" s="478" customFormat="1"/>
    <row r="489" s="478" customFormat="1"/>
    <row r="490" s="478" customFormat="1"/>
    <row r="491" s="478" customFormat="1"/>
    <row r="492" s="478" customFormat="1"/>
    <row r="493" s="478" customFormat="1"/>
    <row r="494" s="478" customFormat="1"/>
    <row r="495" s="478" customFormat="1"/>
    <row r="496" s="478" customFormat="1"/>
    <row r="497" s="478" customFormat="1"/>
    <row r="498" s="478" customFormat="1"/>
    <row r="499" s="478" customFormat="1"/>
    <row r="500" s="478" customFormat="1"/>
    <row r="501" s="478" customFormat="1"/>
    <row r="502" s="478" customFormat="1"/>
    <row r="503" s="478" customFormat="1"/>
    <row r="504" s="478" customFormat="1"/>
    <row r="505" s="478" customFormat="1"/>
    <row r="506" s="478" customFormat="1"/>
    <row r="507" s="478" customFormat="1"/>
    <row r="508" s="478" customFormat="1"/>
    <row r="509" s="478" customFormat="1"/>
    <row r="510" s="478" customFormat="1"/>
    <row r="511" s="478" customFormat="1"/>
    <row r="512" s="478" customFormat="1"/>
    <row r="513" s="478" customFormat="1"/>
    <row r="514" s="478" customFormat="1"/>
    <row r="515" s="478" customFormat="1"/>
    <row r="516" s="478" customFormat="1"/>
    <row r="517" s="478" customFormat="1"/>
    <row r="518" s="478" customFormat="1"/>
    <row r="519" s="478" customFormat="1"/>
    <row r="520" s="478" customFormat="1"/>
    <row r="521" s="478" customFormat="1"/>
    <row r="522" s="478" customFormat="1"/>
    <row r="523" s="478" customFormat="1"/>
    <row r="524" s="478" customFormat="1"/>
    <row r="525" s="478" customFormat="1"/>
    <row r="526" s="478" customFormat="1"/>
    <row r="527" s="478" customFormat="1"/>
    <row r="528" s="478" customFormat="1"/>
    <row r="529" s="478" customFormat="1"/>
    <row r="530" s="478" customFormat="1"/>
    <row r="531" s="478" customFormat="1"/>
    <row r="532" s="478" customFormat="1"/>
    <row r="533" s="478" customFormat="1"/>
    <row r="534" s="478" customFormat="1"/>
    <row r="535" s="478" customFormat="1"/>
    <row r="536" s="478" customFormat="1"/>
    <row r="537" s="478" customFormat="1"/>
    <row r="538" s="478" customFormat="1"/>
    <row r="539" s="478" customFormat="1"/>
    <row r="540" s="478" customFormat="1"/>
    <row r="541" s="478" customFormat="1"/>
    <row r="542" s="478" customFormat="1"/>
    <row r="543" s="478" customFormat="1"/>
    <row r="544" s="478" customFormat="1"/>
    <row r="545" s="478" customFormat="1"/>
    <row r="546" s="478" customFormat="1"/>
    <row r="547" s="478" customFormat="1"/>
    <row r="548" s="478" customFormat="1"/>
    <row r="549" s="478" customFormat="1"/>
    <row r="550" s="478" customFormat="1"/>
    <row r="551" s="478" customFormat="1"/>
    <row r="552" s="478" customFormat="1"/>
    <row r="553" s="478" customFormat="1"/>
    <row r="554" s="478" customFormat="1"/>
    <row r="555" s="478" customFormat="1"/>
    <row r="556" s="478" customFormat="1"/>
    <row r="557" s="478" customFormat="1"/>
    <row r="558" s="478" customFormat="1"/>
    <row r="559" s="478" customFormat="1"/>
    <row r="560" s="478" customFormat="1"/>
    <row r="561" s="478" customFormat="1"/>
    <row r="562" s="478" customFormat="1"/>
    <row r="563" s="478" customFormat="1"/>
    <row r="564" s="478" customFormat="1"/>
    <row r="565" s="478" customFormat="1"/>
    <row r="566" s="478" customFormat="1"/>
    <row r="567" s="478" customFormat="1"/>
    <row r="568" s="478" customFormat="1"/>
    <row r="569" s="478" customFormat="1"/>
    <row r="570" s="478" customFormat="1"/>
    <row r="571" s="478" customFormat="1"/>
    <row r="572" s="478" customFormat="1"/>
    <row r="573" s="478" customFormat="1"/>
    <row r="574" s="478" customFormat="1"/>
    <row r="575" s="478" customFormat="1"/>
    <row r="576" s="478" customFormat="1"/>
    <row r="577" s="478" customFormat="1"/>
    <row r="578" s="478" customFormat="1"/>
    <row r="579" s="478" customFormat="1"/>
    <row r="580" s="478" customFormat="1"/>
    <row r="581" s="478" customFormat="1"/>
    <row r="582" s="478" customFormat="1"/>
    <row r="583" s="478" customFormat="1"/>
    <row r="584" s="478" customFormat="1"/>
    <row r="585" s="478" customFormat="1"/>
    <row r="586" s="478" customFormat="1"/>
    <row r="587" s="478" customFormat="1"/>
    <row r="588" s="478" customFormat="1"/>
    <row r="589" s="478" customFormat="1"/>
    <row r="590" s="478" customFormat="1"/>
    <row r="591" s="478" customFormat="1"/>
    <row r="592" s="478" customFormat="1"/>
    <row r="593" s="478" customFormat="1"/>
    <row r="594" s="478" customFormat="1"/>
    <row r="595" s="478" customFormat="1"/>
    <row r="596" s="478" customFormat="1"/>
    <row r="597" s="478" customFormat="1"/>
    <row r="598" s="478" customFormat="1"/>
    <row r="599" s="478" customFormat="1"/>
    <row r="600" s="478" customFormat="1"/>
    <row r="601" s="478" customFormat="1"/>
    <row r="602" s="478" customFormat="1"/>
    <row r="603" s="478" customFormat="1"/>
    <row r="604" s="478" customFormat="1"/>
    <row r="605" s="478" customFormat="1"/>
    <row r="606" s="478" customFormat="1"/>
    <row r="607" s="478" customFormat="1"/>
    <row r="608" s="478" customFormat="1"/>
    <row r="609" s="478" customFormat="1"/>
    <row r="610" s="478" customFormat="1"/>
    <row r="611" s="478" customFormat="1"/>
    <row r="612" s="478" customFormat="1"/>
    <row r="613" s="478" customFormat="1"/>
    <row r="614" s="478" customFormat="1"/>
    <row r="615" s="478" customFormat="1"/>
    <row r="616" s="478" customFormat="1"/>
    <row r="617" s="478" customFormat="1"/>
    <row r="618" s="478" customFormat="1"/>
    <row r="619" s="478" customFormat="1"/>
    <row r="620" s="478" customFormat="1"/>
    <row r="621" s="478" customFormat="1"/>
    <row r="622" s="478" customFormat="1"/>
    <row r="623" s="478" customFormat="1"/>
    <row r="624" s="478" customFormat="1"/>
    <row r="625" s="478" customFormat="1"/>
    <row r="626" s="478" customFormat="1"/>
    <row r="627" s="478" customFormat="1"/>
    <row r="628" s="478" customFormat="1"/>
    <row r="629" s="478" customFormat="1"/>
    <row r="630" s="478" customFormat="1"/>
    <row r="631" s="478" customFormat="1"/>
    <row r="632" s="478" customFormat="1"/>
    <row r="633" s="478" customFormat="1"/>
    <row r="634" s="478" customFormat="1"/>
    <row r="635" s="478" customFormat="1"/>
    <row r="636" s="478" customFormat="1"/>
    <row r="637" s="478" customFormat="1"/>
    <row r="638" s="478" customFormat="1"/>
    <row r="639" s="478" customFormat="1"/>
    <row r="640" s="478" customFormat="1"/>
    <row r="641" s="478" customFormat="1"/>
    <row r="642" s="478" customFormat="1"/>
    <row r="643" s="478" customFormat="1"/>
    <row r="644" s="478" customFormat="1"/>
    <row r="645" s="478" customFormat="1"/>
    <row r="646" s="478" customFormat="1"/>
    <row r="647" s="478" customFormat="1"/>
    <row r="648" s="478" customFormat="1"/>
    <row r="649" s="478" customFormat="1"/>
    <row r="650" s="478" customFormat="1"/>
    <row r="651" s="478" customFormat="1"/>
    <row r="652" s="478" customFormat="1"/>
    <row r="653" s="478" customFormat="1"/>
    <row r="654" s="478" customFormat="1"/>
    <row r="655" s="478" customFormat="1"/>
    <row r="656" s="478" customFormat="1"/>
    <row r="657" s="478" customFormat="1"/>
    <row r="658" s="478" customFormat="1"/>
    <row r="659" s="478" customFormat="1"/>
    <row r="660" s="478" customFormat="1"/>
    <row r="661" s="478" customFormat="1"/>
    <row r="662" s="478" customFormat="1"/>
    <row r="663" s="478" customFormat="1"/>
    <row r="664" s="478" customFormat="1"/>
    <row r="665" s="478" customFormat="1"/>
    <row r="666" s="478" customFormat="1"/>
    <row r="667" s="478" customFormat="1"/>
    <row r="668" s="478" customFormat="1"/>
    <row r="669" s="478" customFormat="1"/>
    <row r="670" s="478" customFormat="1"/>
    <row r="671" s="478" customFormat="1"/>
    <row r="672" s="478" customFormat="1"/>
    <row r="673" s="478" customFormat="1"/>
    <row r="674" s="478" customFormat="1"/>
    <row r="675" s="478" customFormat="1"/>
    <row r="676" s="478" customFormat="1"/>
    <row r="677" s="478" customFormat="1"/>
    <row r="678" s="478" customFormat="1"/>
    <row r="679" s="478" customFormat="1"/>
    <row r="680" s="478" customFormat="1"/>
    <row r="681" s="478" customFormat="1"/>
    <row r="682" s="478" customFormat="1"/>
    <row r="683" s="478" customFormat="1"/>
    <row r="684" s="478" customFormat="1"/>
    <row r="685" s="478" customFormat="1"/>
    <row r="686" s="478" customFormat="1"/>
    <row r="687" s="478" customFormat="1"/>
    <row r="688" s="478" customFormat="1"/>
    <row r="689" s="478" customFormat="1"/>
    <row r="690" s="478" customFormat="1"/>
    <row r="691" s="478" customFormat="1"/>
    <row r="692" s="478" customFormat="1"/>
    <row r="693" s="478" customFormat="1"/>
    <row r="694" s="478" customFormat="1"/>
    <row r="695" s="478" customFormat="1"/>
    <row r="696" s="478" customFormat="1"/>
    <row r="697" s="478" customFormat="1"/>
    <row r="698" s="478" customFormat="1"/>
    <row r="699" s="478" customFormat="1"/>
    <row r="700" s="478" customFormat="1"/>
    <row r="701" s="478" customFormat="1"/>
    <row r="702" s="478" customFormat="1"/>
    <row r="703" s="478" customFormat="1"/>
    <row r="704" s="478" customFormat="1"/>
    <row r="705" s="478" customFormat="1"/>
    <row r="706" s="478" customFormat="1"/>
    <row r="707" s="478" customFormat="1"/>
    <row r="708" s="478" customFormat="1"/>
    <row r="709" s="478" customFormat="1"/>
    <row r="710" s="478" customFormat="1"/>
    <row r="711" s="478" customFormat="1"/>
    <row r="712" s="478" customFormat="1"/>
    <row r="713" s="478" customFormat="1"/>
    <row r="714" s="478" customFormat="1"/>
    <row r="715" s="478" customFormat="1"/>
    <row r="716" s="478" customFormat="1"/>
    <row r="717" s="478" customFormat="1"/>
    <row r="718" s="478" customFormat="1"/>
    <row r="719" s="478" customFormat="1"/>
    <row r="720" s="478" customFormat="1"/>
    <row r="721" s="478" customFormat="1"/>
    <row r="722" s="478" customFormat="1"/>
    <row r="723" s="478" customFormat="1"/>
    <row r="724" s="478" customFormat="1"/>
    <row r="725" s="478" customFormat="1"/>
    <row r="726" s="478" customFormat="1"/>
    <row r="727" s="478" customFormat="1"/>
    <row r="728" s="478" customFormat="1"/>
    <row r="729" s="478" customFormat="1"/>
    <row r="730" s="478" customFormat="1"/>
    <row r="731" s="478" customFormat="1"/>
    <row r="732" s="478" customFormat="1"/>
    <row r="733" s="478" customFormat="1"/>
    <row r="734" s="478" customFormat="1"/>
    <row r="735" s="478" customFormat="1"/>
    <row r="736" s="478" customFormat="1"/>
    <row r="737" s="478" customFormat="1"/>
    <row r="738" s="478" customFormat="1"/>
    <row r="739" s="478" customFormat="1"/>
    <row r="740" s="478" customFormat="1"/>
    <row r="741" s="478" customFormat="1"/>
    <row r="742" s="478" customFormat="1"/>
    <row r="743" s="478" customFormat="1"/>
    <row r="744" s="478" customFormat="1"/>
    <row r="745" s="478" customFormat="1"/>
    <row r="746" s="478" customFormat="1"/>
    <row r="747" s="478" customFormat="1"/>
    <row r="748" s="478" customFormat="1"/>
    <row r="749" s="478" customFormat="1"/>
    <row r="750" s="478" customFormat="1"/>
    <row r="751" s="478" customFormat="1"/>
    <row r="752" s="478" customFormat="1"/>
    <row r="753" s="478" customFormat="1"/>
    <row r="754" s="478" customFormat="1"/>
    <row r="755" s="478" customFormat="1"/>
    <row r="756" s="478" customFormat="1"/>
    <row r="757" s="478" customFormat="1"/>
    <row r="758" s="478" customFormat="1"/>
    <row r="759" s="478" customFormat="1"/>
    <row r="760" s="478" customFormat="1"/>
    <row r="761" s="478" customFormat="1"/>
    <row r="762" s="478" customFormat="1"/>
    <row r="763" s="478" customFormat="1"/>
    <row r="764" s="478" customFormat="1"/>
    <row r="765" s="478" customFormat="1"/>
    <row r="766" s="478" customFormat="1"/>
    <row r="767" s="478" customFormat="1"/>
    <row r="768" s="478" customFormat="1"/>
    <row r="769" s="478" customFormat="1"/>
    <row r="770" s="478" customFormat="1"/>
    <row r="771" s="478" customFormat="1"/>
    <row r="772" s="478" customFormat="1"/>
    <row r="773" s="478" customFormat="1"/>
    <row r="774" s="478" customFormat="1"/>
    <row r="775" s="478" customFormat="1"/>
    <row r="776" s="478" customFormat="1"/>
    <row r="777" s="478" customFormat="1"/>
    <row r="778" s="478" customFormat="1"/>
    <row r="779" s="478" customFormat="1"/>
    <row r="780" s="478" customFormat="1"/>
    <row r="781" s="478" customFormat="1"/>
    <row r="782" s="478" customFormat="1"/>
    <row r="783" s="478" customFormat="1"/>
    <row r="784" s="478" customFormat="1"/>
    <row r="785" s="478" customFormat="1"/>
    <row r="786" s="478" customFormat="1"/>
    <row r="787" s="478" customFormat="1"/>
    <row r="788" s="478" customFormat="1"/>
    <row r="789" s="478" customFormat="1"/>
    <row r="790" s="478" customFormat="1"/>
    <row r="791" s="478" customFormat="1"/>
    <row r="792" s="478" customFormat="1"/>
    <row r="793" s="478" customFormat="1"/>
    <row r="794" s="478" customFormat="1"/>
    <row r="795" s="478" customFormat="1"/>
    <row r="796" s="478" customFormat="1"/>
    <row r="797" s="478" customFormat="1"/>
    <row r="798" s="478" customFormat="1"/>
    <row r="799" s="478" customFormat="1"/>
    <row r="800" s="478" customFormat="1"/>
    <row r="801" s="478" customFormat="1"/>
    <row r="802" s="478" customFormat="1"/>
    <row r="803" s="478" customFormat="1"/>
    <row r="804" s="478" customFormat="1"/>
    <row r="805" s="478" customFormat="1"/>
    <row r="806" s="478" customFormat="1"/>
    <row r="807" s="478" customFormat="1"/>
    <row r="808" s="478" customFormat="1"/>
    <row r="809" s="478" customFormat="1"/>
    <row r="810" s="478" customFormat="1"/>
    <row r="811" s="478" customFormat="1"/>
    <row r="812" s="478" customFormat="1"/>
    <row r="813" s="478" customFormat="1"/>
    <row r="814" s="478" customFormat="1"/>
    <row r="815" s="478" customFormat="1"/>
    <row r="816" s="478" customFormat="1"/>
    <row r="817" s="478" customFormat="1"/>
    <row r="818" s="478" customFormat="1"/>
    <row r="819" s="478" customFormat="1"/>
    <row r="820" s="478" customFormat="1"/>
    <row r="821" s="478" customFormat="1"/>
    <row r="822" s="478" customFormat="1"/>
    <row r="823" s="478" customFormat="1"/>
    <row r="824" s="478" customFormat="1"/>
    <row r="825" s="478" customFormat="1"/>
    <row r="826" s="478" customFormat="1"/>
    <row r="827" s="478" customFormat="1"/>
    <row r="828" s="478" customFormat="1"/>
    <row r="829" s="478" customFormat="1"/>
    <row r="830" s="478" customFormat="1"/>
    <row r="831" s="478" customFormat="1"/>
    <row r="832" s="478" customFormat="1"/>
    <row r="833" s="478" customFormat="1"/>
    <row r="834" s="478" customFormat="1"/>
    <row r="835" s="478" customFormat="1"/>
    <row r="836" s="478" customFormat="1"/>
    <row r="837" s="478" customFormat="1"/>
    <row r="838" s="478" customFormat="1"/>
    <row r="839" s="478" customFormat="1"/>
    <row r="840" s="478" customFormat="1"/>
    <row r="841" s="478" customFormat="1"/>
    <row r="842" s="478" customFormat="1"/>
    <row r="843" s="478" customFormat="1"/>
    <row r="844" s="478" customFormat="1"/>
    <row r="845" s="478" customFormat="1"/>
    <row r="846" s="478" customFormat="1"/>
    <row r="847" s="478" customFormat="1"/>
    <row r="848" s="478" customFormat="1"/>
    <row r="849" s="478" customFormat="1"/>
    <row r="850" s="478" customFormat="1"/>
    <row r="851" s="478" customFormat="1"/>
    <row r="852" s="478" customFormat="1"/>
    <row r="853" s="478" customFormat="1"/>
    <row r="854" s="478" customFormat="1"/>
    <row r="855" s="478" customFormat="1"/>
    <row r="856" s="478" customFormat="1"/>
    <row r="857" s="478" customFormat="1"/>
    <row r="858" s="478" customFormat="1"/>
    <row r="859" s="478" customFormat="1"/>
    <row r="860" s="478" customFormat="1"/>
    <row r="861" s="478" customFormat="1"/>
    <row r="862" s="478" customFormat="1"/>
    <row r="863" s="478" customFormat="1"/>
    <row r="864" s="478" customFormat="1"/>
    <row r="865" s="478" customFormat="1"/>
    <row r="866" s="478" customFormat="1"/>
    <row r="867" s="478" customFormat="1"/>
    <row r="868" s="478" customFormat="1"/>
    <row r="869" s="478" customFormat="1"/>
    <row r="870" s="478" customFormat="1"/>
    <row r="871" s="478" customFormat="1"/>
    <row r="872" s="478" customFormat="1"/>
    <row r="873" s="478" customFormat="1"/>
    <row r="874" s="478" customFormat="1"/>
    <row r="875" s="478" customFormat="1"/>
    <row r="876" s="478" customFormat="1"/>
    <row r="877" s="478" customFormat="1"/>
    <row r="878" s="478" customFormat="1"/>
    <row r="879" s="478" customFormat="1"/>
    <row r="880" s="478" customFormat="1"/>
    <row r="881" s="478" customFormat="1"/>
    <row r="882" s="478" customFormat="1"/>
    <row r="883" s="478" customFormat="1"/>
    <row r="884" s="478" customFormat="1"/>
    <row r="885" s="478" customFormat="1"/>
    <row r="886" s="478" customFormat="1"/>
    <row r="887" s="478" customFormat="1"/>
    <row r="888" s="478" customFormat="1"/>
    <row r="889" s="478" customFormat="1"/>
    <row r="890" s="478" customFormat="1"/>
    <row r="891" s="478" customFormat="1"/>
    <row r="892" s="478" customFormat="1"/>
    <row r="893" s="478" customFormat="1"/>
    <row r="894" s="478" customFormat="1"/>
    <row r="895" s="478" customFormat="1"/>
    <row r="896" s="478" customFormat="1"/>
    <row r="897" s="478" customFormat="1"/>
    <row r="898" s="478" customFormat="1"/>
    <row r="899" s="478" customFormat="1"/>
    <row r="900" s="478" customFormat="1"/>
    <row r="901" s="478" customFormat="1"/>
    <row r="902" s="478" customFormat="1"/>
    <row r="903" s="478" customFormat="1"/>
    <row r="904" s="478" customFormat="1"/>
    <row r="905" s="478" customFormat="1"/>
    <row r="906" s="478" customFormat="1"/>
    <row r="907" s="478" customFormat="1"/>
    <row r="908" s="478" customFormat="1"/>
    <row r="909" s="478" customFormat="1"/>
    <row r="910" s="478" customFormat="1"/>
    <row r="911" s="478" customFormat="1"/>
    <row r="912" s="478" customFormat="1"/>
    <row r="913" s="478" customFormat="1"/>
    <row r="914" s="478" customFormat="1"/>
    <row r="915" s="478" customFormat="1"/>
    <row r="916" s="478" customFormat="1"/>
    <row r="917" s="478" customFormat="1"/>
    <row r="918" s="478" customFormat="1"/>
    <row r="919" s="478" customFormat="1"/>
    <row r="920" s="478" customFormat="1"/>
    <row r="921" s="478" customFormat="1"/>
    <row r="922" s="478" customFormat="1"/>
    <row r="923" s="478" customFormat="1"/>
    <row r="924" s="478" customFormat="1"/>
    <row r="925" s="478" customFormat="1"/>
    <row r="926" s="478" customFormat="1"/>
    <row r="927" s="478" customFormat="1"/>
    <row r="928" s="478" customFormat="1"/>
    <row r="929" s="478" customFormat="1"/>
    <row r="930" s="478" customFormat="1"/>
    <row r="931" s="478" customFormat="1"/>
    <row r="932" s="478" customFormat="1"/>
    <row r="933" s="478" customFormat="1"/>
    <row r="934" s="478" customFormat="1"/>
    <row r="935" s="478" customFormat="1"/>
    <row r="936" s="478" customFormat="1"/>
    <row r="937" s="478" customFormat="1"/>
    <row r="938" s="478" customFormat="1"/>
    <row r="939" s="478" customFormat="1"/>
    <row r="940" s="478" customFormat="1"/>
    <row r="941" s="478" customFormat="1"/>
    <row r="942" s="478" customFormat="1"/>
    <row r="943" s="478" customFormat="1"/>
    <row r="944" s="478" customFormat="1"/>
    <row r="945" s="478" customFormat="1"/>
    <row r="946" s="478" customFormat="1"/>
    <row r="947" s="478" customFormat="1"/>
    <row r="948" s="478" customFormat="1"/>
    <row r="949" s="478" customFormat="1"/>
    <row r="950" s="478" customFormat="1"/>
    <row r="951" s="478" customFormat="1"/>
    <row r="952" s="478" customFormat="1"/>
    <row r="953" s="478" customFormat="1"/>
    <row r="954" s="478" customFormat="1"/>
    <row r="955" s="478" customFormat="1"/>
    <row r="956" s="478" customFormat="1"/>
    <row r="957" s="478" customFormat="1"/>
    <row r="958" s="478" customFormat="1"/>
    <row r="959" s="478" customFormat="1"/>
    <row r="960" s="478" customFormat="1"/>
    <row r="961" s="478" customFormat="1"/>
    <row r="962" s="478" customFormat="1"/>
    <row r="963" s="478" customFormat="1"/>
    <row r="964" s="478" customFormat="1"/>
    <row r="965" s="478" customFormat="1"/>
    <row r="966" s="478" customFormat="1"/>
    <row r="967" s="478" customFormat="1"/>
    <row r="968" s="478" customFormat="1"/>
    <row r="969" s="478" customFormat="1"/>
    <row r="970" s="478" customFormat="1"/>
    <row r="971" s="478" customFormat="1"/>
    <row r="972" s="478" customFormat="1"/>
    <row r="973" s="478" customFormat="1"/>
    <row r="974" s="478" customFormat="1"/>
    <row r="975" s="478" customFormat="1"/>
    <row r="976" s="478" customFormat="1"/>
    <row r="977" s="478" customFormat="1"/>
    <row r="978" s="478" customFormat="1"/>
    <row r="979" s="478" customFormat="1"/>
    <row r="980" s="478" customFormat="1"/>
    <row r="981" s="478" customFormat="1"/>
    <row r="982" s="478" customFormat="1"/>
    <row r="983" s="478" customFormat="1"/>
    <row r="984" s="478" customFormat="1"/>
    <row r="985" s="478" customFormat="1"/>
    <row r="986" s="478" customFormat="1"/>
    <row r="987" s="478" customFormat="1"/>
    <row r="988" s="478" customFormat="1"/>
    <row r="989" s="478" customFormat="1"/>
    <row r="990" s="478" customFormat="1"/>
    <row r="991" s="478" customFormat="1"/>
    <row r="992" s="478" customFormat="1"/>
    <row r="993" s="478" customFormat="1"/>
    <row r="994" s="478" customFormat="1"/>
    <row r="995" s="478" customFormat="1"/>
    <row r="996" s="478" customFormat="1"/>
    <row r="997" s="478" customFormat="1"/>
    <row r="998" s="478" customFormat="1"/>
    <row r="999" s="478" customFormat="1"/>
    <row r="1000" s="478" customFormat="1"/>
  </sheetData>
  <sheetProtection password="CED0" sheet="1" objects="1" scenarios="1"/>
  <mergeCells count="5">
    <mergeCell ref="C5:J5"/>
    <mergeCell ref="C6:J6"/>
    <mergeCell ref="C7:J7"/>
    <mergeCell ref="I31:J31"/>
    <mergeCell ref="I36:J36"/>
  </mergeCells>
  <pageMargins left="1.18110236220472" right="0.984251968503937" top="0.984251968503937" bottom="0.984251968503937" header="0.31496062992126" footer="0.31496062992126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1000"/>
  <sheetViews>
    <sheetView showGridLines="0" showRowColHeaders="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3.72727272727273" style="463" customWidth="1"/>
    <col min="4" max="4" width="20.2727272727273" style="463" customWidth="1"/>
    <col min="5" max="5" width="5" style="463" customWidth="1"/>
    <col min="6" max="6" width="20.2727272727273" style="463" customWidth="1"/>
    <col min="7" max="7" width="5" style="463" customWidth="1"/>
    <col min="8" max="8" width="20.2727272727273" style="463" customWidth="1"/>
    <col min="9" max="9" width="3.72727272727273" style="463" customWidth="1"/>
    <col min="10" max="10" width="14.4545454545455" style="463" customWidth="1"/>
    <col min="11" max="16384" width="14.4545454545455" style="463" hidden="1"/>
  </cols>
  <sheetData>
    <row r="1" s="463" customFormat="1" spans="3:9">
      <c r="C1" s="464" t="s">
        <v>125</v>
      </c>
      <c r="D1" s="465"/>
      <c r="E1" s="465"/>
      <c r="F1" s="465"/>
      <c r="G1" s="465"/>
      <c r="H1" s="465"/>
      <c r="I1" s="475"/>
    </row>
    <row r="2" s="463" customFormat="1" spans="3:9">
      <c r="C2" s="466"/>
      <c r="I2" s="476"/>
    </row>
    <row r="3" s="463" customFormat="1" spans="3:9">
      <c r="C3" s="466" t="s">
        <v>125</v>
      </c>
      <c r="I3" s="476"/>
    </row>
    <row r="4" s="463" customFormat="1" spans="3:9">
      <c r="C4" s="466" t="s">
        <v>125</v>
      </c>
      <c r="I4" s="476"/>
    </row>
    <row r="5" s="463" customFormat="1" spans="3:9">
      <c r="C5" s="466"/>
      <c r="I5" s="476"/>
    </row>
    <row r="6" s="463" customFormat="1" spans="3:9">
      <c r="C6" s="466"/>
      <c r="I6" s="476"/>
    </row>
    <row r="7" s="463" customFormat="1" spans="3:9">
      <c r="C7" s="466"/>
      <c r="I7" s="476"/>
    </row>
    <row r="8" s="463" customFormat="1" ht="20" spans="3:9">
      <c r="C8" s="466" t="s">
        <v>125</v>
      </c>
      <c r="D8" s="467" t="s">
        <v>237</v>
      </c>
      <c r="I8" s="476"/>
    </row>
    <row r="9" s="463" customFormat="1" spans="3:9">
      <c r="C9" s="466" t="s">
        <v>125</v>
      </c>
      <c r="I9" s="476"/>
    </row>
    <row r="10" s="463" customFormat="1" spans="3:9">
      <c r="C10" s="466"/>
      <c r="I10" s="476"/>
    </row>
    <row r="11" s="463" customFormat="1" ht="15.5" spans="3:9">
      <c r="C11" s="466" t="s">
        <v>125</v>
      </c>
      <c r="D11" s="468" t="s">
        <v>238</v>
      </c>
      <c r="E11" s="468"/>
      <c r="F11" s="468"/>
      <c r="G11" s="468"/>
      <c r="H11" s="468"/>
      <c r="I11" s="476"/>
    </row>
    <row r="12" s="463" customFormat="1" ht="15.5" spans="3:9">
      <c r="C12" s="466"/>
      <c r="D12" s="468" t="s">
        <v>239</v>
      </c>
      <c r="E12" s="468"/>
      <c r="F12" s="468"/>
      <c r="G12" s="468"/>
      <c r="H12" s="468"/>
      <c r="I12" s="476"/>
    </row>
    <row r="13" s="463" customFormat="1" ht="15.5" spans="3:9">
      <c r="C13" s="466"/>
      <c r="D13" s="468" t="s">
        <v>240</v>
      </c>
      <c r="E13" s="468"/>
      <c r="F13" s="468"/>
      <c r="G13" s="468"/>
      <c r="H13" s="468"/>
      <c r="I13" s="476"/>
    </row>
    <row r="14" s="463" customFormat="1" ht="15.5" spans="3:9">
      <c r="C14" s="466"/>
      <c r="D14" s="468" t="s">
        <v>241</v>
      </c>
      <c r="E14" s="468"/>
      <c r="F14" s="468"/>
      <c r="G14" s="468"/>
      <c r="H14" s="468"/>
      <c r="I14" s="476"/>
    </row>
    <row r="15" s="463" customFormat="1" ht="15.5" spans="3:9">
      <c r="C15" s="466"/>
      <c r="D15" s="468" t="s">
        <v>242</v>
      </c>
      <c r="E15" s="468"/>
      <c r="F15" s="468"/>
      <c r="G15" s="468"/>
      <c r="H15" s="468"/>
      <c r="I15" s="476"/>
    </row>
    <row r="16" s="463" customFormat="1" ht="15.5" spans="3:9">
      <c r="C16" s="466"/>
      <c r="D16" s="468"/>
      <c r="E16" s="468"/>
      <c r="F16" s="468"/>
      <c r="G16" s="468"/>
      <c r="H16" s="468"/>
      <c r="I16" s="476"/>
    </row>
    <row r="17" s="463" customFormat="1" ht="15.5" spans="3:9">
      <c r="C17" s="466"/>
      <c r="D17" s="468" t="s">
        <v>243</v>
      </c>
      <c r="E17" s="468"/>
      <c r="F17" s="468"/>
      <c r="G17" s="468"/>
      <c r="H17" s="468"/>
      <c r="I17" s="476"/>
    </row>
    <row r="18" s="463" customFormat="1" ht="15.5" spans="3:9">
      <c r="C18" s="466"/>
      <c r="D18" s="468" t="s">
        <v>244</v>
      </c>
      <c r="E18" s="468"/>
      <c r="F18" s="468"/>
      <c r="G18" s="468"/>
      <c r="H18" s="468"/>
      <c r="I18" s="476"/>
    </row>
    <row r="19" s="463" customFormat="1" ht="15.5" spans="3:9">
      <c r="C19" s="466"/>
      <c r="D19" s="468" t="s">
        <v>245</v>
      </c>
      <c r="E19" s="468"/>
      <c r="F19" s="468"/>
      <c r="G19" s="468"/>
      <c r="H19" s="468"/>
      <c r="I19" s="476"/>
    </row>
    <row r="20" s="463" customFormat="1" ht="15.5" spans="3:9">
      <c r="C20" s="466"/>
      <c r="D20" s="468"/>
      <c r="E20" s="468"/>
      <c r="F20" s="468"/>
      <c r="G20" s="468"/>
      <c r="H20" s="468"/>
      <c r="I20" s="476"/>
    </row>
    <row r="21" s="463" customFormat="1" ht="15.5" spans="3:9">
      <c r="C21" s="466"/>
      <c r="D21" s="468"/>
      <c r="E21" s="468"/>
      <c r="F21" s="468"/>
      <c r="G21" s="468"/>
      <c r="H21" s="468"/>
      <c r="I21" s="476"/>
    </row>
    <row r="22" s="463" customFormat="1" ht="15.5" spans="3:9">
      <c r="C22" s="466"/>
      <c r="D22" s="468" t="s">
        <v>136</v>
      </c>
      <c r="E22" s="468"/>
      <c r="F22" s="468"/>
      <c r="G22" s="468"/>
      <c r="H22" s="468"/>
      <c r="I22" s="476"/>
    </row>
    <row r="23" s="463" customFormat="1" ht="15.5" spans="3:9">
      <c r="C23" s="466"/>
      <c r="D23" s="469"/>
      <c r="I23" s="476"/>
    </row>
    <row r="24" s="463" customFormat="1" spans="3:9">
      <c r="C24" s="466"/>
      <c r="I24" s="476"/>
    </row>
    <row r="25" s="463" customFormat="1" spans="3:9">
      <c r="C25" s="466"/>
      <c r="I25" s="476"/>
    </row>
    <row r="26" s="463" customFormat="1" spans="3:9">
      <c r="C26" s="466"/>
      <c r="I26" s="476"/>
    </row>
    <row r="27" s="463" customFormat="1" ht="15.5" spans="3:9">
      <c r="C27" s="466"/>
      <c r="D27" s="469"/>
      <c r="I27" s="476"/>
    </row>
    <row r="28" s="463" customFormat="1" ht="15.5" spans="3:9">
      <c r="C28" s="466"/>
      <c r="D28" s="469"/>
      <c r="I28" s="476"/>
    </row>
    <row r="29" s="463" customFormat="1" ht="15.5" spans="3:9">
      <c r="C29" s="466"/>
      <c r="D29" s="470"/>
      <c r="E29" s="471"/>
      <c r="F29" s="471"/>
      <c r="G29" s="471"/>
      <c r="H29" s="471"/>
      <c r="I29" s="476"/>
    </row>
    <row r="30" s="463" customFormat="1" ht="15.5" spans="3:9">
      <c r="C30" s="466"/>
      <c r="D30" s="469"/>
      <c r="E30" s="112"/>
      <c r="F30" s="112"/>
      <c r="G30" s="112"/>
      <c r="H30" s="112"/>
      <c r="I30" s="476"/>
    </row>
    <row r="31" s="463" customFormat="1" ht="15.5" spans="3:9">
      <c r="C31" s="466"/>
      <c r="D31" s="469"/>
      <c r="I31" s="476"/>
    </row>
    <row r="32" s="463" customFormat="1" ht="15.5" spans="3:9">
      <c r="C32" s="466"/>
      <c r="D32" s="469"/>
      <c r="I32" s="476"/>
    </row>
    <row r="33" s="463" customFormat="1" ht="15.5" spans="3:9">
      <c r="C33" s="466"/>
      <c r="D33" s="469"/>
      <c r="F33" s="469"/>
      <c r="H33" s="469"/>
      <c r="I33" s="476"/>
    </row>
    <row r="34" s="463" customFormat="1" spans="3:9">
      <c r="C34" s="466"/>
      <c r="I34" s="476"/>
    </row>
    <row r="35" s="463" customFormat="1" spans="3:9">
      <c r="C35" s="466"/>
      <c r="I35" s="476"/>
    </row>
    <row r="36" s="463" customFormat="1" ht="14.75" spans="3:9">
      <c r="C36" s="472"/>
      <c r="D36" s="473"/>
      <c r="E36" s="473"/>
      <c r="F36" s="473"/>
      <c r="G36" s="473"/>
      <c r="H36" s="473"/>
      <c r="I36" s="477"/>
    </row>
    <row r="37" s="463" customFormat="1"/>
    <row r="38" s="463" customFormat="1" spans="5:5">
      <c r="E38" s="474"/>
    </row>
    <row r="39" s="463" customFormat="1"/>
    <row r="40" s="463" customFormat="1"/>
    <row r="41" s="463" customFormat="1"/>
    <row r="42" s="463" customFormat="1"/>
    <row r="43" s="463" customFormat="1"/>
    <row r="44" s="463" customFormat="1"/>
    <row r="45" s="463" customFormat="1"/>
    <row r="46" s="463" customFormat="1"/>
    <row r="47" s="463" customFormat="1"/>
    <row r="48" s="463" customFormat="1"/>
    <row r="49" s="463" customFormat="1"/>
    <row r="50" s="463" customFormat="1"/>
    <row r="51" s="463" customFormat="1"/>
    <row r="52" s="463" customFormat="1"/>
    <row r="53" s="463" customFormat="1"/>
    <row r="54" s="463" customFormat="1"/>
    <row r="55" s="463" customFormat="1"/>
    <row r="56" s="463" customFormat="1"/>
    <row r="57" s="463" customFormat="1"/>
    <row r="58" s="463" customFormat="1"/>
    <row r="59" s="463" customFormat="1"/>
    <row r="60" s="463" customFormat="1"/>
    <row r="61" s="463" customFormat="1"/>
    <row r="62" s="463" customFormat="1"/>
    <row r="63" s="463" customFormat="1"/>
    <row r="64" s="463" customFormat="1"/>
    <row r="65" s="463" customFormat="1"/>
    <row r="66" s="463" customFormat="1"/>
    <row r="67" s="463" customFormat="1"/>
    <row r="68" s="463" customFormat="1"/>
    <row r="69" s="463" customFormat="1"/>
    <row r="70" s="463" customFormat="1"/>
    <row r="71" s="463" customFormat="1"/>
    <row r="72" s="463" customFormat="1"/>
    <row r="73" s="463" customFormat="1"/>
    <row r="74" s="463" customFormat="1"/>
    <row r="75" s="463" customFormat="1"/>
    <row r="76" s="463" customFormat="1"/>
    <row r="77" s="463" customFormat="1"/>
    <row r="78" s="463" customFormat="1"/>
    <row r="79" s="463" customFormat="1"/>
    <row r="80" s="463" customFormat="1"/>
    <row r="81" s="463" customFormat="1"/>
    <row r="82" s="463" customFormat="1"/>
    <row r="83" s="463" customFormat="1"/>
    <row r="84" s="463" customFormat="1"/>
    <row r="85" s="463" customFormat="1"/>
    <row r="86" s="463" customFormat="1"/>
    <row r="87" s="463" customFormat="1"/>
    <row r="88" s="463" customFormat="1"/>
    <row r="89" s="463" customFormat="1"/>
    <row r="90" s="463" customFormat="1"/>
    <row r="91" s="463" customFormat="1"/>
    <row r="92" s="463" customFormat="1"/>
    <row r="93" s="463" customFormat="1"/>
    <row r="94" s="463" customFormat="1"/>
    <row r="95" s="463" customFormat="1"/>
    <row r="96" s="463" customFormat="1"/>
    <row r="97" s="463" customFormat="1"/>
    <row r="98" s="463" customFormat="1"/>
    <row r="99" s="463" customFormat="1"/>
    <row r="100" s="463" customFormat="1"/>
    <row r="101" s="463" customFormat="1"/>
    <row r="102" s="463" customFormat="1"/>
    <row r="103" s="463" customFormat="1"/>
    <row r="104" s="463" customFormat="1"/>
    <row r="105" s="463" customFormat="1"/>
    <row r="106" s="463" customFormat="1"/>
    <row r="107" s="463" customFormat="1"/>
    <row r="108" s="463" customFormat="1"/>
    <row r="109" s="463" customFormat="1"/>
    <row r="110" s="463" customFormat="1"/>
    <row r="111" s="463" customFormat="1"/>
    <row r="112" s="463" customFormat="1"/>
    <row r="113" s="463" customFormat="1"/>
    <row r="114" s="463" customFormat="1"/>
    <row r="115" s="463" customFormat="1"/>
    <row r="116" s="463" customFormat="1"/>
    <row r="117" s="463" customFormat="1"/>
    <row r="118" s="463" customFormat="1"/>
    <row r="119" s="463" customFormat="1"/>
    <row r="120" s="463" customFormat="1"/>
    <row r="121" s="463" customFormat="1"/>
    <row r="122" s="463" customFormat="1"/>
    <row r="123" s="463" customFormat="1"/>
    <row r="124" s="463" customFormat="1"/>
    <row r="125" s="463" customFormat="1"/>
    <row r="126" s="463" customFormat="1"/>
    <row r="127" s="463" customFormat="1"/>
    <row r="128" s="463" customFormat="1"/>
    <row r="129" s="463" customFormat="1"/>
    <row r="130" s="463" customFormat="1"/>
    <row r="131" s="463" customFormat="1"/>
    <row r="132" s="463" customFormat="1"/>
    <row r="133" s="463" customFormat="1"/>
    <row r="134" s="463" customFormat="1"/>
    <row r="135" s="463" customFormat="1"/>
    <row r="136" s="463" customFormat="1"/>
    <row r="137" s="463" customFormat="1"/>
    <row r="138" s="463" customFormat="1"/>
    <row r="139" s="463" customFormat="1"/>
    <row r="140" s="463" customFormat="1"/>
    <row r="141" s="463" customFormat="1"/>
    <row r="142" s="463" customFormat="1"/>
    <row r="143" s="463" customFormat="1"/>
    <row r="144" s="463" customFormat="1"/>
    <row r="145" s="463" customFormat="1"/>
    <row r="146" s="463" customFormat="1"/>
    <row r="147" s="463" customFormat="1"/>
    <row r="148" s="463" customFormat="1"/>
    <row r="149" s="463" customFormat="1"/>
    <row r="150" s="463" customFormat="1"/>
    <row r="151" s="463" customFormat="1"/>
    <row r="152" s="463" customFormat="1"/>
    <row r="153" s="463" customFormat="1"/>
    <row r="154" s="463" customFormat="1"/>
    <row r="155" s="463" customFormat="1"/>
    <row r="156" s="463" customFormat="1"/>
    <row r="157" s="463" customFormat="1"/>
    <row r="158" s="463" customFormat="1"/>
    <row r="159" s="463" customFormat="1"/>
    <row r="160" s="463" customFormat="1"/>
    <row r="161" s="463" customFormat="1"/>
    <row r="162" s="463" customFormat="1"/>
    <row r="163" s="463" customFormat="1"/>
    <row r="164" s="463" customFormat="1"/>
    <row r="165" s="463" customFormat="1"/>
    <row r="166" s="463" customFormat="1"/>
    <row r="167" s="463" customFormat="1"/>
    <row r="168" s="463" customFormat="1"/>
    <row r="169" s="463" customFormat="1"/>
    <row r="170" s="463" customFormat="1"/>
    <row r="171" s="463" customFormat="1"/>
    <row r="172" s="463" customFormat="1"/>
    <row r="173" s="463" customFormat="1"/>
    <row r="174" s="463" customFormat="1"/>
    <row r="175" s="463" customFormat="1"/>
    <row r="176" s="463" customFormat="1"/>
    <row r="177" s="463" customFormat="1"/>
    <row r="178" s="463" customFormat="1"/>
    <row r="179" s="463" customFormat="1"/>
    <row r="180" s="463" customFormat="1"/>
    <row r="181" s="463" customFormat="1"/>
    <row r="182" s="463" customFormat="1"/>
    <row r="183" s="463" customFormat="1"/>
    <row r="184" s="463" customFormat="1"/>
    <row r="185" s="463" customFormat="1"/>
    <row r="186" s="463" customFormat="1"/>
    <row r="187" s="463" customFormat="1"/>
    <row r="188" s="463" customFormat="1"/>
    <row r="189" s="463" customFormat="1"/>
    <row r="190" s="463" customFormat="1"/>
    <row r="191" s="463" customFormat="1"/>
    <row r="192" s="463" customFormat="1"/>
    <row r="193" s="463" customFormat="1"/>
    <row r="194" s="463" customFormat="1"/>
    <row r="195" s="463" customFormat="1"/>
    <row r="196" s="463" customFormat="1"/>
    <row r="197" s="463" customFormat="1"/>
    <row r="198" s="463" customFormat="1"/>
    <row r="199" s="463" customFormat="1"/>
    <row r="200" s="463" customFormat="1"/>
    <row r="201" s="463" customFormat="1"/>
    <row r="202" s="463" customFormat="1"/>
    <row r="203" s="463" customFormat="1"/>
    <row r="204" s="463" customFormat="1"/>
    <row r="205" s="463" customFormat="1"/>
    <row r="206" s="463" customFormat="1"/>
    <row r="207" s="463" customFormat="1"/>
    <row r="208" s="463" customFormat="1"/>
    <row r="209" s="463" customFormat="1"/>
    <row r="210" s="463" customFormat="1"/>
    <row r="211" s="463" customFormat="1"/>
    <row r="212" s="463" customFormat="1"/>
    <row r="213" s="463" customFormat="1"/>
    <row r="214" s="463" customFormat="1"/>
    <row r="215" s="463" customFormat="1"/>
    <row r="216" s="463" customFormat="1"/>
    <row r="217" s="463" customFormat="1"/>
    <row r="218" s="463" customFormat="1"/>
    <row r="219" s="463" customFormat="1"/>
    <row r="220" s="463" customFormat="1"/>
    <row r="221" s="463" customFormat="1"/>
    <row r="222" s="463" customFormat="1"/>
    <row r="223" s="463" customFormat="1"/>
    <row r="224" s="463" customFormat="1"/>
    <row r="225" s="463" customFormat="1"/>
    <row r="226" s="463" customFormat="1"/>
    <row r="227" s="463" customFormat="1"/>
    <row r="228" s="463" customFormat="1"/>
    <row r="229" s="463" customFormat="1"/>
    <row r="230" s="463" customFormat="1"/>
    <row r="231" s="463" customFormat="1"/>
    <row r="232" s="463" customFormat="1"/>
    <row r="233" s="463" customFormat="1"/>
    <row r="234" s="463" customFormat="1"/>
    <row r="235" s="463" customFormat="1"/>
    <row r="236" s="463" customFormat="1"/>
    <row r="237" s="463" customFormat="1"/>
    <row r="238" s="463" customFormat="1"/>
    <row r="239" s="463" customFormat="1"/>
    <row r="240" s="463" customFormat="1"/>
    <row r="241" s="463" customFormat="1"/>
    <row r="242" s="463" customFormat="1"/>
    <row r="243" s="463" customFormat="1"/>
    <row r="244" s="463" customFormat="1"/>
    <row r="245" s="463" customFormat="1"/>
    <row r="246" s="463" customFormat="1"/>
    <row r="247" s="463" customFormat="1"/>
    <row r="248" s="463" customFormat="1"/>
    <row r="249" s="463" customFormat="1"/>
    <row r="250" s="463" customFormat="1"/>
    <row r="251" s="463" customFormat="1"/>
    <row r="252" s="463" customFormat="1"/>
    <row r="253" s="463" customFormat="1"/>
    <row r="254" s="463" customFormat="1"/>
    <row r="255" s="463" customFormat="1"/>
    <row r="256" s="463" customFormat="1"/>
    <row r="257" s="463" customFormat="1"/>
    <row r="258" s="463" customFormat="1"/>
    <row r="259" s="463" customFormat="1"/>
    <row r="260" s="463" customFormat="1"/>
    <row r="261" s="463" customFormat="1"/>
    <row r="262" s="463" customFormat="1"/>
    <row r="263" s="463" customFormat="1"/>
    <row r="264" s="463" customFormat="1"/>
    <row r="265" s="463" customFormat="1"/>
    <row r="266" s="463" customFormat="1"/>
    <row r="267" s="463" customFormat="1"/>
    <row r="268" s="463" customFormat="1"/>
    <row r="269" s="463" customFormat="1"/>
    <row r="270" s="463" customFormat="1"/>
    <row r="271" s="463" customFormat="1"/>
    <row r="272" s="463" customFormat="1"/>
    <row r="273" s="463" customFormat="1"/>
    <row r="274" s="463" customFormat="1"/>
    <row r="275" s="463" customFormat="1"/>
    <row r="276" s="463" customFormat="1"/>
    <row r="277" s="463" customFormat="1"/>
    <row r="278" s="463" customFormat="1"/>
    <row r="279" s="463" customFormat="1"/>
    <row r="280" s="463" customFormat="1"/>
    <row r="281" s="463" customFormat="1"/>
    <row r="282" s="463" customFormat="1"/>
    <row r="283" s="463" customFormat="1"/>
    <row r="284" s="463" customFormat="1"/>
    <row r="285" s="463" customFormat="1"/>
    <row r="286" s="463" customFormat="1"/>
    <row r="287" s="463" customFormat="1"/>
    <row r="288" s="463" customFormat="1"/>
    <row r="289" s="463" customFormat="1"/>
    <row r="290" s="463" customFormat="1"/>
    <row r="291" s="463" customFormat="1"/>
    <row r="292" s="463" customFormat="1"/>
    <row r="293" s="463" customFormat="1"/>
    <row r="294" s="463" customFormat="1"/>
    <row r="295" s="463" customFormat="1"/>
    <row r="296" s="463" customFormat="1"/>
    <row r="297" s="463" customFormat="1"/>
    <row r="298" s="463" customFormat="1"/>
    <row r="299" s="463" customFormat="1"/>
    <row r="300" s="463" customFormat="1"/>
    <row r="301" s="463" customFormat="1"/>
    <row r="302" s="463" customFormat="1"/>
    <row r="303" s="463" customFormat="1"/>
    <row r="304" s="463" customFormat="1"/>
    <row r="305" s="463" customFormat="1"/>
    <row r="306" s="463" customFormat="1"/>
    <row r="307" s="463" customFormat="1"/>
    <row r="308" s="463" customFormat="1"/>
    <row r="309" s="463" customFormat="1"/>
    <row r="310" s="463" customFormat="1"/>
    <row r="311" s="463" customFormat="1"/>
    <row r="312" s="463" customFormat="1"/>
    <row r="313" s="463" customFormat="1"/>
    <row r="314" s="463" customFormat="1"/>
    <row r="315" s="463" customFormat="1"/>
    <row r="316" s="463" customFormat="1"/>
    <row r="317" s="463" customFormat="1"/>
    <row r="318" s="463" customFormat="1"/>
    <row r="319" s="463" customFormat="1"/>
    <row r="320" s="463" customFormat="1"/>
    <row r="321" s="463" customFormat="1"/>
    <row r="322" s="463" customFormat="1"/>
    <row r="323" s="463" customFormat="1"/>
    <row r="324" s="463" customFormat="1"/>
    <row r="325" s="463" customFormat="1"/>
    <row r="326" s="463" customFormat="1"/>
    <row r="327" s="463" customFormat="1"/>
    <row r="328" s="463" customFormat="1"/>
    <row r="329" s="463" customFormat="1"/>
    <row r="330" s="463" customFormat="1"/>
    <row r="331" s="463" customFormat="1"/>
    <row r="332" s="463" customFormat="1"/>
    <row r="333" s="463" customFormat="1"/>
    <row r="334" s="463" customFormat="1"/>
    <row r="335" s="463" customFormat="1"/>
    <row r="336" s="463" customFormat="1"/>
    <row r="337" s="463" customFormat="1"/>
    <row r="338" s="463" customFormat="1"/>
    <row r="339" s="463" customFormat="1"/>
    <row r="340" s="463" customFormat="1"/>
    <row r="341" s="463" customFormat="1"/>
    <row r="342" s="463" customFormat="1"/>
    <row r="343" s="463" customFormat="1"/>
    <row r="344" s="463" customFormat="1"/>
    <row r="345" s="463" customFormat="1"/>
    <row r="346" s="463" customFormat="1"/>
    <row r="347" s="463" customFormat="1"/>
    <row r="348" s="463" customFormat="1"/>
    <row r="349" s="463" customFormat="1"/>
    <row r="350" s="463" customFormat="1"/>
    <row r="351" s="463" customFormat="1"/>
    <row r="352" s="463" customFormat="1"/>
    <row r="353" s="463" customFormat="1"/>
    <row r="354" s="463" customFormat="1"/>
    <row r="355" s="463" customFormat="1"/>
    <row r="356" s="463" customFormat="1"/>
    <row r="357" s="463" customFormat="1"/>
    <row r="358" s="463" customFormat="1"/>
    <row r="359" s="463" customFormat="1"/>
    <row r="360" s="463" customFormat="1"/>
    <row r="361" s="463" customFormat="1"/>
    <row r="362" s="463" customFormat="1"/>
    <row r="363" s="463" customFormat="1"/>
    <row r="364" s="463" customFormat="1"/>
    <row r="365" s="463" customFormat="1"/>
    <row r="366" s="463" customFormat="1"/>
    <row r="367" s="463" customFormat="1"/>
    <row r="368" s="463" customFormat="1"/>
    <row r="369" s="463" customFormat="1"/>
    <row r="370" s="463" customFormat="1"/>
    <row r="371" s="463" customFormat="1"/>
    <row r="372" s="463" customFormat="1"/>
    <row r="373" s="463" customFormat="1"/>
    <row r="374" s="463" customFormat="1"/>
    <row r="375" s="463" customFormat="1"/>
    <row r="376" s="463" customFormat="1"/>
    <row r="377" s="463" customFormat="1"/>
    <row r="378" s="463" customFormat="1"/>
    <row r="379" s="463" customFormat="1"/>
    <row r="380" s="463" customFormat="1"/>
    <row r="381" s="463" customFormat="1"/>
    <row r="382" s="463" customFormat="1"/>
    <row r="383" s="463" customFormat="1"/>
    <row r="384" s="463" customFormat="1"/>
    <row r="385" s="463" customFormat="1"/>
    <row r="386" s="463" customFormat="1"/>
    <row r="387" s="463" customFormat="1"/>
    <row r="388" s="463" customFormat="1"/>
    <row r="389" s="463" customFormat="1"/>
    <row r="390" s="463" customFormat="1"/>
    <row r="391" s="463" customFormat="1"/>
    <row r="392" s="463" customFormat="1"/>
    <row r="393" s="463" customFormat="1"/>
    <row r="394" s="463" customFormat="1"/>
    <row r="395" s="463" customFormat="1"/>
    <row r="396" s="463" customFormat="1"/>
    <row r="397" s="463" customFormat="1"/>
    <row r="398" s="463" customFormat="1"/>
    <row r="399" s="463" customFormat="1"/>
    <row r="400" s="463" customFormat="1"/>
    <row r="401" s="463" customFormat="1"/>
    <row r="402" s="463" customFormat="1"/>
    <row r="403" s="463" customFormat="1"/>
    <row r="404" s="463" customFormat="1"/>
    <row r="405" s="463" customFormat="1"/>
    <row r="406" s="463" customFormat="1"/>
    <row r="407" s="463" customFormat="1"/>
    <row r="408" s="463" customFormat="1"/>
    <row r="409" s="463" customFormat="1"/>
    <row r="410" s="463" customFormat="1"/>
    <row r="411" s="463" customFormat="1"/>
    <row r="412" s="463" customFormat="1"/>
    <row r="413" s="463" customFormat="1"/>
    <row r="414" s="463" customFormat="1"/>
    <row r="415" s="463" customFormat="1"/>
    <row r="416" s="463" customFormat="1"/>
    <row r="417" s="463" customFormat="1"/>
    <row r="418" s="463" customFormat="1"/>
    <row r="419" s="463" customFormat="1"/>
    <row r="420" s="463" customFormat="1"/>
    <row r="421" s="463" customFormat="1"/>
    <row r="422" s="463" customFormat="1"/>
    <row r="423" s="463" customFormat="1"/>
    <row r="424" s="463" customFormat="1"/>
    <row r="425" s="463" customFormat="1"/>
    <row r="426" s="463" customFormat="1"/>
    <row r="427" s="463" customFormat="1"/>
    <row r="428" s="463" customFormat="1"/>
    <row r="429" s="463" customFormat="1"/>
    <row r="430" s="463" customFormat="1"/>
    <row r="431" s="463" customFormat="1"/>
    <row r="432" s="463" customFormat="1"/>
    <row r="433" s="463" customFormat="1"/>
    <row r="434" s="463" customFormat="1"/>
    <row r="435" s="463" customFormat="1"/>
    <row r="436" s="463" customFormat="1"/>
    <row r="437" s="463" customFormat="1"/>
    <row r="438" s="463" customFormat="1"/>
    <row r="439" s="463" customFormat="1"/>
    <row r="440" s="463" customFormat="1"/>
    <row r="441" s="463" customFormat="1"/>
    <row r="442" s="463" customFormat="1"/>
    <row r="443" s="463" customFormat="1"/>
    <row r="444" s="463" customFormat="1"/>
    <row r="445" s="463" customFormat="1"/>
    <row r="446" s="463" customFormat="1"/>
    <row r="447" s="463" customFormat="1"/>
    <row r="448" s="463" customFormat="1"/>
    <row r="449" s="463" customFormat="1"/>
    <row r="450" s="463" customFormat="1"/>
    <row r="451" s="463" customFormat="1"/>
    <row r="452" s="463" customFormat="1"/>
    <row r="453" s="463" customFormat="1"/>
    <row r="454" s="463" customFormat="1"/>
    <row r="455" s="463" customFormat="1"/>
    <row r="456" s="463" customFormat="1"/>
    <row r="457" s="463" customFormat="1"/>
    <row r="458" s="463" customFormat="1"/>
    <row r="459" s="463" customFormat="1"/>
    <row r="460" s="463" customFormat="1"/>
    <row r="461" s="463" customFormat="1"/>
    <row r="462" s="463" customFormat="1"/>
    <row r="463" s="463" customFormat="1"/>
    <row r="464" s="463" customFormat="1"/>
    <row r="465" s="463" customFormat="1"/>
    <row r="466" s="463" customFormat="1"/>
    <row r="467" s="463" customFormat="1"/>
    <row r="468" s="463" customFormat="1"/>
    <row r="469" s="463" customFormat="1"/>
    <row r="470" s="463" customFormat="1"/>
    <row r="471" s="463" customFormat="1"/>
    <row r="472" s="463" customFormat="1"/>
    <row r="473" s="463" customFormat="1"/>
    <row r="474" s="463" customFormat="1"/>
    <row r="475" s="463" customFormat="1"/>
    <row r="476" s="463" customFormat="1"/>
    <row r="477" s="463" customFormat="1"/>
    <row r="478" s="463" customFormat="1"/>
    <row r="479" s="463" customFormat="1"/>
    <row r="480" s="463" customFormat="1"/>
    <row r="481" s="463" customFormat="1"/>
    <row r="482" s="463" customFormat="1"/>
    <row r="483" s="463" customFormat="1"/>
    <row r="484" s="463" customFormat="1"/>
    <row r="485" s="463" customFormat="1"/>
    <row r="486" s="463" customFormat="1"/>
    <row r="487" s="463" customFormat="1"/>
    <row r="488" s="463" customFormat="1"/>
    <row r="489" s="463" customFormat="1"/>
    <row r="490" s="463" customFormat="1"/>
    <row r="491" s="463" customFormat="1"/>
    <row r="492" s="463" customFormat="1"/>
    <row r="493" s="463" customFormat="1"/>
    <row r="494" s="463" customFormat="1"/>
    <row r="495" s="463" customFormat="1"/>
    <row r="496" s="463" customFormat="1"/>
    <row r="497" s="463" customFormat="1"/>
    <row r="498" s="463" customFormat="1"/>
    <row r="499" s="463" customFormat="1"/>
    <row r="500" s="463" customFormat="1"/>
    <row r="501" s="463" customFormat="1"/>
    <row r="502" s="463" customFormat="1"/>
    <row r="503" s="463" customFormat="1"/>
    <row r="504" s="463" customFormat="1"/>
    <row r="505" s="463" customFormat="1"/>
    <row r="506" s="463" customFormat="1"/>
    <row r="507" s="463" customFormat="1"/>
    <row r="508" s="463" customFormat="1"/>
    <row r="509" s="463" customFormat="1"/>
    <row r="510" s="463" customFormat="1"/>
    <row r="511" s="463" customFormat="1"/>
    <row r="512" s="463" customFormat="1"/>
    <row r="513" s="463" customFormat="1"/>
    <row r="514" s="463" customFormat="1"/>
    <row r="515" s="463" customFormat="1"/>
    <row r="516" s="463" customFormat="1"/>
    <row r="517" s="463" customFormat="1"/>
    <row r="518" s="463" customFormat="1"/>
    <row r="519" s="463" customFormat="1"/>
    <row r="520" s="463" customFormat="1"/>
    <row r="521" s="463" customFormat="1"/>
    <row r="522" s="463" customFormat="1"/>
    <row r="523" s="463" customFormat="1"/>
    <row r="524" s="463" customFormat="1"/>
    <row r="525" s="463" customFormat="1"/>
    <row r="526" s="463" customFormat="1"/>
    <row r="527" s="463" customFormat="1"/>
    <row r="528" s="463" customFormat="1"/>
    <row r="529" s="463" customFormat="1"/>
    <row r="530" s="463" customFormat="1"/>
    <row r="531" s="463" customFormat="1"/>
    <row r="532" s="463" customFormat="1"/>
    <row r="533" s="463" customFormat="1"/>
    <row r="534" s="463" customFormat="1"/>
    <row r="535" s="463" customFormat="1"/>
    <row r="536" s="463" customFormat="1"/>
    <row r="537" s="463" customFormat="1"/>
    <row r="538" s="463" customFormat="1"/>
    <row r="539" s="463" customFormat="1"/>
    <row r="540" s="463" customFormat="1"/>
    <row r="541" s="463" customFormat="1"/>
    <row r="542" s="463" customFormat="1"/>
    <row r="543" s="463" customFormat="1"/>
    <row r="544" s="463" customFormat="1"/>
    <row r="545" s="463" customFormat="1"/>
    <row r="546" s="463" customFormat="1"/>
    <row r="547" s="463" customFormat="1"/>
    <row r="548" s="463" customFormat="1"/>
    <row r="549" s="463" customFormat="1"/>
    <row r="550" s="463" customFormat="1"/>
    <row r="551" s="463" customFormat="1"/>
    <row r="552" s="463" customFormat="1"/>
    <row r="553" s="463" customFormat="1"/>
    <row r="554" s="463" customFormat="1"/>
    <row r="555" s="463" customFormat="1"/>
    <row r="556" s="463" customFormat="1"/>
    <row r="557" s="463" customFormat="1"/>
    <row r="558" s="463" customFormat="1"/>
    <row r="559" s="463" customFormat="1"/>
    <row r="560" s="463" customFormat="1"/>
    <row r="561" s="463" customFormat="1"/>
    <row r="562" s="463" customFormat="1"/>
    <row r="563" s="463" customFormat="1"/>
    <row r="564" s="463" customFormat="1"/>
    <row r="565" s="463" customFormat="1"/>
    <row r="566" s="463" customFormat="1"/>
    <row r="567" s="463" customFormat="1"/>
    <row r="568" s="463" customFormat="1"/>
    <row r="569" s="463" customFormat="1"/>
    <row r="570" s="463" customFormat="1"/>
    <row r="571" s="463" customFormat="1"/>
    <row r="572" s="463" customFormat="1"/>
    <row r="573" s="463" customFormat="1"/>
    <row r="574" s="463" customFormat="1"/>
    <row r="575" s="463" customFormat="1"/>
    <row r="576" s="463" customFormat="1"/>
    <row r="577" s="463" customFormat="1"/>
    <row r="578" s="463" customFormat="1"/>
    <row r="579" s="463" customFormat="1"/>
    <row r="580" s="463" customFormat="1"/>
    <row r="581" s="463" customFormat="1"/>
    <row r="582" s="463" customFormat="1"/>
    <row r="583" s="463" customFormat="1"/>
    <row r="584" s="463" customFormat="1"/>
    <row r="585" s="463" customFormat="1"/>
    <row r="586" s="463" customFormat="1"/>
    <row r="587" s="463" customFormat="1"/>
    <row r="588" s="463" customFormat="1"/>
    <row r="589" s="463" customFormat="1"/>
    <row r="590" s="463" customFormat="1"/>
    <row r="591" s="463" customFormat="1"/>
    <row r="592" s="463" customFormat="1"/>
    <row r="593" s="463" customFormat="1"/>
    <row r="594" s="463" customFormat="1"/>
    <row r="595" s="463" customFormat="1"/>
    <row r="596" s="463" customFormat="1"/>
    <row r="597" s="463" customFormat="1"/>
    <row r="598" s="463" customFormat="1"/>
    <row r="599" s="463" customFormat="1"/>
    <row r="600" s="463" customFormat="1"/>
    <row r="601" s="463" customFormat="1"/>
    <row r="602" s="463" customFormat="1"/>
    <row r="603" s="463" customFormat="1"/>
    <row r="604" s="463" customFormat="1"/>
    <row r="605" s="463" customFormat="1"/>
    <row r="606" s="463" customFormat="1"/>
    <row r="607" s="463" customFormat="1"/>
    <row r="608" s="463" customFormat="1"/>
    <row r="609" s="463" customFormat="1"/>
    <row r="610" s="463" customFormat="1"/>
    <row r="611" s="463" customFormat="1"/>
    <row r="612" s="463" customFormat="1"/>
    <row r="613" s="463" customFormat="1"/>
    <row r="614" s="463" customFormat="1"/>
    <row r="615" s="463" customFormat="1"/>
    <row r="616" s="463" customFormat="1"/>
    <row r="617" s="463" customFormat="1"/>
    <row r="618" s="463" customFormat="1"/>
    <row r="619" s="463" customFormat="1"/>
    <row r="620" s="463" customFormat="1"/>
    <row r="621" s="463" customFormat="1"/>
    <row r="622" s="463" customFormat="1"/>
    <row r="623" s="463" customFormat="1"/>
    <row r="624" s="463" customFormat="1"/>
    <row r="625" s="463" customFormat="1"/>
    <row r="626" s="463" customFormat="1"/>
    <row r="627" s="463" customFormat="1"/>
    <row r="628" s="463" customFormat="1"/>
    <row r="629" s="463" customFormat="1"/>
    <row r="630" s="463" customFormat="1"/>
    <row r="631" s="463" customFormat="1"/>
    <row r="632" s="463" customFormat="1"/>
    <row r="633" s="463" customFormat="1"/>
    <row r="634" s="463" customFormat="1"/>
    <row r="635" s="463" customFormat="1"/>
    <row r="636" s="463" customFormat="1"/>
    <row r="637" s="463" customFormat="1"/>
    <row r="638" s="463" customFormat="1"/>
    <row r="639" s="463" customFormat="1"/>
    <row r="640" s="463" customFormat="1"/>
    <row r="641" s="463" customFormat="1"/>
    <row r="642" s="463" customFormat="1"/>
    <row r="643" s="463" customFormat="1"/>
    <row r="644" s="463" customFormat="1"/>
    <row r="645" s="463" customFormat="1"/>
    <row r="646" s="463" customFormat="1"/>
    <row r="647" s="463" customFormat="1"/>
    <row r="648" s="463" customFormat="1"/>
    <row r="649" s="463" customFormat="1"/>
    <row r="650" s="463" customFormat="1"/>
    <row r="651" s="463" customFormat="1"/>
    <row r="652" s="463" customFormat="1"/>
    <row r="653" s="463" customFormat="1"/>
    <row r="654" s="463" customFormat="1"/>
    <row r="655" s="463" customFormat="1"/>
    <row r="656" s="463" customFormat="1"/>
    <row r="657" s="463" customFormat="1"/>
    <row r="658" s="463" customFormat="1"/>
    <row r="659" s="463" customFormat="1"/>
    <row r="660" s="463" customFormat="1"/>
    <row r="661" s="463" customFormat="1"/>
    <row r="662" s="463" customFormat="1"/>
    <row r="663" s="463" customFormat="1"/>
    <row r="664" s="463" customFormat="1"/>
    <row r="665" s="463" customFormat="1"/>
    <row r="666" s="463" customFormat="1"/>
    <row r="667" s="463" customFormat="1"/>
    <row r="668" s="463" customFormat="1"/>
    <row r="669" s="463" customFormat="1"/>
    <row r="670" s="463" customFormat="1"/>
    <row r="671" s="463" customFormat="1"/>
    <row r="672" s="463" customFormat="1"/>
    <row r="673" s="463" customFormat="1"/>
    <row r="674" s="463" customFormat="1"/>
    <row r="675" s="463" customFormat="1"/>
    <row r="676" s="463" customFormat="1"/>
    <row r="677" s="463" customFormat="1"/>
    <row r="678" s="463" customFormat="1"/>
    <row r="679" s="463" customFormat="1"/>
    <row r="680" s="463" customFormat="1"/>
    <row r="681" s="463" customFormat="1"/>
    <row r="682" s="463" customFormat="1"/>
    <row r="683" s="463" customFormat="1"/>
    <row r="684" s="463" customFormat="1"/>
    <row r="685" s="463" customFormat="1"/>
    <row r="686" s="463" customFormat="1"/>
    <row r="687" s="463" customFormat="1"/>
    <row r="688" s="463" customFormat="1"/>
    <row r="689" s="463" customFormat="1"/>
    <row r="690" s="463" customFormat="1"/>
    <row r="691" s="463" customFormat="1"/>
    <row r="692" s="463" customFormat="1"/>
    <row r="693" s="463" customFormat="1"/>
    <row r="694" s="463" customFormat="1"/>
    <row r="695" s="463" customFormat="1"/>
    <row r="696" s="463" customFormat="1"/>
    <row r="697" s="463" customFormat="1"/>
    <row r="698" s="463" customFormat="1"/>
    <row r="699" s="463" customFormat="1"/>
    <row r="700" s="463" customFormat="1"/>
    <row r="701" s="463" customFormat="1"/>
    <row r="702" s="463" customFormat="1"/>
    <row r="703" s="463" customFormat="1"/>
    <row r="704" s="463" customFormat="1"/>
    <row r="705" s="463" customFormat="1"/>
    <row r="706" s="463" customFormat="1"/>
    <row r="707" s="463" customFormat="1"/>
    <row r="708" s="463" customFormat="1"/>
    <row r="709" s="463" customFormat="1"/>
    <row r="710" s="463" customFormat="1"/>
    <row r="711" s="463" customFormat="1"/>
    <row r="712" s="463" customFormat="1"/>
    <row r="713" s="463" customFormat="1"/>
    <row r="714" s="463" customFormat="1"/>
    <row r="715" s="463" customFormat="1"/>
    <row r="716" s="463" customFormat="1"/>
    <row r="717" s="463" customFormat="1"/>
    <row r="718" s="463" customFormat="1"/>
    <row r="719" s="463" customFormat="1"/>
    <row r="720" s="463" customFormat="1"/>
    <row r="721" s="463" customFormat="1"/>
    <row r="722" s="463" customFormat="1"/>
    <row r="723" s="463" customFormat="1"/>
    <row r="724" s="463" customFormat="1"/>
    <row r="725" s="463" customFormat="1"/>
    <row r="726" s="463" customFormat="1"/>
    <row r="727" s="463" customFormat="1"/>
    <row r="728" s="463" customFormat="1"/>
    <row r="729" s="463" customFormat="1"/>
    <row r="730" s="463" customFormat="1"/>
    <row r="731" s="463" customFormat="1"/>
    <row r="732" s="463" customFormat="1"/>
    <row r="733" s="463" customFormat="1"/>
    <row r="734" s="463" customFormat="1"/>
    <row r="735" s="463" customFormat="1"/>
    <row r="736" s="463" customFormat="1"/>
    <row r="737" s="463" customFormat="1"/>
    <row r="738" s="463" customFormat="1"/>
    <row r="739" s="463" customFormat="1"/>
    <row r="740" s="463" customFormat="1"/>
    <row r="741" s="463" customFormat="1"/>
    <row r="742" s="463" customFormat="1"/>
    <row r="743" s="463" customFormat="1"/>
    <row r="744" s="463" customFormat="1"/>
    <row r="745" s="463" customFormat="1"/>
    <row r="746" s="463" customFormat="1"/>
    <row r="747" s="463" customFormat="1"/>
    <row r="748" s="463" customFormat="1"/>
    <row r="749" s="463" customFormat="1"/>
    <row r="750" s="463" customFormat="1"/>
    <row r="751" s="463" customFormat="1"/>
    <row r="752" s="463" customFormat="1"/>
    <row r="753" s="463" customFormat="1"/>
    <row r="754" s="463" customFormat="1"/>
    <row r="755" s="463" customFormat="1"/>
    <row r="756" s="463" customFormat="1"/>
    <row r="757" s="463" customFormat="1"/>
    <row r="758" s="463" customFormat="1"/>
    <row r="759" s="463" customFormat="1"/>
    <row r="760" s="463" customFormat="1"/>
    <row r="761" s="463" customFormat="1"/>
    <row r="762" s="463" customFormat="1"/>
    <row r="763" s="463" customFormat="1"/>
    <row r="764" s="463" customFormat="1"/>
    <row r="765" s="463" customFormat="1"/>
    <row r="766" s="463" customFormat="1"/>
    <row r="767" s="463" customFormat="1"/>
    <row r="768" s="463" customFormat="1"/>
    <row r="769" s="463" customFormat="1"/>
    <row r="770" s="463" customFormat="1"/>
    <row r="771" s="463" customFormat="1"/>
    <row r="772" s="463" customFormat="1"/>
    <row r="773" s="463" customFormat="1"/>
    <row r="774" s="463" customFormat="1"/>
    <row r="775" s="463" customFormat="1"/>
    <row r="776" s="463" customFormat="1"/>
    <row r="777" s="463" customFormat="1"/>
    <row r="778" s="463" customFormat="1"/>
    <row r="779" s="463" customFormat="1"/>
    <row r="780" s="463" customFormat="1"/>
    <row r="781" s="463" customFormat="1"/>
    <row r="782" s="463" customFormat="1"/>
    <row r="783" s="463" customFormat="1"/>
    <row r="784" s="463" customFormat="1"/>
    <row r="785" s="463" customFormat="1"/>
    <row r="786" s="463" customFormat="1"/>
    <row r="787" s="463" customFormat="1"/>
    <row r="788" s="463" customFormat="1"/>
    <row r="789" s="463" customFormat="1"/>
    <row r="790" s="463" customFormat="1"/>
    <row r="791" s="463" customFormat="1"/>
    <row r="792" s="463" customFormat="1"/>
    <row r="793" s="463" customFormat="1"/>
    <row r="794" s="463" customFormat="1"/>
    <row r="795" s="463" customFormat="1"/>
    <row r="796" s="463" customFormat="1"/>
    <row r="797" s="463" customFormat="1"/>
    <row r="798" s="463" customFormat="1"/>
    <row r="799" s="463" customFormat="1"/>
    <row r="800" s="463" customFormat="1"/>
    <row r="801" s="463" customFormat="1"/>
    <row r="802" s="463" customFormat="1"/>
    <row r="803" s="463" customFormat="1"/>
    <row r="804" s="463" customFormat="1"/>
    <row r="805" s="463" customFormat="1"/>
    <row r="806" s="463" customFormat="1"/>
    <row r="807" s="463" customFormat="1"/>
    <row r="808" s="463" customFormat="1"/>
    <row r="809" s="463" customFormat="1"/>
    <row r="810" s="463" customFormat="1"/>
    <row r="811" s="463" customFormat="1"/>
    <row r="812" s="463" customFormat="1"/>
    <row r="813" s="463" customFormat="1"/>
    <row r="814" s="463" customFormat="1"/>
    <row r="815" s="463" customFormat="1"/>
    <row r="816" s="463" customFormat="1"/>
    <row r="817" s="463" customFormat="1"/>
    <row r="818" s="463" customFormat="1"/>
    <row r="819" s="463" customFormat="1"/>
    <row r="820" s="463" customFormat="1"/>
    <row r="821" s="463" customFormat="1"/>
    <row r="822" s="463" customFormat="1"/>
    <row r="823" s="463" customFormat="1"/>
    <row r="824" s="463" customFormat="1"/>
    <row r="825" s="463" customFormat="1"/>
    <row r="826" s="463" customFormat="1"/>
    <row r="827" s="463" customFormat="1"/>
    <row r="828" s="463" customFormat="1"/>
    <row r="829" s="463" customFormat="1"/>
    <row r="830" s="463" customFormat="1"/>
    <row r="831" s="463" customFormat="1"/>
    <row r="832" s="463" customFormat="1"/>
    <row r="833" s="463" customFormat="1"/>
    <row r="834" s="463" customFormat="1"/>
    <row r="835" s="463" customFormat="1"/>
    <row r="836" s="463" customFormat="1"/>
    <row r="837" s="463" customFormat="1"/>
    <row r="838" s="463" customFormat="1"/>
    <row r="839" s="463" customFormat="1"/>
    <row r="840" s="463" customFormat="1"/>
    <row r="841" s="463" customFormat="1"/>
    <row r="842" s="463" customFormat="1"/>
    <row r="843" s="463" customFormat="1"/>
    <row r="844" s="463" customFormat="1"/>
    <row r="845" s="463" customFormat="1"/>
    <row r="846" s="463" customFormat="1"/>
    <row r="847" s="463" customFormat="1"/>
    <row r="848" s="463" customFormat="1"/>
    <row r="849" s="463" customFormat="1"/>
    <row r="850" s="463" customFormat="1"/>
    <row r="851" s="463" customFormat="1"/>
    <row r="852" s="463" customFormat="1"/>
    <row r="853" s="463" customFormat="1"/>
    <row r="854" s="463" customFormat="1"/>
    <row r="855" s="463" customFormat="1"/>
    <row r="856" s="463" customFormat="1"/>
    <row r="857" s="463" customFormat="1"/>
    <row r="858" s="463" customFormat="1"/>
    <row r="859" s="463" customFormat="1"/>
    <row r="860" s="463" customFormat="1"/>
    <row r="861" s="463" customFormat="1"/>
    <row r="862" s="463" customFormat="1"/>
    <row r="863" s="463" customFormat="1"/>
    <row r="864" s="463" customFormat="1"/>
    <row r="865" s="463" customFormat="1"/>
    <row r="866" s="463" customFormat="1"/>
    <row r="867" s="463" customFormat="1"/>
    <row r="868" s="463" customFormat="1"/>
    <row r="869" s="463" customFormat="1"/>
    <row r="870" s="463" customFormat="1"/>
    <row r="871" s="463" customFormat="1"/>
    <row r="872" s="463" customFormat="1"/>
    <row r="873" s="463" customFormat="1"/>
    <row r="874" s="463" customFormat="1"/>
    <row r="875" s="463" customFormat="1"/>
    <row r="876" s="463" customFormat="1"/>
    <row r="877" s="463" customFormat="1"/>
    <row r="878" s="463" customFormat="1"/>
    <row r="879" s="463" customFormat="1"/>
    <row r="880" s="463" customFormat="1"/>
    <row r="881" s="463" customFormat="1"/>
    <row r="882" s="463" customFormat="1"/>
    <row r="883" s="463" customFormat="1"/>
    <row r="884" s="463" customFormat="1"/>
    <row r="885" s="463" customFormat="1"/>
    <row r="886" s="463" customFormat="1"/>
    <row r="887" s="463" customFormat="1"/>
    <row r="888" s="463" customFormat="1"/>
    <row r="889" s="463" customFormat="1"/>
    <row r="890" s="463" customFormat="1"/>
    <row r="891" s="463" customFormat="1"/>
    <row r="892" s="463" customFormat="1"/>
    <row r="893" s="463" customFormat="1"/>
    <row r="894" s="463" customFormat="1"/>
    <row r="895" s="463" customFormat="1"/>
    <row r="896" s="463" customFormat="1"/>
    <row r="897" s="463" customFormat="1"/>
    <row r="898" s="463" customFormat="1"/>
    <row r="899" s="463" customFormat="1"/>
    <row r="900" s="463" customFormat="1"/>
    <row r="901" s="463" customFormat="1"/>
    <row r="902" s="463" customFormat="1"/>
    <row r="903" s="463" customFormat="1"/>
    <row r="904" s="463" customFormat="1"/>
    <row r="905" s="463" customFormat="1"/>
    <row r="906" s="463" customFormat="1"/>
    <row r="907" s="463" customFormat="1"/>
    <row r="908" s="463" customFormat="1"/>
    <row r="909" s="463" customFormat="1"/>
    <row r="910" s="463" customFormat="1"/>
    <row r="911" s="463" customFormat="1"/>
    <row r="912" s="463" customFormat="1"/>
    <row r="913" s="463" customFormat="1"/>
    <row r="914" s="463" customFormat="1"/>
    <row r="915" s="463" customFormat="1"/>
    <row r="916" s="463" customFormat="1"/>
    <row r="917" s="463" customFormat="1"/>
    <row r="918" s="463" customFormat="1"/>
    <row r="919" s="463" customFormat="1"/>
    <row r="920" s="463" customFormat="1"/>
    <row r="921" s="463" customFormat="1"/>
    <row r="922" s="463" customFormat="1"/>
    <row r="923" s="463" customFormat="1"/>
    <row r="924" s="463" customFormat="1"/>
    <row r="925" s="463" customFormat="1"/>
    <row r="926" s="463" customFormat="1"/>
    <row r="927" s="463" customFormat="1"/>
    <row r="928" s="463" customFormat="1"/>
    <row r="929" s="463" customFormat="1"/>
    <row r="930" s="463" customFormat="1"/>
    <row r="931" s="463" customFormat="1"/>
    <row r="932" s="463" customFormat="1"/>
    <row r="933" s="463" customFormat="1"/>
    <row r="934" s="463" customFormat="1"/>
    <row r="935" s="463" customFormat="1"/>
    <row r="936" s="463" customFormat="1"/>
    <row r="937" s="463" customFormat="1"/>
    <row r="938" s="463" customFormat="1"/>
    <row r="939" s="463" customFormat="1"/>
    <row r="940" s="463" customFormat="1"/>
    <row r="941" s="463" customFormat="1"/>
    <row r="942" s="463" customFormat="1"/>
    <row r="943" s="463" customFormat="1"/>
    <row r="944" s="463" customFormat="1"/>
    <row r="945" s="463" customFormat="1"/>
    <row r="946" s="463" customFormat="1"/>
    <row r="947" s="463" customFormat="1"/>
    <row r="948" s="463" customFormat="1"/>
    <row r="949" s="463" customFormat="1"/>
    <row r="950" s="463" customFormat="1"/>
    <row r="951" s="463" customFormat="1"/>
    <row r="952" s="463" customFormat="1"/>
    <row r="953" s="463" customFormat="1"/>
    <row r="954" s="463" customFormat="1"/>
    <row r="955" s="463" customFormat="1"/>
    <row r="956" s="463" customFormat="1"/>
    <row r="957" s="463" customFormat="1"/>
    <row r="958" s="463" customFormat="1"/>
    <row r="959" s="463" customFormat="1"/>
    <row r="960" s="463" customFormat="1"/>
    <row r="961" s="463" customFormat="1"/>
    <row r="962" s="463" customFormat="1"/>
    <row r="963" s="463" customFormat="1"/>
    <row r="964" s="463" customFormat="1"/>
    <row r="965" s="463" customFormat="1"/>
    <row r="966" s="463" customFormat="1"/>
    <row r="967" s="463" customFormat="1"/>
    <row r="968" s="463" customFormat="1"/>
    <row r="969" s="463" customFormat="1"/>
    <row r="970" s="463" customFormat="1"/>
    <row r="971" s="463" customFormat="1"/>
    <row r="972" s="463" customFormat="1"/>
    <row r="973" s="463" customFormat="1"/>
    <row r="974" s="463" customFormat="1"/>
    <row r="975" s="463" customFormat="1"/>
    <row r="976" s="463" customFormat="1"/>
    <row r="977" s="463" customFormat="1"/>
    <row r="978" s="463" customFormat="1"/>
    <row r="979" s="463" customFormat="1"/>
    <row r="980" s="463" customFormat="1"/>
    <row r="981" s="463" customFormat="1"/>
    <row r="982" s="463" customFormat="1"/>
    <row r="983" s="463" customFormat="1"/>
    <row r="984" s="463" customFormat="1"/>
    <row r="985" s="463" customFormat="1"/>
    <row r="986" s="463" customFormat="1"/>
    <row r="987" s="463" customFormat="1"/>
    <row r="988" s="463" customFormat="1"/>
    <row r="989" s="463" customFormat="1"/>
    <row r="990" s="463" customFormat="1"/>
    <row r="991" s="463" customFormat="1"/>
    <row r="992" s="463" customFormat="1"/>
    <row r="993" s="463" customFormat="1"/>
    <row r="994" s="463" customFormat="1"/>
    <row r="995" s="463" customFormat="1"/>
    <row r="996" s="463" customFormat="1"/>
    <row r="997" s="463" customFormat="1"/>
    <row r="998" s="463" customFormat="1"/>
    <row r="999" s="463" customFormat="1"/>
    <row r="1000" s="463" customFormat="1"/>
  </sheetData>
  <sheetProtection password="CED0" sheet="1" objects="1" scenarios="1"/>
  <mergeCells count="14">
    <mergeCell ref="D8:H8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E38:I38"/>
  </mergeCells>
  <pageMargins left="1.18110236220472" right="0.984251968503937" top="0.984251968503937" bottom="0.984251968503937" header="0.31496062992126" footer="0.31496062992126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C1:R976"/>
  <sheetViews>
    <sheetView showGridLines="0" showRowColHeaders="0" zoomScale="90" zoomScaleNormal="90" workbookViewId="0">
      <selection activeCell="N18" sqref="N18:N27"/>
    </sheetView>
  </sheetViews>
  <sheetFormatPr defaultColWidth="12.5454545454545" defaultRowHeight="15" customHeight="1"/>
  <cols>
    <col min="1" max="1" width="34" customWidth="1"/>
    <col min="2" max="2" width="1.63636363636364" customWidth="1"/>
    <col min="3" max="3" width="5.18181818181818" style="118" customWidth="1"/>
    <col min="4" max="4" width="5.54545454545455" style="118" customWidth="1"/>
    <col min="5" max="5" width="20.9090909090909" style="118" customWidth="1"/>
    <col min="6" max="6" width="8.63636363636364" style="305" customWidth="1"/>
    <col min="7" max="7" width="10.0909090909091" style="305" customWidth="1"/>
    <col min="8" max="8" width="11.6363636363636" style="305" customWidth="1"/>
    <col min="9" max="9" width="7.54545454545455" style="305" customWidth="1"/>
    <col min="10" max="10" width="8.54545454545454" style="305" customWidth="1"/>
    <col min="11" max="11" width="6.81818181818182" style="305" customWidth="1"/>
    <col min="12" max="12" width="9.36363636363636" style="305" customWidth="1"/>
    <col min="13" max="13" width="7" style="305" customWidth="1"/>
    <col min="14" max="14" width="15" style="118" customWidth="1"/>
    <col min="15" max="15" width="6.90909090909091" style="118" customWidth="1"/>
    <col min="16" max="16" width="6.81818181818182" style="118" customWidth="1"/>
    <col min="17" max="17" width="10.5454545454545" style="118" customWidth="1"/>
    <col min="18" max="18" width="1.36363636363636" style="118" customWidth="1"/>
    <col min="19" max="16384" width="12.5454545454545" style="118"/>
  </cols>
  <sheetData>
    <row r="1" ht="15.25" spans="3:18">
      <c r="C1" s="306" t="s">
        <v>246</v>
      </c>
      <c r="D1" s="307"/>
      <c r="E1" s="116"/>
      <c r="F1" s="116"/>
      <c r="G1" s="308"/>
      <c r="H1" s="308"/>
      <c r="I1" s="308"/>
      <c r="J1" s="308"/>
      <c r="K1" s="308"/>
      <c r="L1" s="308"/>
      <c r="M1" s="308"/>
      <c r="N1" s="116"/>
      <c r="O1" s="116"/>
      <c r="P1" s="116"/>
      <c r="Q1" s="116"/>
      <c r="R1" s="116"/>
    </row>
    <row r="2" ht="14.5" spans="3:18">
      <c r="C2" s="116"/>
      <c r="D2" s="116"/>
      <c r="E2" s="116"/>
      <c r="F2" s="308"/>
      <c r="G2" s="308"/>
      <c r="H2" s="308"/>
      <c r="I2" s="308"/>
      <c r="J2" s="308"/>
      <c r="K2" s="308"/>
      <c r="L2" s="308"/>
      <c r="M2" s="308"/>
      <c r="N2" s="116"/>
      <c r="O2" s="116"/>
      <c r="P2" s="116"/>
      <c r="Q2" s="116"/>
      <c r="R2" s="116"/>
    </row>
    <row r="3" ht="14.5" spans="3:18">
      <c r="C3" s="116"/>
      <c r="D3" s="116"/>
      <c r="E3" s="116"/>
      <c r="F3" s="308"/>
      <c r="G3" s="308"/>
      <c r="H3" s="308"/>
      <c r="I3" s="308"/>
      <c r="J3" s="308"/>
      <c r="K3" s="308"/>
      <c r="L3" s="308"/>
      <c r="M3" s="308"/>
      <c r="N3" s="116"/>
      <c r="O3" s="116"/>
      <c r="P3" s="116"/>
      <c r="Q3" s="116"/>
      <c r="R3" s="116"/>
    </row>
    <row r="4" ht="14.5" spans="3:18">
      <c r="C4" s="116"/>
      <c r="D4" s="116"/>
      <c r="E4" s="116"/>
      <c r="F4" s="308"/>
      <c r="G4" s="308"/>
      <c r="H4" s="308"/>
      <c r="I4" s="308"/>
      <c r="J4" s="308"/>
      <c r="K4" s="308"/>
      <c r="L4" s="308"/>
      <c r="M4" s="308"/>
      <c r="N4" s="116"/>
      <c r="O4" s="116"/>
      <c r="P4" s="116"/>
      <c r="Q4" s="116"/>
      <c r="R4" s="116"/>
    </row>
    <row r="5" ht="15.5" spans="3:18">
      <c r="C5" s="116"/>
      <c r="D5" s="117" t="s">
        <v>1</v>
      </c>
      <c r="F5" s="118"/>
      <c r="G5" s="118"/>
      <c r="H5" s="118"/>
      <c r="I5" s="118"/>
      <c r="J5" s="118"/>
      <c r="K5" s="118"/>
      <c r="L5" s="118"/>
      <c r="M5" s="118"/>
      <c r="O5" s="116"/>
      <c r="P5" s="116"/>
      <c r="Q5" s="116"/>
      <c r="R5" s="116"/>
    </row>
    <row r="6" ht="15.5" spans="3:18">
      <c r="C6" s="116"/>
      <c r="D6" s="117" t="s">
        <v>156</v>
      </c>
      <c r="F6" s="118"/>
      <c r="G6" s="118"/>
      <c r="H6" s="118"/>
      <c r="I6" s="118"/>
      <c r="J6" s="118"/>
      <c r="K6" s="118"/>
      <c r="L6" s="118"/>
      <c r="M6" s="118"/>
      <c r="O6" s="116"/>
      <c r="P6" s="116"/>
      <c r="Q6" s="116"/>
      <c r="R6" s="116"/>
    </row>
    <row r="7" ht="15.5" spans="3:18">
      <c r="C7" s="116"/>
      <c r="D7" s="117" t="s">
        <v>46</v>
      </c>
      <c r="F7" s="118"/>
      <c r="G7" s="118"/>
      <c r="H7" s="118"/>
      <c r="I7" s="118"/>
      <c r="J7" s="118"/>
      <c r="K7" s="118"/>
      <c r="L7" s="118"/>
      <c r="M7" s="118"/>
      <c r="O7" s="116"/>
      <c r="P7" s="116"/>
      <c r="Q7" s="116"/>
      <c r="R7" s="116"/>
    </row>
    <row r="8" ht="14.5" spans="3:18">
      <c r="C8" s="116"/>
      <c r="D8" s="116"/>
      <c r="E8" s="116"/>
      <c r="F8" s="308"/>
      <c r="G8" s="308"/>
      <c r="H8" s="308"/>
      <c r="I8" s="308"/>
      <c r="J8" s="308"/>
      <c r="K8" s="308"/>
      <c r="L8" s="308"/>
      <c r="M8" s="308"/>
      <c r="N8" s="116"/>
      <c r="O8" s="116"/>
      <c r="P8" s="116"/>
      <c r="Q8" s="116"/>
      <c r="R8" s="116"/>
    </row>
    <row r="9" ht="15.5" spans="3:18">
      <c r="C9" s="119" t="s">
        <v>247</v>
      </c>
      <c r="D9" s="120"/>
      <c r="E9" s="120"/>
      <c r="F9" s="309"/>
      <c r="G9" s="309"/>
      <c r="H9" s="309"/>
      <c r="I9" s="309"/>
      <c r="J9" s="309"/>
      <c r="K9" s="309"/>
      <c r="L9" s="309"/>
      <c r="M9" s="309"/>
      <c r="N9" s="120"/>
      <c r="O9" s="150"/>
      <c r="P9" s="116"/>
      <c r="Q9" s="116"/>
      <c r="R9" s="116"/>
    </row>
    <row r="10" ht="14.5" spans="3:18">
      <c r="C10" s="121"/>
      <c r="D10" s="116"/>
      <c r="E10" s="116"/>
      <c r="F10" s="308"/>
      <c r="G10" s="308"/>
      <c r="H10" s="308"/>
      <c r="I10" s="308"/>
      <c r="J10" s="308"/>
      <c r="K10" s="308"/>
      <c r="L10" s="308"/>
      <c r="M10" s="308"/>
      <c r="N10" s="116"/>
      <c r="O10" s="151"/>
      <c r="P10" s="116"/>
      <c r="Q10" s="116"/>
      <c r="R10" s="116"/>
    </row>
    <row r="11" ht="14.5" spans="3:18">
      <c r="C11" s="121"/>
      <c r="D11" s="116"/>
      <c r="E11" s="310" t="s">
        <v>248</v>
      </c>
      <c r="F11" s="311"/>
      <c r="G11" s="311"/>
      <c r="H11" s="311"/>
      <c r="I11" s="311"/>
      <c r="J11" s="311"/>
      <c r="K11" s="311"/>
      <c r="L11" s="311"/>
      <c r="M11" s="354"/>
      <c r="N11" s="116"/>
      <c r="O11" s="151"/>
      <c r="P11" s="116"/>
      <c r="Q11" s="116"/>
      <c r="R11" s="116"/>
    </row>
    <row r="12" ht="14.5" spans="3:18">
      <c r="C12" s="121"/>
      <c r="D12" s="116"/>
      <c r="E12" s="312" t="s">
        <v>249</v>
      </c>
      <c r="F12" s="275"/>
      <c r="G12" s="275"/>
      <c r="H12" s="275"/>
      <c r="I12" s="275"/>
      <c r="J12" s="275"/>
      <c r="K12" s="275"/>
      <c r="L12" s="275"/>
      <c r="M12" s="355"/>
      <c r="N12" s="116"/>
      <c r="O12" s="151"/>
      <c r="P12" s="116"/>
      <c r="Q12" s="116"/>
      <c r="R12" s="116"/>
    </row>
    <row r="13" ht="14.5" spans="3:18">
      <c r="C13" s="121"/>
      <c r="D13" s="116"/>
      <c r="E13" s="313" t="s">
        <v>250</v>
      </c>
      <c r="F13" s="314"/>
      <c r="G13" s="314"/>
      <c r="H13" s="314"/>
      <c r="I13" s="314"/>
      <c r="J13" s="314"/>
      <c r="K13" s="314"/>
      <c r="L13" s="314"/>
      <c r="M13" s="134"/>
      <c r="N13" s="116"/>
      <c r="O13" s="151"/>
      <c r="P13" s="116"/>
      <c r="Q13" s="116"/>
      <c r="R13" s="116"/>
    </row>
    <row r="14" ht="10.5" customHeight="1" spans="3:18">
      <c r="C14" s="121"/>
      <c r="D14" s="116"/>
      <c r="E14" s="116"/>
      <c r="F14" s="308"/>
      <c r="G14" s="308"/>
      <c r="H14" s="308"/>
      <c r="I14" s="308"/>
      <c r="J14" s="308"/>
      <c r="K14" s="308"/>
      <c r="L14" s="308"/>
      <c r="M14" s="308"/>
      <c r="N14" s="116"/>
      <c r="O14" s="151"/>
      <c r="P14" s="116"/>
      <c r="Q14" s="116"/>
      <c r="R14" s="116"/>
    </row>
    <row r="15" ht="14.5" spans="3:18">
      <c r="C15" s="121"/>
      <c r="D15" s="315" t="s">
        <v>10</v>
      </c>
      <c r="E15" s="835" t="s">
        <v>251</v>
      </c>
      <c r="F15" s="836" t="s">
        <v>252</v>
      </c>
      <c r="G15" s="317"/>
      <c r="H15" s="317"/>
      <c r="I15" s="317"/>
      <c r="J15" s="317"/>
      <c r="K15" s="319"/>
      <c r="L15" s="356" t="s">
        <v>253</v>
      </c>
      <c r="M15" s="356" t="s">
        <v>254</v>
      </c>
      <c r="N15" s="315" t="s">
        <v>255</v>
      </c>
      <c r="O15" s="151"/>
      <c r="P15" s="116"/>
      <c r="Q15" s="116"/>
      <c r="R15" s="116"/>
    </row>
    <row r="16" ht="14.5" spans="3:18">
      <c r="C16" s="121"/>
      <c r="D16" s="318"/>
      <c r="E16" s="318"/>
      <c r="F16" s="316">
        <v>1</v>
      </c>
      <c r="G16" s="319"/>
      <c r="H16" s="316">
        <v>2</v>
      </c>
      <c r="I16" s="319"/>
      <c r="J16" s="316">
        <v>3</v>
      </c>
      <c r="K16" s="319"/>
      <c r="L16" s="357"/>
      <c r="M16" s="357"/>
      <c r="N16" s="318"/>
      <c r="O16" s="151"/>
      <c r="P16" s="116"/>
      <c r="Q16" s="116"/>
      <c r="R16" s="116"/>
    </row>
    <row r="17" ht="15.75" customHeight="1" spans="3:18">
      <c r="C17" s="121"/>
      <c r="D17" s="320"/>
      <c r="E17" s="320"/>
      <c r="F17" s="236" t="s">
        <v>256</v>
      </c>
      <c r="G17" s="236" t="s">
        <v>257</v>
      </c>
      <c r="H17" s="236" t="s">
        <v>256</v>
      </c>
      <c r="I17" s="236" t="s">
        <v>257</v>
      </c>
      <c r="J17" s="236" t="s">
        <v>256</v>
      </c>
      <c r="K17" s="236" t="s">
        <v>257</v>
      </c>
      <c r="L17" s="358"/>
      <c r="M17" s="358"/>
      <c r="N17" s="320"/>
      <c r="O17" s="151"/>
      <c r="P17" s="116"/>
      <c r="Q17" s="116"/>
      <c r="R17" s="116"/>
    </row>
    <row r="18" ht="23" spans="3:18">
      <c r="C18" s="121"/>
      <c r="D18" s="237">
        <v>1</v>
      </c>
      <c r="E18" s="321" t="s">
        <v>258</v>
      </c>
      <c r="F18" s="194"/>
      <c r="G18" s="237" t="str">
        <f>IF(F18="Tidak Ada","1",IF(F18="Tidak Rutin","2",IF(F18="Rutin","3",IF(F18="Rutin dan terdokumentasi","4",""))))</f>
        <v/>
      </c>
      <c r="H18" s="194"/>
      <c r="I18" s="237" t="str">
        <f>IF(H18="Tidak Ada","1",IF(H18="Tidak Rutin","2",IF(H18="Rutin","3",IF(H18="Rutin dan terdokumentasi","4",""))))</f>
        <v/>
      </c>
      <c r="J18" s="194"/>
      <c r="K18" s="237" t="str">
        <f>IF(J18="Tidak Ada","1",IF(J18="Tidak Rutin","2",IF(J18="Rutin","3",IF(J18="Rutin dan terdokumentasi","4",""))))</f>
        <v/>
      </c>
      <c r="L18" s="154" t="str">
        <f>IFERROR(SUM(G18+I18+K18),"")</f>
        <v/>
      </c>
      <c r="M18" s="154" t="str">
        <f>IFERROR(SUM(L18/3),"")</f>
        <v/>
      </c>
      <c r="N18" s="359" t="s">
        <v>259</v>
      </c>
      <c r="O18" s="151"/>
      <c r="P18" s="116"/>
      <c r="Q18" s="116"/>
      <c r="R18" s="116"/>
    </row>
    <row r="19" ht="14.5" spans="3:18">
      <c r="C19" s="121"/>
      <c r="D19" s="237">
        <v>2</v>
      </c>
      <c r="E19" s="322" t="s">
        <v>260</v>
      </c>
      <c r="F19" s="194"/>
      <c r="G19" s="237" t="str">
        <f>IF(F19="Tidak Ada","1",IF(F19="Ada","4",""))</f>
        <v/>
      </c>
      <c r="H19" s="194"/>
      <c r="I19" s="237" t="str">
        <f>IF(H19="Tidak Ada","1",IF(H19="Ada","4",""))</f>
        <v/>
      </c>
      <c r="J19" s="194"/>
      <c r="K19" s="237" t="str">
        <f>IF(J19="Tidak Ada","1",IF(J19="Ada","4",""))</f>
        <v/>
      </c>
      <c r="L19" s="154" t="str">
        <f t="shared" ref="L19:L27" si="0">IFERROR(SUM(G19+I19+K19),"")</f>
        <v/>
      </c>
      <c r="M19" s="154" t="str">
        <f t="shared" ref="M19:M27" si="1">IFERROR(SUM(L19/3),"")</f>
        <v/>
      </c>
      <c r="N19" s="128"/>
      <c r="O19" s="151"/>
      <c r="P19" s="116"/>
      <c r="Q19" s="116"/>
      <c r="R19" s="116"/>
    </row>
    <row r="20" ht="23" spans="3:18">
      <c r="C20" s="121"/>
      <c r="D20" s="237">
        <v>3</v>
      </c>
      <c r="E20" s="321" t="s">
        <v>261</v>
      </c>
      <c r="F20" s="194"/>
      <c r="G20" s="237" t="str">
        <f>IF(F20="Tidak Ada","1",IF(F20="Ada","4",""))</f>
        <v/>
      </c>
      <c r="H20" s="194"/>
      <c r="I20" s="237" t="str">
        <f>IF(H20="Tidak Ada","1",IF(H20="Ada","4",""))</f>
        <v/>
      </c>
      <c r="J20" s="194"/>
      <c r="K20" s="237" t="str">
        <f>IF(J20="Tidak Ada","1",IF(J20="Ada","4",""))</f>
        <v/>
      </c>
      <c r="L20" s="154" t="str">
        <f t="shared" si="0"/>
        <v/>
      </c>
      <c r="M20" s="154" t="str">
        <f t="shared" si="1"/>
        <v/>
      </c>
      <c r="N20" s="128"/>
      <c r="O20" s="151"/>
      <c r="P20" s="116"/>
      <c r="Q20" s="116"/>
      <c r="R20" s="116"/>
    </row>
    <row r="21" ht="14.5" spans="3:18">
      <c r="C21" s="121"/>
      <c r="D21" s="237">
        <v>4</v>
      </c>
      <c r="E21" s="321" t="s">
        <v>262</v>
      </c>
      <c r="F21" s="194"/>
      <c r="G21" s="237" t="str">
        <f t="shared" ref="G21:G26" si="2">IF(F21="Tidak","1",IF(F21="Aktif","4",""))</f>
        <v/>
      </c>
      <c r="H21" s="194"/>
      <c r="I21" s="237" t="str">
        <f t="shared" ref="I21:I26" si="3">IF(H21="Tidak","1",IF(H21="Aktif","4",""))</f>
        <v/>
      </c>
      <c r="J21" s="194"/>
      <c r="K21" s="237" t="str">
        <f t="shared" ref="K21:K26" si="4">IF(J21="Tidak","1",IF(J21="Aktif","4",""))</f>
        <v/>
      </c>
      <c r="L21" s="154" t="str">
        <f t="shared" si="0"/>
        <v/>
      </c>
      <c r="M21" s="154" t="str">
        <f t="shared" si="1"/>
        <v/>
      </c>
      <c r="N21" s="128"/>
      <c r="O21" s="151"/>
      <c r="P21" s="116"/>
      <c r="Q21" s="116"/>
      <c r="R21" s="116"/>
    </row>
    <row r="22" ht="23" spans="3:18">
      <c r="C22" s="121"/>
      <c r="D22" s="237">
        <v>5</v>
      </c>
      <c r="E22" s="321" t="s">
        <v>263</v>
      </c>
      <c r="F22" s="194"/>
      <c r="G22" s="237" t="str">
        <f t="shared" si="2"/>
        <v/>
      </c>
      <c r="H22" s="194"/>
      <c r="I22" s="237" t="str">
        <f t="shared" si="3"/>
        <v/>
      </c>
      <c r="J22" s="194"/>
      <c r="K22" s="237" t="str">
        <f t="shared" si="4"/>
        <v/>
      </c>
      <c r="L22" s="154" t="str">
        <f t="shared" si="0"/>
        <v/>
      </c>
      <c r="M22" s="154" t="str">
        <f t="shared" si="1"/>
        <v/>
      </c>
      <c r="N22" s="128"/>
      <c r="O22" s="151"/>
      <c r="P22" s="116"/>
      <c r="Q22" s="116"/>
      <c r="R22" s="116"/>
    </row>
    <row r="23" ht="14.5" spans="3:18">
      <c r="C23" s="121"/>
      <c r="D23" s="237">
        <v>6</v>
      </c>
      <c r="E23" s="322" t="s">
        <v>264</v>
      </c>
      <c r="F23" s="194"/>
      <c r="G23" s="237" t="str">
        <f t="shared" si="2"/>
        <v/>
      </c>
      <c r="H23" s="194"/>
      <c r="I23" s="237" t="str">
        <f t="shared" si="3"/>
        <v/>
      </c>
      <c r="J23" s="194"/>
      <c r="K23" s="237" t="str">
        <f t="shared" si="4"/>
        <v/>
      </c>
      <c r="L23" s="154" t="str">
        <f t="shared" si="0"/>
        <v/>
      </c>
      <c r="M23" s="154" t="str">
        <f t="shared" si="1"/>
        <v/>
      </c>
      <c r="N23" s="128"/>
      <c r="O23" s="151"/>
      <c r="P23" s="116"/>
      <c r="Q23" s="116"/>
      <c r="R23" s="116"/>
    </row>
    <row r="24" ht="34.5" spans="3:18">
      <c r="C24" s="121"/>
      <c r="D24" s="237">
        <v>7</v>
      </c>
      <c r="E24" s="321" t="s">
        <v>265</v>
      </c>
      <c r="F24" s="194"/>
      <c r="G24" s="237" t="str">
        <f t="shared" si="2"/>
        <v/>
      </c>
      <c r="H24" s="194"/>
      <c r="I24" s="237" t="str">
        <f t="shared" si="3"/>
        <v/>
      </c>
      <c r="J24" s="194"/>
      <c r="K24" s="237" t="str">
        <f t="shared" si="4"/>
        <v/>
      </c>
      <c r="L24" s="154" t="str">
        <f t="shared" si="0"/>
        <v/>
      </c>
      <c r="M24" s="154" t="str">
        <f t="shared" si="1"/>
        <v/>
      </c>
      <c r="N24" s="128"/>
      <c r="O24" s="151"/>
      <c r="P24" s="116"/>
      <c r="Q24" s="116"/>
      <c r="R24" s="116"/>
    </row>
    <row r="25" ht="23" spans="3:18">
      <c r="C25" s="121"/>
      <c r="D25" s="237">
        <v>8</v>
      </c>
      <c r="E25" s="321" t="s">
        <v>266</v>
      </c>
      <c r="F25" s="194"/>
      <c r="G25" s="237" t="str">
        <f t="shared" si="2"/>
        <v/>
      </c>
      <c r="H25" s="194"/>
      <c r="I25" s="237" t="str">
        <f t="shared" si="3"/>
        <v/>
      </c>
      <c r="J25" s="194"/>
      <c r="K25" s="237" t="str">
        <f t="shared" si="4"/>
        <v/>
      </c>
      <c r="L25" s="154" t="str">
        <f t="shared" si="0"/>
        <v/>
      </c>
      <c r="M25" s="154" t="str">
        <f t="shared" si="1"/>
        <v/>
      </c>
      <c r="N25" s="128"/>
      <c r="O25" s="151"/>
      <c r="P25" s="116"/>
      <c r="Q25" s="116"/>
      <c r="R25" s="116"/>
    </row>
    <row r="26" ht="14.5" spans="3:18">
      <c r="C26" s="121"/>
      <c r="D26" s="237">
        <v>9</v>
      </c>
      <c r="E26" s="322" t="s">
        <v>267</v>
      </c>
      <c r="F26" s="194"/>
      <c r="G26" s="237" t="str">
        <f t="shared" si="2"/>
        <v/>
      </c>
      <c r="H26" s="194"/>
      <c r="I26" s="237" t="str">
        <f t="shared" si="3"/>
        <v/>
      </c>
      <c r="J26" s="194"/>
      <c r="K26" s="237" t="str">
        <f t="shared" si="4"/>
        <v/>
      </c>
      <c r="L26" s="154" t="str">
        <f t="shared" si="0"/>
        <v/>
      </c>
      <c r="M26" s="154" t="str">
        <f t="shared" si="1"/>
        <v/>
      </c>
      <c r="N26" s="128"/>
      <c r="O26" s="151"/>
      <c r="P26" s="116"/>
      <c r="Q26" s="116"/>
      <c r="R26" s="116"/>
    </row>
    <row r="27" ht="23" spans="3:18">
      <c r="C27" s="121"/>
      <c r="D27" s="237">
        <v>10</v>
      </c>
      <c r="E27" s="323" t="s">
        <v>268</v>
      </c>
      <c r="F27" s="324"/>
      <c r="G27" s="237" t="str">
        <f>IF(F27="Tidak  menyelenggarakan kegiatan","1",IF(F27="Menyelenggarakan 2 kegiatan dalam 1 tahun","2",IF(F27="Menyelenggarakan 3 kegiatan dalam 1 tahun","3",IF(F27="Menyelenggarakan lebih dari 3 kegiatan 1 tahun","4",""))))</f>
        <v/>
      </c>
      <c r="H27" s="324"/>
      <c r="I27" s="237" t="str">
        <f>IF(H27="Tidak  menyelenggarakan kegiatan","1",IF(H27="Menyelenggarakan 2 kegiatan dalam 1 tahun","2",IF(H27="Menyelenggarakan 3 kegiatan dalam 1 tahun","3",IF(H27="Menyelenggarakan lebih dari 3 kegiatan 1 tahun","4",""))))</f>
        <v/>
      </c>
      <c r="J27" s="324"/>
      <c r="K27" s="237" t="str">
        <f>IF(J27="Tidak  menyelenggarakan kegiatan","1",IF(J27="Menyelenggarakan 2 kegiatan dalam 1 tahun","2",IF(J27="Menyelenggarakan 3 kegiatan dalam 1 tahun","3",IF(J27="Menyelenggarakan lebih dari 3 kegiatan 1 tahun","4",""))))</f>
        <v/>
      </c>
      <c r="L27" s="154" t="str">
        <f t="shared" si="0"/>
        <v/>
      </c>
      <c r="M27" s="154" t="str">
        <f t="shared" si="1"/>
        <v/>
      </c>
      <c r="N27" s="132"/>
      <c r="O27" s="151"/>
      <c r="P27" s="116"/>
      <c r="Q27" s="116"/>
      <c r="R27" s="116"/>
    </row>
    <row r="28" ht="14.5" spans="3:18">
      <c r="C28" s="121"/>
      <c r="D28" s="325"/>
      <c r="E28" s="325"/>
      <c r="F28" s="326" t="s">
        <v>269</v>
      </c>
      <c r="G28" s="327"/>
      <c r="H28" s="327"/>
      <c r="I28" s="327"/>
      <c r="J28" s="327"/>
      <c r="K28" s="327"/>
      <c r="L28" s="327"/>
      <c r="M28" s="360">
        <f>SUM(M18:M27)</f>
        <v>0</v>
      </c>
      <c r="N28" s="325"/>
      <c r="O28" s="151"/>
      <c r="P28" s="116"/>
      <c r="Q28" s="116"/>
      <c r="R28" s="116"/>
    </row>
    <row r="29" ht="6" customHeight="1" spans="3:18">
      <c r="C29" s="328"/>
      <c r="D29" s="268"/>
      <c r="E29" s="268"/>
      <c r="F29" s="329"/>
      <c r="G29" s="329" t="s">
        <v>270</v>
      </c>
      <c r="H29" s="329"/>
      <c r="I29" s="329"/>
      <c r="J29" s="329"/>
      <c r="K29" s="329"/>
      <c r="L29" s="329"/>
      <c r="M29" s="329"/>
      <c r="N29" s="268"/>
      <c r="O29" s="361"/>
      <c r="P29" s="116"/>
      <c r="Q29" s="116"/>
      <c r="R29" s="116"/>
    </row>
    <row r="30" ht="15.75" customHeight="1" spans="3:18">
      <c r="C30" s="116"/>
      <c r="D30" s="116"/>
      <c r="E30" s="116"/>
      <c r="F30" s="308"/>
      <c r="G30" s="308"/>
      <c r="H30" s="308"/>
      <c r="I30" s="308"/>
      <c r="J30" s="308"/>
      <c r="K30" s="308"/>
      <c r="L30" s="308"/>
      <c r="M30" s="308"/>
      <c r="N30" s="116"/>
      <c r="O30" s="116"/>
      <c r="P30" s="116"/>
      <c r="Q30" s="116"/>
      <c r="R30" s="116"/>
    </row>
    <row r="31" ht="15.75" customHeight="1" spans="3:18">
      <c r="C31" s="330"/>
      <c r="D31" s="331" t="s">
        <v>271</v>
      </c>
      <c r="E31" s="120"/>
      <c r="F31" s="309"/>
      <c r="G31" s="309"/>
      <c r="H31" s="309"/>
      <c r="I31" s="309"/>
      <c r="J31" s="309"/>
      <c r="K31" s="309"/>
      <c r="L31" s="309"/>
      <c r="M31" s="309"/>
      <c r="N31" s="120"/>
      <c r="O31" s="120"/>
      <c r="P31" s="120"/>
      <c r="Q31" s="120"/>
      <c r="R31" s="150"/>
    </row>
    <row r="32" ht="15.75" customHeight="1" spans="3:18">
      <c r="C32" s="234"/>
      <c r="D32" s="235"/>
      <c r="E32" s="235"/>
      <c r="F32" s="332"/>
      <c r="G32" s="332"/>
      <c r="H32" s="332"/>
      <c r="I32" s="332"/>
      <c r="J32" s="332"/>
      <c r="K32" s="332"/>
      <c r="L32" s="332"/>
      <c r="M32" s="332"/>
      <c r="N32" s="235"/>
      <c r="O32" s="235"/>
      <c r="P32" s="235"/>
      <c r="Q32" s="235"/>
      <c r="R32" s="370"/>
    </row>
    <row r="33" ht="15.75" customHeight="1" spans="3:18">
      <c r="C33" s="121"/>
      <c r="D33" s="333" t="s">
        <v>10</v>
      </c>
      <c r="E33" s="837" t="s">
        <v>272</v>
      </c>
      <c r="F33" s="838" t="s">
        <v>252</v>
      </c>
      <c r="G33" s="126"/>
      <c r="H33" s="126"/>
      <c r="I33" s="126"/>
      <c r="J33" s="126"/>
      <c r="K33" s="126"/>
      <c r="L33" s="126"/>
      <c r="M33" s="126"/>
      <c r="N33" s="152"/>
      <c r="O33" s="362" t="s">
        <v>29</v>
      </c>
      <c r="P33" s="124" t="s">
        <v>273</v>
      </c>
      <c r="Q33" s="124" t="s">
        <v>255</v>
      </c>
      <c r="R33" s="151"/>
    </row>
    <row r="34" ht="15.75" customHeight="1" spans="3:18">
      <c r="C34" s="121"/>
      <c r="D34" s="128"/>
      <c r="E34" s="128"/>
      <c r="F34" s="125">
        <v>1</v>
      </c>
      <c r="G34" s="334"/>
      <c r="H34" s="335"/>
      <c r="I34" s="130">
        <v>2</v>
      </c>
      <c r="J34" s="334"/>
      <c r="K34" s="335"/>
      <c r="L34" s="130">
        <v>3</v>
      </c>
      <c r="M34" s="126"/>
      <c r="N34" s="152"/>
      <c r="O34" s="301"/>
      <c r="P34" s="128"/>
      <c r="Q34" s="128"/>
      <c r="R34" s="151"/>
    </row>
    <row r="35" ht="28" spans="3:18">
      <c r="C35" s="121"/>
      <c r="D35" s="132"/>
      <c r="E35" s="132"/>
      <c r="F35" s="336" t="s">
        <v>256</v>
      </c>
      <c r="G35" s="337"/>
      <c r="H35" s="218" t="s">
        <v>274</v>
      </c>
      <c r="I35" s="336" t="s">
        <v>256</v>
      </c>
      <c r="J35" s="337"/>
      <c r="K35" s="218" t="s">
        <v>274</v>
      </c>
      <c r="L35" s="336" t="s">
        <v>256</v>
      </c>
      <c r="M35" s="337"/>
      <c r="N35" s="218" t="s">
        <v>274</v>
      </c>
      <c r="O35" s="363"/>
      <c r="P35" s="132"/>
      <c r="Q35" s="132"/>
      <c r="R35" s="151"/>
    </row>
    <row r="36" ht="15.75" customHeight="1" spans="3:18">
      <c r="C36" s="121"/>
      <c r="D36" s="338">
        <v>1</v>
      </c>
      <c r="E36" s="339" t="s">
        <v>275</v>
      </c>
      <c r="F36" s="340"/>
      <c r="G36" s="340"/>
      <c r="H36" s="288"/>
      <c r="I36" s="340"/>
      <c r="J36" s="340"/>
      <c r="K36" s="237"/>
      <c r="L36" s="340"/>
      <c r="M36" s="340"/>
      <c r="N36" s="237"/>
      <c r="O36" s="237"/>
      <c r="P36" s="237"/>
      <c r="Q36" s="374" t="s">
        <v>276</v>
      </c>
      <c r="R36" s="151"/>
    </row>
    <row r="37" ht="15.75" customHeight="1" spans="3:18">
      <c r="C37" s="121"/>
      <c r="D37" s="238"/>
      <c r="E37" s="148" t="s">
        <v>277</v>
      </c>
      <c r="F37" s="341"/>
      <c r="G37" s="341"/>
      <c r="H37" s="288" t="str">
        <f>IF(F37="Tidak Ada","1",IF(F37="Ada","4",""))</f>
        <v/>
      </c>
      <c r="I37" s="341"/>
      <c r="J37" s="341"/>
      <c r="K37" s="288" t="str">
        <f>IF(I37="Tidak Ada","1",IF(I37="Ada","4",""))</f>
        <v/>
      </c>
      <c r="L37" s="341"/>
      <c r="M37" s="341"/>
      <c r="N37" s="288" t="str">
        <f>IF(L37="Tidak Ada","1",IF(L37="Ada","4",""))</f>
        <v/>
      </c>
      <c r="O37" s="154" t="str">
        <f>IFERROR(SUM(H37+K37+N37),"")</f>
        <v/>
      </c>
      <c r="P37" s="154" t="str">
        <f>IFERROR(SUM(O37/3),"")</f>
        <v/>
      </c>
      <c r="Q37" s="375"/>
      <c r="R37" s="151"/>
    </row>
    <row r="38" ht="15.75" customHeight="1" spans="3:18">
      <c r="C38" s="121"/>
      <c r="D38" s="238"/>
      <c r="E38" s="139" t="s">
        <v>278</v>
      </c>
      <c r="F38" s="341"/>
      <c r="G38" s="341"/>
      <c r="H38" s="288" t="str">
        <f>IF(F38="Tidak Ada","1",IF(F38="Ada","4",""))</f>
        <v/>
      </c>
      <c r="I38" s="341"/>
      <c r="J38" s="341"/>
      <c r="K38" s="288" t="str">
        <f>IF(I38="Tidak Ada","1",IF(I38="Ada","4",""))</f>
        <v/>
      </c>
      <c r="L38" s="341"/>
      <c r="M38" s="341"/>
      <c r="N38" s="288" t="str">
        <f>IF(L38="Tidak Ada","1",IF(L38="Ada","4",""))</f>
        <v/>
      </c>
      <c r="O38" s="154" t="str">
        <f>IFERROR(SUM(H38+K38+N38),"")</f>
        <v/>
      </c>
      <c r="P38" s="154" t="str">
        <f t="shared" ref="P38:P43" si="5">IFERROR(SUM(O38/3),"")</f>
        <v/>
      </c>
      <c r="Q38" s="375"/>
      <c r="R38" s="151"/>
    </row>
    <row r="39" ht="15.75" customHeight="1" spans="3:18">
      <c r="C39" s="121"/>
      <c r="D39" s="238"/>
      <c r="E39" s="139" t="s">
        <v>279</v>
      </c>
      <c r="F39" s="341"/>
      <c r="G39" s="341"/>
      <c r="H39" s="288" t="str">
        <f>IF(F39="Tidak Ada","1",IF(F39="Ada","4",""))</f>
        <v/>
      </c>
      <c r="I39" s="341"/>
      <c r="J39" s="341"/>
      <c r="K39" s="288" t="str">
        <f>IF(I39="Tidak Ada","1",IF(I39="Ada","4",""))</f>
        <v/>
      </c>
      <c r="L39" s="341"/>
      <c r="M39" s="341"/>
      <c r="N39" s="288" t="str">
        <f>IF(L39="Tidak Ada","1",IF(L39="Ada","4",""))</f>
        <v/>
      </c>
      <c r="O39" s="154" t="str">
        <f t="shared" ref="O39:O43" si="6">IFERROR(SUM(H39+K39+N39),"")</f>
        <v/>
      </c>
      <c r="P39" s="154" t="str">
        <f t="shared" si="5"/>
        <v/>
      </c>
      <c r="Q39" s="375"/>
      <c r="R39" s="151"/>
    </row>
    <row r="40" ht="15.75" customHeight="1" spans="3:18">
      <c r="C40" s="121"/>
      <c r="D40" s="238"/>
      <c r="E40" s="139" t="s">
        <v>280</v>
      </c>
      <c r="F40" s="341"/>
      <c r="G40" s="341"/>
      <c r="H40" s="288" t="str">
        <f>IF(F40="Tidak Ada","1",IF(F40="Ada","4",""))</f>
        <v/>
      </c>
      <c r="I40" s="341"/>
      <c r="J40" s="341"/>
      <c r="K40" s="288" t="str">
        <f>IF(I40="Tidak Ada","1",IF(I40="Ada","4",""))</f>
        <v/>
      </c>
      <c r="L40" s="341"/>
      <c r="M40" s="341"/>
      <c r="N40" s="288" t="str">
        <f>IF(L40="Tidak Ada","1",IF(L40="Ada","4",""))</f>
        <v/>
      </c>
      <c r="O40" s="154" t="str">
        <f t="shared" si="6"/>
        <v/>
      </c>
      <c r="P40" s="154" t="str">
        <f t="shared" si="5"/>
        <v/>
      </c>
      <c r="Q40" s="375"/>
      <c r="R40" s="151"/>
    </row>
    <row r="41" ht="15.75" customHeight="1" spans="3:18">
      <c r="C41" s="121"/>
      <c r="D41" s="135"/>
      <c r="E41" s="139"/>
      <c r="F41" s="342"/>
      <c r="G41" s="342"/>
      <c r="H41" s="343"/>
      <c r="I41" s="342"/>
      <c r="J41" s="342"/>
      <c r="K41" s="343"/>
      <c r="L41" s="343"/>
      <c r="M41" s="364" t="s">
        <v>281</v>
      </c>
      <c r="N41" s="126"/>
      <c r="O41" s="152"/>
      <c r="P41" s="158">
        <f>IFERROR(SUM(P37:P40),"")</f>
        <v>0</v>
      </c>
      <c r="Q41" s="375"/>
      <c r="R41" s="151"/>
    </row>
    <row r="42" ht="15.75" customHeight="1" spans="3:18">
      <c r="C42" s="121"/>
      <c r="D42" s="338">
        <v>2</v>
      </c>
      <c r="E42" s="344" t="s">
        <v>282</v>
      </c>
      <c r="F42" s="341"/>
      <c r="G42" s="341"/>
      <c r="H42" s="288" t="str">
        <f>IF(F42="Memiliki 1-2 TKK","1",IF(F42="Memiliki 3-4 TKK","2",IF(F42="Memiliki 5-7 TKK","3",IF(F42="Memiliki 8-10 TKK","4",""))))</f>
        <v/>
      </c>
      <c r="I42" s="341"/>
      <c r="J42" s="341"/>
      <c r="K42" s="288" t="str">
        <f>IF(I42="Memiliki 1-2 TKK","1",IF(I42="Memiliki 3-4 TKK","2",IF(I42="Memiliki 5-7 TKK","3",IF(I42="Memiliki 8-10 TKK","4",""))))</f>
        <v/>
      </c>
      <c r="L42" s="341"/>
      <c r="M42" s="341"/>
      <c r="N42" s="288" t="str">
        <f>IF(L42="Memiliki 1-2 TKK","1",IF(L42="Memiliki 3-4 TKK","2",IF(L42="Memiliki 5-7 TKK","3",IF(L42="Memiliki 8-10 TKK","4",""))))</f>
        <v/>
      </c>
      <c r="O42" s="154" t="str">
        <f t="shared" si="6"/>
        <v/>
      </c>
      <c r="P42" s="154" t="str">
        <f t="shared" si="5"/>
        <v/>
      </c>
      <c r="Q42" s="375"/>
      <c r="R42" s="151"/>
    </row>
    <row r="43" ht="28" spans="3:18">
      <c r="C43" s="121"/>
      <c r="D43" s="338">
        <v>3</v>
      </c>
      <c r="E43" s="339" t="s">
        <v>283</v>
      </c>
      <c r="F43" s="341"/>
      <c r="G43" s="341"/>
      <c r="H43" s="288" t="str">
        <f>IF(F43="Tidak Ada","1",IF(F43="Ada","4",""))</f>
        <v/>
      </c>
      <c r="I43" s="341"/>
      <c r="J43" s="341"/>
      <c r="K43" s="288" t="str">
        <f>IF(I43="Tidak Ada","1",IF(I43="Ada","4",""))</f>
        <v/>
      </c>
      <c r="L43" s="341"/>
      <c r="M43" s="341"/>
      <c r="N43" s="288" t="str">
        <f>IF(L43="Tidak Ada","1",IF(L43="Ada","4",""))</f>
        <v/>
      </c>
      <c r="O43" s="154" t="str">
        <f t="shared" si="6"/>
        <v/>
      </c>
      <c r="P43" s="154" t="str">
        <f t="shared" si="5"/>
        <v/>
      </c>
      <c r="Q43" s="375"/>
      <c r="R43" s="151"/>
    </row>
    <row r="44" ht="15.75" customHeight="1" spans="3:18">
      <c r="C44" s="121"/>
      <c r="D44" s="135"/>
      <c r="E44" s="139"/>
      <c r="F44" s="345" t="s">
        <v>269</v>
      </c>
      <c r="G44" s="346"/>
      <c r="H44" s="126"/>
      <c r="I44" s="126"/>
      <c r="J44" s="126"/>
      <c r="K44" s="126"/>
      <c r="L44" s="126"/>
      <c r="M44" s="126"/>
      <c r="N44" s="126"/>
      <c r="O44" s="152"/>
      <c r="P44" s="158">
        <f>IFERROR(SUM(P41:P43),"")</f>
        <v>0</v>
      </c>
      <c r="Q44" s="376"/>
      <c r="R44" s="151"/>
    </row>
    <row r="45" ht="15.75" customHeight="1" spans="3:18">
      <c r="C45" s="328"/>
      <c r="D45" s="268"/>
      <c r="E45" s="268"/>
      <c r="F45" s="329"/>
      <c r="G45" s="329"/>
      <c r="H45" s="329"/>
      <c r="I45" s="329"/>
      <c r="J45" s="329"/>
      <c r="K45" s="329"/>
      <c r="L45" s="329"/>
      <c r="M45" s="329"/>
      <c r="N45" s="268"/>
      <c r="O45" s="268"/>
      <c r="P45" s="268"/>
      <c r="Q45" s="268"/>
      <c r="R45" s="361"/>
    </row>
    <row r="46" ht="15.75" customHeight="1" spans="3:18">
      <c r="C46" s="116"/>
      <c r="D46" s="116"/>
      <c r="E46" s="116"/>
      <c r="F46" s="308"/>
      <c r="G46" s="308"/>
      <c r="H46" s="308"/>
      <c r="I46" s="308"/>
      <c r="J46" s="308"/>
      <c r="K46" s="308"/>
      <c r="L46" s="308"/>
      <c r="M46" s="308"/>
      <c r="N46" s="116"/>
      <c r="O46" s="116"/>
      <c r="P46" s="116"/>
      <c r="Q46" s="116"/>
      <c r="R46" s="116"/>
    </row>
    <row r="47" ht="15.75" customHeight="1" spans="3:18">
      <c r="C47" s="119" t="s">
        <v>284</v>
      </c>
      <c r="D47" s="120"/>
      <c r="E47" s="120"/>
      <c r="F47" s="309"/>
      <c r="G47" s="309"/>
      <c r="H47" s="309"/>
      <c r="I47" s="309"/>
      <c r="J47" s="309"/>
      <c r="K47" s="309"/>
      <c r="L47" s="365"/>
      <c r="M47" s="308"/>
      <c r="N47" s="116"/>
      <c r="O47" s="116"/>
      <c r="P47" s="116"/>
      <c r="Q47" s="116"/>
      <c r="R47" s="116"/>
    </row>
    <row r="48" ht="24" customHeight="1" spans="3:18">
      <c r="C48" s="234"/>
      <c r="D48" s="235"/>
      <c r="E48" s="235"/>
      <c r="F48" s="332"/>
      <c r="G48" s="332"/>
      <c r="H48" s="332"/>
      <c r="I48" s="332"/>
      <c r="J48" s="332"/>
      <c r="K48" s="308"/>
      <c r="L48" s="366"/>
      <c r="M48" s="308"/>
      <c r="N48" s="116"/>
      <c r="O48" s="116"/>
      <c r="P48" s="116"/>
      <c r="Q48" s="116"/>
      <c r="R48" s="116"/>
    </row>
    <row r="49" ht="7" customHeight="1" spans="3:18">
      <c r="C49" s="121"/>
      <c r="D49" s="234"/>
      <c r="E49" s="235"/>
      <c r="F49" s="332"/>
      <c r="G49" s="332"/>
      <c r="H49" s="332"/>
      <c r="I49" s="332"/>
      <c r="J49" s="332"/>
      <c r="K49" s="367"/>
      <c r="L49" s="368"/>
      <c r="M49" s="308"/>
      <c r="N49" s="116"/>
      <c r="O49" s="116"/>
      <c r="P49" s="116"/>
      <c r="Q49" s="116"/>
      <c r="R49" s="116"/>
    </row>
    <row r="50" ht="15.75" customHeight="1" spans="3:18">
      <c r="C50" s="121"/>
      <c r="D50" s="312" t="s">
        <v>285</v>
      </c>
      <c r="E50" s="347"/>
      <c r="F50" s="347"/>
      <c r="G50" s="347"/>
      <c r="H50" s="347"/>
      <c r="I50" s="347"/>
      <c r="J50" s="347"/>
      <c r="K50" s="368"/>
      <c r="L50" s="368"/>
      <c r="M50" s="308"/>
      <c r="N50" s="116"/>
      <c r="O50" s="116"/>
      <c r="P50" s="116"/>
      <c r="Q50" s="116"/>
      <c r="R50" s="116"/>
    </row>
    <row r="51" ht="15.75" customHeight="1" spans="3:18">
      <c r="C51" s="121"/>
      <c r="D51" s="312" t="s">
        <v>286</v>
      </c>
      <c r="E51" s="347"/>
      <c r="F51" s="347"/>
      <c r="G51" s="347"/>
      <c r="H51" s="347"/>
      <c r="I51" s="347"/>
      <c r="J51" s="347"/>
      <c r="K51" s="368"/>
      <c r="L51" s="368"/>
      <c r="M51" s="308"/>
      <c r="N51" s="116"/>
      <c r="O51" s="116"/>
      <c r="P51" s="116"/>
      <c r="Q51" s="116"/>
      <c r="R51" s="116"/>
    </row>
    <row r="52" ht="8.15" customHeight="1" spans="3:18">
      <c r="C52" s="121"/>
      <c r="D52" s="328"/>
      <c r="E52" s="268"/>
      <c r="F52" s="329"/>
      <c r="G52" s="329"/>
      <c r="H52" s="329"/>
      <c r="I52" s="329"/>
      <c r="J52" s="329"/>
      <c r="K52" s="369"/>
      <c r="L52" s="368"/>
      <c r="M52" s="308"/>
      <c r="N52" s="116"/>
      <c r="O52" s="116"/>
      <c r="P52" s="116"/>
      <c r="Q52" s="116"/>
      <c r="R52" s="116"/>
    </row>
    <row r="53" ht="15.75" customHeight="1" spans="3:18">
      <c r="C53" s="328"/>
      <c r="D53" s="268"/>
      <c r="E53" s="268"/>
      <c r="F53" s="329"/>
      <c r="G53" s="329"/>
      <c r="H53" s="329"/>
      <c r="I53" s="329"/>
      <c r="J53" s="329"/>
      <c r="K53" s="329"/>
      <c r="L53" s="369"/>
      <c r="M53" s="308"/>
      <c r="N53" s="116"/>
      <c r="O53" s="116"/>
      <c r="P53" s="116"/>
      <c r="Q53" s="116"/>
      <c r="R53" s="116"/>
    </row>
    <row r="54" ht="15.75" customHeight="1" spans="3:18">
      <c r="C54" s="116"/>
      <c r="D54" s="116"/>
      <c r="E54" s="116"/>
      <c r="F54" s="308"/>
      <c r="G54" s="308"/>
      <c r="H54" s="308"/>
      <c r="I54" s="308"/>
      <c r="J54" s="308"/>
      <c r="K54" s="308"/>
      <c r="L54" s="308"/>
      <c r="M54" s="308"/>
      <c r="N54" s="116"/>
      <c r="O54" s="116"/>
      <c r="P54" s="116"/>
      <c r="Q54" s="116"/>
      <c r="R54" s="116"/>
    </row>
    <row r="55" ht="15.75" customHeight="1" spans="3:18">
      <c r="C55" s="119" t="s">
        <v>287</v>
      </c>
      <c r="D55" s="120"/>
      <c r="E55" s="120"/>
      <c r="F55" s="309"/>
      <c r="G55" s="309"/>
      <c r="H55" s="309"/>
      <c r="I55" s="309"/>
      <c r="J55" s="309"/>
      <c r="K55" s="309"/>
      <c r="L55" s="365"/>
      <c r="M55" s="308"/>
      <c r="N55" s="116"/>
      <c r="O55" s="116"/>
      <c r="P55" s="116"/>
      <c r="Q55" s="116"/>
      <c r="R55" s="116"/>
    </row>
    <row r="56" ht="15.75" customHeight="1" spans="3:18">
      <c r="C56" s="121"/>
      <c r="D56" s="116"/>
      <c r="E56" s="116"/>
      <c r="F56" s="308"/>
      <c r="G56" s="308"/>
      <c r="H56" s="308"/>
      <c r="I56" s="308"/>
      <c r="J56" s="308"/>
      <c r="K56" s="308"/>
      <c r="L56" s="368"/>
      <c r="M56" s="308"/>
      <c r="N56" s="116"/>
      <c r="O56" s="116"/>
      <c r="P56" s="116"/>
      <c r="Q56" s="116"/>
      <c r="R56" s="116"/>
    </row>
    <row r="57" ht="8.15" customHeight="1" spans="3:18">
      <c r="C57" s="121"/>
      <c r="D57" s="234"/>
      <c r="E57" s="235"/>
      <c r="F57" s="235"/>
      <c r="G57" s="235"/>
      <c r="H57" s="235"/>
      <c r="I57" s="235"/>
      <c r="J57" s="235"/>
      <c r="K57" s="370"/>
      <c r="L57" s="368"/>
      <c r="M57" s="308"/>
      <c r="N57" s="116"/>
      <c r="O57" s="116"/>
      <c r="P57" s="116"/>
      <c r="Q57" s="116"/>
      <c r="R57" s="116"/>
    </row>
    <row r="58" ht="23" customHeight="1" spans="3:18">
      <c r="C58" s="121"/>
      <c r="D58" s="348" t="s">
        <v>288</v>
      </c>
      <c r="E58" s="349"/>
      <c r="F58" s="349"/>
      <c r="G58" s="349"/>
      <c r="H58" s="349"/>
      <c r="I58" s="349"/>
      <c r="J58" s="349"/>
      <c r="K58" s="371"/>
      <c r="L58" s="368"/>
      <c r="M58" s="308"/>
      <c r="N58" s="116"/>
      <c r="O58" s="116"/>
      <c r="P58" s="116"/>
      <c r="Q58" s="116"/>
      <c r="R58" s="116"/>
    </row>
    <row r="59" ht="23" customHeight="1" spans="3:18">
      <c r="C59" s="121"/>
      <c r="D59" s="348" t="s">
        <v>289</v>
      </c>
      <c r="E59" s="349"/>
      <c r="F59" s="349"/>
      <c r="G59" s="349"/>
      <c r="H59" s="349"/>
      <c r="I59" s="349"/>
      <c r="J59" s="349"/>
      <c r="K59" s="371"/>
      <c r="L59" s="368"/>
      <c r="M59" s="308"/>
      <c r="N59" s="116"/>
      <c r="O59" s="116"/>
      <c r="P59" s="116"/>
      <c r="Q59" s="116"/>
      <c r="R59" s="116"/>
    </row>
    <row r="60" ht="15.75" customHeight="1" spans="3:18">
      <c r="C60" s="121"/>
      <c r="D60" s="348" t="s">
        <v>290</v>
      </c>
      <c r="E60" s="349"/>
      <c r="F60" s="349"/>
      <c r="G60" s="349"/>
      <c r="H60" s="349"/>
      <c r="I60" s="349"/>
      <c r="J60" s="349"/>
      <c r="K60" s="371"/>
      <c r="L60" s="368"/>
      <c r="M60" s="308"/>
      <c r="N60" s="116"/>
      <c r="O60" s="116"/>
      <c r="P60" s="116"/>
      <c r="Q60" s="116"/>
      <c r="R60" s="116"/>
    </row>
    <row r="61" ht="9" customHeight="1" spans="3:18">
      <c r="C61" s="121"/>
      <c r="D61" s="328"/>
      <c r="E61" s="268"/>
      <c r="F61" s="268"/>
      <c r="G61" s="268"/>
      <c r="H61" s="268"/>
      <c r="I61" s="268"/>
      <c r="J61" s="268"/>
      <c r="K61" s="361"/>
      <c r="L61" s="368"/>
      <c r="M61" s="308"/>
      <c r="N61" s="116"/>
      <c r="O61" s="116"/>
      <c r="P61" s="116"/>
      <c r="Q61" s="116"/>
      <c r="R61" s="116"/>
    </row>
    <row r="62" ht="15.75" customHeight="1" spans="3:18">
      <c r="C62" s="121"/>
      <c r="D62" s="116"/>
      <c r="E62" s="116"/>
      <c r="F62" s="308"/>
      <c r="G62" s="308"/>
      <c r="H62" s="308"/>
      <c r="I62" s="308"/>
      <c r="J62" s="308"/>
      <c r="K62" s="308"/>
      <c r="L62" s="368"/>
      <c r="M62" s="308"/>
      <c r="N62" s="116"/>
      <c r="O62" s="116"/>
      <c r="P62" s="116"/>
      <c r="Q62" s="116"/>
      <c r="R62" s="116"/>
    </row>
    <row r="63" ht="15.75" customHeight="1" spans="3:18">
      <c r="C63" s="121"/>
      <c r="D63" s="350" t="s">
        <v>291</v>
      </c>
      <c r="E63" s="351"/>
      <c r="F63" s="839" t="s">
        <v>292</v>
      </c>
      <c r="G63" s="839" t="s">
        <v>293</v>
      </c>
      <c r="H63" s="353" t="s">
        <v>294</v>
      </c>
      <c r="I63" s="372" t="s">
        <v>257</v>
      </c>
      <c r="J63" s="353" t="s">
        <v>295</v>
      </c>
      <c r="K63" s="353"/>
      <c r="L63" s="368"/>
      <c r="M63" s="308"/>
      <c r="N63" s="116"/>
      <c r="O63" s="116"/>
      <c r="P63" s="116"/>
      <c r="Q63" s="116"/>
      <c r="R63" s="116"/>
    </row>
    <row r="64" ht="33" customHeight="1" spans="3:18">
      <c r="C64" s="121"/>
      <c r="D64" s="351"/>
      <c r="E64" s="351"/>
      <c r="F64" s="352"/>
      <c r="G64" s="352"/>
      <c r="H64" s="353"/>
      <c r="I64" s="373"/>
      <c r="J64" s="353"/>
      <c r="K64" s="353"/>
      <c r="L64" s="368"/>
      <c r="M64" s="308"/>
      <c r="N64" s="116"/>
      <c r="O64" s="116"/>
      <c r="P64" s="116"/>
      <c r="Q64" s="116"/>
      <c r="R64" s="116"/>
    </row>
    <row r="65" ht="15.75" customHeight="1" spans="3:18">
      <c r="C65" s="121"/>
      <c r="D65" s="341"/>
      <c r="E65" s="377"/>
      <c r="F65" s="341"/>
      <c r="G65" s="341"/>
      <c r="H65" s="341"/>
      <c r="I65" s="154" t="str">
        <f>IF(H65&lt;1,"",IF(H65&lt;=2,"1,00",IF(H65&lt;=3,"2,00",IF(H65&lt;=4,"3,00",IF(H65&gt;=5,"4,00","")))))</f>
        <v/>
      </c>
      <c r="J65" s="392" t="s">
        <v>296</v>
      </c>
      <c r="K65" s="392"/>
      <c r="L65" s="368"/>
      <c r="M65" s="308"/>
      <c r="N65" s="393"/>
      <c r="O65" s="116"/>
      <c r="P65" s="116"/>
      <c r="Q65" s="116"/>
      <c r="R65" s="116"/>
    </row>
    <row r="66" ht="15.75" customHeight="1" spans="3:18">
      <c r="C66" s="121"/>
      <c r="D66" s="341"/>
      <c r="E66" s="377"/>
      <c r="F66" s="341"/>
      <c r="G66" s="341"/>
      <c r="H66" s="341"/>
      <c r="I66" s="154" t="str">
        <f t="shared" ref="I66:I67" si="7">IF(H66&lt;1,"",IF(H66&lt;=2,"1,00",IF(H66&lt;=3,"2,00",IF(H66&lt;=4,"3,00",IF(H66&gt;=5,"4,00","")))))</f>
        <v/>
      </c>
      <c r="J66" s="392"/>
      <c r="K66" s="392"/>
      <c r="L66" s="368"/>
      <c r="M66" s="308"/>
      <c r="N66" s="116"/>
      <c r="O66" s="116"/>
      <c r="P66" s="116"/>
      <c r="Q66" s="116"/>
      <c r="R66" s="116"/>
    </row>
    <row r="67" ht="15.75" customHeight="1" spans="3:18">
      <c r="C67" s="121"/>
      <c r="D67" s="341"/>
      <c r="E67" s="377"/>
      <c r="F67" s="341"/>
      <c r="G67" s="341"/>
      <c r="H67" s="341"/>
      <c r="I67" s="154" t="str">
        <f t="shared" si="7"/>
        <v/>
      </c>
      <c r="J67" s="392"/>
      <c r="K67" s="392"/>
      <c r="L67" s="368"/>
      <c r="M67" s="308"/>
      <c r="N67" s="116"/>
      <c r="O67" s="116"/>
      <c r="P67" s="116"/>
      <c r="Q67" s="116"/>
      <c r="R67" s="116"/>
    </row>
    <row r="68" ht="15.75" customHeight="1" spans="3:18">
      <c r="C68" s="121"/>
      <c r="D68" s="378" t="s">
        <v>297</v>
      </c>
      <c r="E68" s="379"/>
      <c r="F68" s="379"/>
      <c r="G68" s="379"/>
      <c r="H68" s="380"/>
      <c r="I68" s="249" t="str">
        <f>IFERROR(SUM(I65+I66+I67),"")</f>
        <v/>
      </c>
      <c r="J68" s="392"/>
      <c r="K68" s="392"/>
      <c r="L68" s="368"/>
      <c r="M68" s="308"/>
      <c r="N68" s="116"/>
      <c r="O68" s="116"/>
      <c r="P68" s="116"/>
      <c r="Q68" s="116"/>
      <c r="R68" s="116"/>
    </row>
    <row r="69" ht="15.75" customHeight="1" spans="3:18">
      <c r="C69" s="121"/>
      <c r="D69" s="378" t="s">
        <v>298</v>
      </c>
      <c r="E69" s="379"/>
      <c r="F69" s="379"/>
      <c r="G69" s="379"/>
      <c r="H69" s="380"/>
      <c r="I69" s="249" t="str">
        <f>IFERROR(SUM(I68/3),"")</f>
        <v/>
      </c>
      <c r="J69" s="392"/>
      <c r="K69" s="392"/>
      <c r="L69" s="368"/>
      <c r="M69" s="308"/>
      <c r="N69" s="116"/>
      <c r="O69" s="116"/>
      <c r="P69" s="116"/>
      <c r="Q69" s="116"/>
      <c r="R69" s="116"/>
    </row>
    <row r="70" ht="15.75" customHeight="1" spans="3:18">
      <c r="C70" s="121"/>
      <c r="D70" s="116"/>
      <c r="E70" s="116"/>
      <c r="F70" s="308"/>
      <c r="G70" s="308"/>
      <c r="H70" s="308"/>
      <c r="I70" s="308"/>
      <c r="J70" s="308"/>
      <c r="K70" s="308"/>
      <c r="L70" s="368"/>
      <c r="M70" s="308"/>
      <c r="N70" s="116"/>
      <c r="O70" s="116"/>
      <c r="P70" s="116"/>
      <c r="Q70" s="116"/>
      <c r="R70" s="116"/>
    </row>
    <row r="71" ht="15.75" customHeight="1" spans="3:18">
      <c r="C71" s="121"/>
      <c r="D71" s="381" t="s">
        <v>299</v>
      </c>
      <c r="E71" s="116"/>
      <c r="F71" s="308"/>
      <c r="G71" s="308"/>
      <c r="H71" s="308"/>
      <c r="I71" s="308"/>
      <c r="J71" s="308"/>
      <c r="K71" s="308"/>
      <c r="L71" s="368"/>
      <c r="M71" s="308"/>
      <c r="N71" s="116"/>
      <c r="O71" s="116"/>
      <c r="P71" s="116"/>
      <c r="Q71" s="116"/>
      <c r="R71" s="116"/>
    </row>
    <row r="72" ht="15.75" customHeight="1" spans="3:18">
      <c r="C72" s="328"/>
      <c r="D72" s="268"/>
      <c r="E72" s="268"/>
      <c r="F72" s="329"/>
      <c r="G72" s="329"/>
      <c r="H72" s="329"/>
      <c r="I72" s="329"/>
      <c r="J72" s="329"/>
      <c r="K72" s="329"/>
      <c r="L72" s="369"/>
      <c r="M72" s="308"/>
      <c r="N72" s="116"/>
      <c r="O72" s="116"/>
      <c r="P72" s="116"/>
      <c r="Q72" s="116"/>
      <c r="R72" s="116"/>
    </row>
    <row r="73" ht="15.75" customHeight="1" spans="3:18">
      <c r="C73" s="116"/>
      <c r="D73" s="116"/>
      <c r="E73" s="116"/>
      <c r="F73" s="308"/>
      <c r="G73" s="308"/>
      <c r="H73" s="308"/>
      <c r="I73" s="308"/>
      <c r="J73" s="308"/>
      <c r="K73" s="308"/>
      <c r="L73" s="308"/>
      <c r="M73" s="308"/>
      <c r="N73" s="116"/>
      <c r="O73" s="116"/>
      <c r="P73" s="116"/>
      <c r="Q73" s="116"/>
      <c r="R73" s="116"/>
    </row>
    <row r="74" ht="15.75" customHeight="1" spans="3:18">
      <c r="C74" s="119" t="s">
        <v>300</v>
      </c>
      <c r="D74" s="120"/>
      <c r="E74" s="120"/>
      <c r="F74" s="309"/>
      <c r="G74" s="309"/>
      <c r="H74" s="309"/>
      <c r="I74" s="309"/>
      <c r="J74" s="309"/>
      <c r="K74" s="309"/>
      <c r="L74" s="309"/>
      <c r="M74" s="309"/>
      <c r="N74" s="120"/>
      <c r="O74" s="150"/>
      <c r="P74" s="116"/>
      <c r="Q74" s="116"/>
      <c r="R74" s="116"/>
    </row>
    <row r="75" ht="15.75" customHeight="1" spans="3:18">
      <c r="C75" s="121"/>
      <c r="D75" s="116"/>
      <c r="E75" s="116"/>
      <c r="F75" s="308"/>
      <c r="G75" s="308"/>
      <c r="H75" s="308"/>
      <c r="I75" s="308"/>
      <c r="J75" s="308"/>
      <c r="K75" s="308"/>
      <c r="L75" s="308"/>
      <c r="M75" s="308"/>
      <c r="N75" s="116"/>
      <c r="O75" s="151"/>
      <c r="P75" s="116"/>
      <c r="Q75" s="116"/>
      <c r="R75" s="116"/>
    </row>
    <row r="76" ht="15.75" customHeight="1" spans="3:18">
      <c r="C76" s="121"/>
      <c r="D76" s="333" t="s">
        <v>10</v>
      </c>
      <c r="E76" s="837" t="s">
        <v>301</v>
      </c>
      <c r="F76" s="838" t="s">
        <v>302</v>
      </c>
      <c r="G76" s="334"/>
      <c r="H76" s="334"/>
      <c r="I76" s="334"/>
      <c r="J76" s="334"/>
      <c r="K76" s="335"/>
      <c r="L76" s="124" t="s">
        <v>29</v>
      </c>
      <c r="M76" s="124" t="s">
        <v>273</v>
      </c>
      <c r="N76" s="124" t="s">
        <v>255</v>
      </c>
      <c r="O76" s="151"/>
      <c r="P76" s="116"/>
      <c r="Q76" s="116"/>
      <c r="R76" s="116"/>
    </row>
    <row r="77" ht="15.75" customHeight="1" spans="3:18">
      <c r="C77" s="121"/>
      <c r="D77" s="128"/>
      <c r="E77" s="128"/>
      <c r="F77" s="125">
        <v>1</v>
      </c>
      <c r="G77" s="335"/>
      <c r="H77" s="130">
        <v>2</v>
      </c>
      <c r="I77" s="335"/>
      <c r="J77" s="130">
        <v>3</v>
      </c>
      <c r="K77" s="335"/>
      <c r="L77" s="394"/>
      <c r="M77" s="394"/>
      <c r="N77" s="128"/>
      <c r="O77" s="151"/>
      <c r="P77" s="116"/>
      <c r="Q77" s="116"/>
      <c r="R77" s="116"/>
    </row>
    <row r="78" ht="15.75" customHeight="1" spans="3:18">
      <c r="C78" s="121"/>
      <c r="D78" s="132"/>
      <c r="E78" s="132"/>
      <c r="F78" s="382" t="s">
        <v>256</v>
      </c>
      <c r="G78" s="382" t="s">
        <v>257</v>
      </c>
      <c r="H78" s="382" t="s">
        <v>256</v>
      </c>
      <c r="I78" s="382" t="s">
        <v>257</v>
      </c>
      <c r="J78" s="382" t="s">
        <v>256</v>
      </c>
      <c r="K78" s="382" t="s">
        <v>257</v>
      </c>
      <c r="L78" s="395"/>
      <c r="M78" s="395"/>
      <c r="N78" s="132"/>
      <c r="O78" s="151"/>
      <c r="P78" s="116"/>
      <c r="Q78" s="116"/>
      <c r="R78" s="116"/>
    </row>
    <row r="79" ht="15.75" customHeight="1" spans="3:18">
      <c r="C79" s="121"/>
      <c r="D79" s="237">
        <v>1</v>
      </c>
      <c r="E79" s="135" t="s">
        <v>303</v>
      </c>
      <c r="F79" s="147"/>
      <c r="G79" s="288" t="str">
        <f>IF(F79="Tidak Ada","1",IF(F79="Ada","4",""))</f>
        <v/>
      </c>
      <c r="H79" s="147"/>
      <c r="I79" s="288" t="str">
        <f>IF(H79="Tidak Ada","1",IF(H79="Ada","4",""))</f>
        <v/>
      </c>
      <c r="J79" s="147"/>
      <c r="K79" s="288" t="str">
        <f>IF(J79="Tidak Ada","1",IF(J79="Ada","4",""))</f>
        <v/>
      </c>
      <c r="L79" s="154" t="str">
        <f>IFERROR(SUM(G79+I79+K79),"")</f>
        <v/>
      </c>
      <c r="M79" s="154" t="str">
        <f>IFERROR(SUM(L79/3),"")</f>
        <v/>
      </c>
      <c r="N79" s="396" t="s">
        <v>304</v>
      </c>
      <c r="O79" s="151"/>
      <c r="P79" s="116"/>
      <c r="Q79" s="116"/>
      <c r="R79" s="116"/>
    </row>
    <row r="80" ht="15.75" customHeight="1" spans="3:18">
      <c r="C80" s="121"/>
      <c r="D80" s="237">
        <v>2</v>
      </c>
      <c r="E80" s="135" t="s">
        <v>305</v>
      </c>
      <c r="F80" s="147"/>
      <c r="G80" s="288" t="str">
        <f>IF(F80="Tidak Ada","1",IF(F80="Ada","4",""))</f>
        <v/>
      </c>
      <c r="H80" s="147"/>
      <c r="I80" s="288" t="str">
        <f>IF(H80="Tidak Ada","1",IF(H80="Ada","4",""))</f>
        <v/>
      </c>
      <c r="J80" s="147"/>
      <c r="K80" s="288" t="str">
        <f>IF(J80="Tidak Ada","1",IF(J80="Ada","4",""))</f>
        <v/>
      </c>
      <c r="L80" s="154" t="str">
        <f t="shared" ref="L80:L82" si="8">IFERROR(SUM(G80+I80+K80),"")</f>
        <v/>
      </c>
      <c r="M80" s="154" t="str">
        <f t="shared" ref="M80:M82" si="9">IFERROR(SUM(L80/3),"")</f>
        <v/>
      </c>
      <c r="N80" s="397"/>
      <c r="O80" s="151"/>
      <c r="P80" s="116"/>
      <c r="Q80" s="116"/>
      <c r="R80" s="116"/>
    </row>
    <row r="81" ht="15.75" customHeight="1" spans="3:18">
      <c r="C81" s="121"/>
      <c r="D81" s="237">
        <v>3</v>
      </c>
      <c r="E81" s="135" t="s">
        <v>306</v>
      </c>
      <c r="F81" s="147"/>
      <c r="G81" s="288" t="str">
        <f>IF(F81="Tidak Ada","1",IF(F81="Ada","4",""))</f>
        <v/>
      </c>
      <c r="H81" s="147"/>
      <c r="I81" s="288" t="str">
        <f>IF(H81="Tidak Ada","1",IF(H81="Ada","4",""))</f>
        <v/>
      </c>
      <c r="J81" s="147"/>
      <c r="K81" s="288" t="str">
        <f>IF(J81="Tidak Ada","1",IF(J81="Ada","4",""))</f>
        <v/>
      </c>
      <c r="L81" s="154" t="str">
        <f t="shared" si="8"/>
        <v/>
      </c>
      <c r="M81" s="154" t="str">
        <f t="shared" si="9"/>
        <v/>
      </c>
      <c r="N81" s="397"/>
      <c r="O81" s="151"/>
      <c r="P81" s="116"/>
      <c r="Q81" s="116"/>
      <c r="R81" s="116"/>
    </row>
    <row r="82" ht="30.5" customHeight="1" spans="3:18">
      <c r="C82" s="121"/>
      <c r="D82" s="237">
        <v>4</v>
      </c>
      <c r="E82" s="145" t="s">
        <v>307</v>
      </c>
      <c r="F82" s="147"/>
      <c r="G82" s="288" t="str">
        <f>IF(F82="Tidak Ada","1",IF(F82="Ada","4",""))</f>
        <v/>
      </c>
      <c r="H82" s="147"/>
      <c r="I82" s="288" t="str">
        <f>IF(H82="Tidak Ada","1",IF(H82="Ada","4",""))</f>
        <v/>
      </c>
      <c r="J82" s="147"/>
      <c r="K82" s="288" t="str">
        <f>IF(J82="Tidak Ada","1",IF(J82="Ada","4",""))</f>
        <v/>
      </c>
      <c r="L82" s="154" t="str">
        <f t="shared" si="8"/>
        <v/>
      </c>
      <c r="M82" s="154" t="str">
        <f t="shared" si="9"/>
        <v/>
      </c>
      <c r="N82" s="397"/>
      <c r="O82" s="151"/>
      <c r="P82" s="116"/>
      <c r="Q82" s="116"/>
      <c r="R82" s="116"/>
    </row>
    <row r="83" ht="15.75" customHeight="1" spans="3:18">
      <c r="C83" s="121"/>
      <c r="D83" s="135"/>
      <c r="E83" s="139"/>
      <c r="F83" s="343"/>
      <c r="G83" s="343"/>
      <c r="H83" s="343"/>
      <c r="I83" s="343"/>
      <c r="J83" s="157" t="s">
        <v>308</v>
      </c>
      <c r="K83" s="398"/>
      <c r="L83" s="399"/>
      <c r="M83" s="158">
        <f>IFERROR(SUM(M79:M82),"")</f>
        <v>0</v>
      </c>
      <c r="N83" s="397"/>
      <c r="O83" s="151"/>
      <c r="P83" s="116"/>
      <c r="Q83" s="116"/>
      <c r="R83" s="116"/>
    </row>
    <row r="84" ht="15.75" customHeight="1" spans="3:18">
      <c r="C84" s="328"/>
      <c r="D84" s="268"/>
      <c r="E84" s="268"/>
      <c r="F84" s="329"/>
      <c r="G84" s="329"/>
      <c r="H84" s="329"/>
      <c r="I84" s="329"/>
      <c r="J84" s="329"/>
      <c r="K84" s="329"/>
      <c r="L84" s="329"/>
      <c r="M84" s="329"/>
      <c r="N84" s="268"/>
      <c r="O84" s="361"/>
      <c r="P84" s="116"/>
      <c r="Q84" s="116"/>
      <c r="R84" s="116"/>
    </row>
    <row r="85" ht="15.75" customHeight="1" spans="3:18">
      <c r="C85" s="116"/>
      <c r="D85" s="116"/>
      <c r="E85" s="116"/>
      <c r="F85" s="308"/>
      <c r="G85" s="308"/>
      <c r="H85" s="308"/>
      <c r="I85" s="308"/>
      <c r="J85" s="308"/>
      <c r="K85" s="308"/>
      <c r="L85" s="308"/>
      <c r="M85" s="308"/>
      <c r="N85" s="116"/>
      <c r="O85" s="116"/>
      <c r="P85" s="116"/>
      <c r="Q85" s="116"/>
      <c r="R85" s="116"/>
    </row>
    <row r="86" ht="14.25" customHeight="1" spans="3:17">
      <c r="C86" s="116"/>
      <c r="D86" s="116"/>
      <c r="E86" s="116"/>
      <c r="F86" s="308"/>
      <c r="G86" s="308"/>
      <c r="H86" s="308"/>
      <c r="I86" s="308"/>
      <c r="J86" s="308"/>
      <c r="K86" s="308"/>
      <c r="L86" s="308"/>
      <c r="M86" s="308"/>
      <c r="N86" s="116"/>
      <c r="O86" s="116"/>
      <c r="P86" s="116"/>
      <c r="Q86" s="116"/>
    </row>
    <row r="87" ht="18" customHeight="1" spans="3:17">
      <c r="C87" s="228" t="s">
        <v>309</v>
      </c>
      <c r="D87" s="229"/>
      <c r="E87" s="229"/>
      <c r="F87" s="383"/>
      <c r="G87" s="383"/>
      <c r="H87" s="383"/>
      <c r="I87" s="383"/>
      <c r="J87" s="383"/>
      <c r="K87" s="383"/>
      <c r="L87" s="383"/>
      <c r="M87" s="383"/>
      <c r="N87" s="229"/>
      <c r="O87" s="256"/>
      <c r="P87" s="116"/>
      <c r="Q87" s="116"/>
    </row>
    <row r="88" ht="14.25" customHeight="1" spans="3:17">
      <c r="C88" s="240"/>
      <c r="D88" s="384"/>
      <c r="E88" s="384"/>
      <c r="F88" s="385"/>
      <c r="G88" s="385"/>
      <c r="H88" s="385"/>
      <c r="I88" s="385"/>
      <c r="J88" s="385"/>
      <c r="K88" s="385"/>
      <c r="L88" s="385"/>
      <c r="M88" s="385"/>
      <c r="N88" s="384"/>
      <c r="O88" s="151"/>
      <c r="P88" s="116"/>
      <c r="Q88" s="116"/>
    </row>
    <row r="89" ht="14.25" customHeight="1" spans="3:17">
      <c r="C89" s="240"/>
      <c r="D89" s="386" t="s">
        <v>10</v>
      </c>
      <c r="E89" s="840" t="s">
        <v>310</v>
      </c>
      <c r="F89" s="841" t="s">
        <v>302</v>
      </c>
      <c r="G89" s="388"/>
      <c r="H89" s="388"/>
      <c r="I89" s="388"/>
      <c r="J89" s="388"/>
      <c r="K89" s="400"/>
      <c r="L89" s="124" t="s">
        <v>311</v>
      </c>
      <c r="M89" s="124" t="s">
        <v>312</v>
      </c>
      <c r="N89" s="387" t="s">
        <v>295</v>
      </c>
      <c r="O89" s="151"/>
      <c r="P89" s="116"/>
      <c r="Q89" s="116"/>
    </row>
    <row r="90" ht="14.25" customHeight="1" spans="3:17">
      <c r="C90" s="389"/>
      <c r="D90" s="128"/>
      <c r="E90" s="128"/>
      <c r="F90" s="125">
        <v>1</v>
      </c>
      <c r="G90" s="335"/>
      <c r="H90" s="130">
        <v>2</v>
      </c>
      <c r="I90" s="335"/>
      <c r="J90" s="130">
        <v>3</v>
      </c>
      <c r="K90" s="335"/>
      <c r="L90" s="394"/>
      <c r="M90" s="394"/>
      <c r="N90" s="128"/>
      <c r="O90" s="151"/>
      <c r="P90" s="116"/>
      <c r="Q90" s="116"/>
    </row>
    <row r="91" ht="19" customHeight="1" spans="3:17">
      <c r="C91" s="389"/>
      <c r="D91" s="132"/>
      <c r="E91" s="132"/>
      <c r="F91" s="382" t="s">
        <v>256</v>
      </c>
      <c r="G91" s="382" t="s">
        <v>257</v>
      </c>
      <c r="H91" s="219" t="s">
        <v>256</v>
      </c>
      <c r="I91" s="219" t="s">
        <v>257</v>
      </c>
      <c r="J91" s="219" t="s">
        <v>256</v>
      </c>
      <c r="K91" s="219" t="s">
        <v>257</v>
      </c>
      <c r="L91" s="395"/>
      <c r="M91" s="395"/>
      <c r="N91" s="132"/>
      <c r="O91" s="151"/>
      <c r="P91" s="116"/>
      <c r="Q91" s="116"/>
    </row>
    <row r="92" ht="43.5" customHeight="1" spans="3:17">
      <c r="C92" s="390"/>
      <c r="D92" s="138">
        <v>1</v>
      </c>
      <c r="E92" s="144" t="s">
        <v>313</v>
      </c>
      <c r="F92" s="391"/>
      <c r="G92" s="287" t="str">
        <f>IF(F92="Tidak Ada","1",IF(F92="50% kondisi sesuai aturan","2",IF(F92="75 % kondisi sesuai aturan","3",IF(F92="100 % kondisi sesuai aturan","4",""))))</f>
        <v/>
      </c>
      <c r="H92" s="391"/>
      <c r="I92" s="287" t="str">
        <f>IF(H92="Tidak Ada","1",IF(H92="50% kondisi sesuai aturan","2",IF(H92="75 % kondisi sesuai aturan","3",IF(H92="100 % kondisi sesuai aturan","4",""))))</f>
        <v/>
      </c>
      <c r="J92" s="391"/>
      <c r="K92" s="220" t="str">
        <f>IF(J92="Tidak Ada","1",IF(J92="50% kondisi sesuai aturan","2",IF(J92="75 % kondisi sesuai aturan","3",IF(J92="100 % kondisi sesuai aturan","4",""))))</f>
        <v/>
      </c>
      <c r="L92" s="154" t="str">
        <f>IFERROR(SUM(G92+I92+K92),"")</f>
        <v/>
      </c>
      <c r="M92" s="154" t="str">
        <f>IFERROR(SUM(L92/3),"")</f>
        <v/>
      </c>
      <c r="N92" s="401" t="s">
        <v>314</v>
      </c>
      <c r="O92" s="151"/>
      <c r="P92" s="116"/>
      <c r="Q92" s="116"/>
    </row>
    <row r="93" ht="43.5" customHeight="1" spans="3:17">
      <c r="C93" s="390"/>
      <c r="D93" s="138">
        <v>2</v>
      </c>
      <c r="E93" s="145" t="s">
        <v>315</v>
      </c>
      <c r="F93" s="391"/>
      <c r="G93" s="287" t="str">
        <f>IF(F93="Tidak Ada","1",IF(F93="50% kondisi sesuai aturan","2",IF(F93="75 % kondisi sesuai aturan","3",IF(F93="100 % kondisi sesuai aturan","4",""))))</f>
        <v/>
      </c>
      <c r="H93" s="391"/>
      <c r="I93" s="287" t="str">
        <f>IF(H93="Tidak Ada","1",IF(H93="50% kondisi sesuai aturan","2",IF(H93="75 % kondisi sesuai aturan","3",IF(H93="100 % kondisi sesuai aturan","4",""))))</f>
        <v/>
      </c>
      <c r="J93" s="391"/>
      <c r="K93" s="220" t="str">
        <f>IF(J93="Tidak Ada","1",IF(J93="50% kondisi sesuai aturan","2",IF(J93="75 % kondisi sesuai aturan","3",IF(J93="100 % kondisi sesuai aturan","4",""))))</f>
        <v/>
      </c>
      <c r="L93" s="154" t="str">
        <f t="shared" ref="L93:L94" si="10">IFERROR(SUM(G93+I93+K93),"")</f>
        <v/>
      </c>
      <c r="M93" s="154" t="str">
        <f t="shared" ref="M93:M94" si="11">IFERROR(SUM(L93/3),"")</f>
        <v/>
      </c>
      <c r="N93" s="402"/>
      <c r="O93" s="151"/>
      <c r="P93" s="116"/>
      <c r="Q93" s="116"/>
    </row>
    <row r="94" ht="43.5" customHeight="1" spans="3:17">
      <c r="C94" s="390"/>
      <c r="D94" s="138">
        <v>3</v>
      </c>
      <c r="E94" s="135" t="s">
        <v>316</v>
      </c>
      <c r="F94" s="391"/>
      <c r="G94" s="287" t="str">
        <f>IF(F94="Tidak Ada","1",IF(F94="50% kondisi sesuai aturan","2",IF(F94="75 % kondisi sesuai aturan","3",IF(F94="100 % kondisi sesuai aturan","4",""))))</f>
        <v/>
      </c>
      <c r="H94" s="391"/>
      <c r="I94" s="287" t="str">
        <f>IF(H94="Tidak Ada","1",IF(H94="50% kondisi sesuai aturan","2",IF(H94="75 % kondisi sesuai aturan","3",IF(H94="100 % kondisi sesuai aturan","4",""))))</f>
        <v/>
      </c>
      <c r="J94" s="391"/>
      <c r="K94" s="220" t="str">
        <f>IF(J94="Tidak Ada","1",IF(J94="50% kondisi sesuai aturan","2",IF(J94="75 % kondisi sesuai aturan","3",IF(J94="100 % kondisi sesuai aturan","4",""))))</f>
        <v/>
      </c>
      <c r="L94" s="154" t="str">
        <f t="shared" si="10"/>
        <v/>
      </c>
      <c r="M94" s="154" t="str">
        <f t="shared" si="11"/>
        <v/>
      </c>
      <c r="N94" s="402"/>
      <c r="O94" s="151"/>
      <c r="P94" s="116"/>
      <c r="Q94" s="116"/>
    </row>
    <row r="95" ht="24" customHeight="1" spans="3:17">
      <c r="C95" s="121"/>
      <c r="D95" s="135"/>
      <c r="E95" s="139"/>
      <c r="F95" s="343"/>
      <c r="G95" s="343"/>
      <c r="H95" s="343"/>
      <c r="I95" s="157" t="s">
        <v>317</v>
      </c>
      <c r="J95" s="157"/>
      <c r="K95" s="157"/>
      <c r="L95" s="403"/>
      <c r="M95" s="158">
        <f>IFERROR(SUM(M92:M94),"")</f>
        <v>0</v>
      </c>
      <c r="N95" s="404"/>
      <c r="O95" s="151"/>
      <c r="P95" s="116"/>
      <c r="Q95" s="116"/>
    </row>
    <row r="96" ht="14.25" customHeight="1" spans="3:17">
      <c r="C96" s="328"/>
      <c r="D96" s="268"/>
      <c r="E96" s="268"/>
      <c r="F96" s="329"/>
      <c r="G96" s="329"/>
      <c r="H96" s="329"/>
      <c r="I96" s="329"/>
      <c r="J96" s="329"/>
      <c r="K96" s="329"/>
      <c r="L96" s="329"/>
      <c r="M96" s="329"/>
      <c r="N96" s="268"/>
      <c r="O96" s="361"/>
      <c r="P96" s="116"/>
      <c r="Q96" s="116"/>
    </row>
    <row r="97" ht="14.25" customHeight="1" spans="3:17">
      <c r="C97" s="116"/>
      <c r="D97" s="116"/>
      <c r="E97" s="116"/>
      <c r="F97" s="308"/>
      <c r="G97" s="308"/>
      <c r="H97" s="308"/>
      <c r="I97" s="308"/>
      <c r="J97" s="308"/>
      <c r="K97" s="405"/>
      <c r="L97" s="308"/>
      <c r="M97" s="308"/>
      <c r="N97" s="116"/>
      <c r="O97" s="116"/>
      <c r="P97" s="116"/>
      <c r="Q97" s="116"/>
    </row>
    <row r="98" ht="15.75" customHeight="1" spans="3:18">
      <c r="C98" s="116"/>
      <c r="D98" s="116"/>
      <c r="E98" s="116"/>
      <c r="F98" s="308"/>
      <c r="G98" s="308"/>
      <c r="H98" s="308"/>
      <c r="I98" s="308"/>
      <c r="J98" s="308"/>
      <c r="K98" s="308"/>
      <c r="L98" s="308"/>
      <c r="M98" s="308"/>
      <c r="N98" s="116"/>
      <c r="O98" s="116"/>
      <c r="P98" s="116"/>
      <c r="Q98" s="116"/>
      <c r="R98" s="116"/>
    </row>
    <row r="99" ht="15.75" customHeight="1" spans="3:18">
      <c r="C99" s="116"/>
      <c r="D99" s="116"/>
      <c r="E99" s="116"/>
      <c r="F99" s="308"/>
      <c r="G99" s="308"/>
      <c r="H99" s="308"/>
      <c r="I99" s="308"/>
      <c r="J99" s="308"/>
      <c r="K99" s="308"/>
      <c r="L99" s="308"/>
      <c r="M99" s="308"/>
      <c r="N99" s="116"/>
      <c r="O99" s="116"/>
      <c r="P99" s="116"/>
      <c r="Q99" s="116"/>
      <c r="R99" s="116"/>
    </row>
    <row r="100" ht="15.75" customHeight="1" spans="3:18">
      <c r="C100" s="116"/>
      <c r="D100" s="116"/>
      <c r="E100" s="116"/>
      <c r="F100" s="308"/>
      <c r="G100" s="308"/>
      <c r="H100" s="308"/>
      <c r="I100" s="308"/>
      <c r="J100" s="308"/>
      <c r="K100" s="308"/>
      <c r="L100" s="308"/>
      <c r="M100" s="308"/>
      <c r="N100" s="116"/>
      <c r="O100" s="116"/>
      <c r="P100" s="116"/>
      <c r="Q100" s="116"/>
      <c r="R100" s="116"/>
    </row>
    <row r="101" ht="15.75" customHeight="1" spans="3:18">
      <c r="C101" s="116"/>
      <c r="D101" s="116"/>
      <c r="E101" s="116"/>
      <c r="F101" s="308"/>
      <c r="G101" s="308"/>
      <c r="H101" s="308"/>
      <c r="I101" s="308"/>
      <c r="J101" s="308"/>
      <c r="K101" s="308"/>
      <c r="L101" s="308"/>
      <c r="M101" s="308"/>
      <c r="N101" s="116"/>
      <c r="O101" s="116"/>
      <c r="P101" s="116"/>
      <c r="Q101" s="116"/>
      <c r="R101" s="116"/>
    </row>
    <row r="102" ht="15.75" customHeight="1" spans="3:18">
      <c r="C102" s="116"/>
      <c r="D102" s="116"/>
      <c r="E102" s="116"/>
      <c r="F102" s="308"/>
      <c r="G102" s="308"/>
      <c r="H102" s="308"/>
      <c r="I102" s="308"/>
      <c r="J102" s="308"/>
      <c r="K102" s="308"/>
      <c r="L102" s="308"/>
      <c r="M102" s="308"/>
      <c r="N102" s="116"/>
      <c r="O102" s="116"/>
      <c r="P102" s="116"/>
      <c r="Q102" s="116"/>
      <c r="R102" s="116"/>
    </row>
    <row r="103" ht="15.75" customHeight="1" spans="3:18">
      <c r="C103" s="116"/>
      <c r="D103" s="116"/>
      <c r="E103" s="116"/>
      <c r="F103" s="308"/>
      <c r="G103" s="308"/>
      <c r="H103" s="308"/>
      <c r="I103" s="308"/>
      <c r="J103" s="308"/>
      <c r="K103" s="308"/>
      <c r="L103" s="308"/>
      <c r="M103" s="308"/>
      <c r="N103" s="116"/>
      <c r="O103" s="116"/>
      <c r="P103" s="116"/>
      <c r="Q103" s="116"/>
      <c r="R103" s="116"/>
    </row>
    <row r="104" ht="15.75" customHeight="1" spans="3:18">
      <c r="C104" s="116"/>
      <c r="D104" s="116"/>
      <c r="E104" s="116"/>
      <c r="F104" s="308"/>
      <c r="G104" s="308"/>
      <c r="H104" s="308"/>
      <c r="I104" s="308"/>
      <c r="J104" s="308"/>
      <c r="K104" s="308"/>
      <c r="L104" s="308"/>
      <c r="M104" s="308"/>
      <c r="N104" s="116"/>
      <c r="O104" s="116"/>
      <c r="P104" s="116"/>
      <c r="Q104" s="116"/>
      <c r="R104" s="116"/>
    </row>
    <row r="105" ht="15.75" customHeight="1" spans="3:18">
      <c r="C105" s="116"/>
      <c r="D105" s="116"/>
      <c r="E105" s="116"/>
      <c r="F105" s="308"/>
      <c r="G105" s="308"/>
      <c r="H105" s="308"/>
      <c r="I105" s="308"/>
      <c r="J105" s="308"/>
      <c r="K105" s="308"/>
      <c r="L105" s="308"/>
      <c r="M105" s="308"/>
      <c r="N105" s="116"/>
      <c r="O105" s="116"/>
      <c r="P105" s="116"/>
      <c r="Q105" s="116"/>
      <c r="R105" s="116"/>
    </row>
    <row r="106" ht="15.75" customHeight="1" spans="3:18">
      <c r="C106" s="116"/>
      <c r="D106" s="116"/>
      <c r="E106" s="116"/>
      <c r="F106" s="308"/>
      <c r="G106" s="308"/>
      <c r="H106" s="308"/>
      <c r="I106" s="308"/>
      <c r="J106" s="308"/>
      <c r="K106" s="308"/>
      <c r="L106" s="308"/>
      <c r="M106" s="308"/>
      <c r="N106" s="116"/>
      <c r="O106" s="116"/>
      <c r="P106" s="116"/>
      <c r="Q106" s="116"/>
      <c r="R106" s="116"/>
    </row>
    <row r="107" ht="15.75" customHeight="1" spans="3:18">
      <c r="C107" s="116"/>
      <c r="D107" s="116"/>
      <c r="E107" s="116"/>
      <c r="F107" s="308"/>
      <c r="G107" s="308"/>
      <c r="H107" s="308"/>
      <c r="I107" s="308"/>
      <c r="J107" s="308"/>
      <c r="K107" s="308"/>
      <c r="L107" s="308"/>
      <c r="M107" s="308"/>
      <c r="N107" s="116"/>
      <c r="O107" s="116"/>
      <c r="P107" s="116"/>
      <c r="Q107" s="116"/>
      <c r="R107" s="116"/>
    </row>
    <row r="108" ht="15.75" customHeight="1" spans="3:18">
      <c r="C108" s="116"/>
      <c r="D108" s="116"/>
      <c r="E108" s="116"/>
      <c r="F108" s="308"/>
      <c r="G108" s="308"/>
      <c r="H108" s="308"/>
      <c r="I108" s="308"/>
      <c r="J108" s="308"/>
      <c r="K108" s="308"/>
      <c r="L108" s="308"/>
      <c r="M108" s="308"/>
      <c r="N108" s="116"/>
      <c r="O108" s="116"/>
      <c r="P108" s="116"/>
      <c r="Q108" s="116"/>
      <c r="R108" s="116"/>
    </row>
    <row r="109" ht="15.75" customHeight="1" spans="3:18">
      <c r="C109" s="116"/>
      <c r="D109" s="116"/>
      <c r="E109" s="116"/>
      <c r="F109" s="308"/>
      <c r="G109" s="308"/>
      <c r="H109" s="308"/>
      <c r="I109" s="308"/>
      <c r="J109" s="308"/>
      <c r="K109" s="308"/>
      <c r="L109" s="308"/>
      <c r="M109" s="308"/>
      <c r="N109" s="116"/>
      <c r="O109" s="116"/>
      <c r="P109" s="116"/>
      <c r="Q109" s="116"/>
      <c r="R109" s="116"/>
    </row>
    <row r="110" ht="15.75" customHeight="1" spans="3:18">
      <c r="C110" s="116"/>
      <c r="D110" s="116"/>
      <c r="E110" s="116"/>
      <c r="F110" s="308"/>
      <c r="G110" s="308"/>
      <c r="H110" s="308"/>
      <c r="I110" s="308"/>
      <c r="J110" s="308"/>
      <c r="K110" s="308"/>
      <c r="L110" s="308"/>
      <c r="M110" s="308"/>
      <c r="N110" s="116"/>
      <c r="O110" s="116"/>
      <c r="P110" s="116"/>
      <c r="Q110" s="116"/>
      <c r="R110" s="116"/>
    </row>
    <row r="111" ht="15.75" customHeight="1" spans="3:18">
      <c r="C111" s="116"/>
      <c r="D111" s="116"/>
      <c r="E111" s="116"/>
      <c r="F111" s="308"/>
      <c r="G111" s="308"/>
      <c r="H111" s="308"/>
      <c r="I111" s="308"/>
      <c r="J111" s="308"/>
      <c r="K111" s="308"/>
      <c r="L111" s="308"/>
      <c r="M111" s="308"/>
      <c r="N111" s="116"/>
      <c r="O111" s="116"/>
      <c r="P111" s="116"/>
      <c r="Q111" s="116"/>
      <c r="R111" s="116"/>
    </row>
    <row r="112" ht="15.75" customHeight="1" spans="3:18">
      <c r="C112" s="116"/>
      <c r="D112" s="116"/>
      <c r="E112" s="116"/>
      <c r="F112" s="308"/>
      <c r="G112" s="308"/>
      <c r="H112" s="308"/>
      <c r="I112" s="308"/>
      <c r="J112" s="308"/>
      <c r="K112" s="308"/>
      <c r="L112" s="308"/>
      <c r="M112" s="308"/>
      <c r="N112" s="116"/>
      <c r="O112" s="116"/>
      <c r="P112" s="116"/>
      <c r="Q112" s="116"/>
      <c r="R112" s="116"/>
    </row>
    <row r="113" ht="15.75" customHeight="1" spans="3:18">
      <c r="C113" s="116"/>
      <c r="D113" s="116"/>
      <c r="E113" s="116"/>
      <c r="F113" s="308"/>
      <c r="G113" s="308"/>
      <c r="H113" s="308"/>
      <c r="I113" s="308"/>
      <c r="J113" s="308"/>
      <c r="K113" s="308"/>
      <c r="L113" s="308"/>
      <c r="M113" s="308"/>
      <c r="N113" s="116"/>
      <c r="O113" s="116"/>
      <c r="P113" s="116"/>
      <c r="Q113" s="116"/>
      <c r="R113" s="116"/>
    </row>
    <row r="114" ht="15.75" customHeight="1" spans="3:18">
      <c r="C114" s="116"/>
      <c r="D114" s="116"/>
      <c r="E114" s="116"/>
      <c r="F114" s="308"/>
      <c r="G114" s="308"/>
      <c r="H114" s="308"/>
      <c r="I114" s="308"/>
      <c r="J114" s="308"/>
      <c r="K114" s="308"/>
      <c r="L114" s="308"/>
      <c r="M114" s="308"/>
      <c r="N114" s="116"/>
      <c r="O114" s="116"/>
      <c r="P114" s="116"/>
      <c r="Q114" s="116"/>
      <c r="R114" s="116"/>
    </row>
    <row r="115" ht="15.75" customHeight="1" spans="3:18">
      <c r="C115" s="116"/>
      <c r="D115" s="116"/>
      <c r="E115" s="116"/>
      <c r="F115" s="308"/>
      <c r="G115" s="308"/>
      <c r="H115" s="308"/>
      <c r="I115" s="308"/>
      <c r="J115" s="308"/>
      <c r="K115" s="308"/>
      <c r="L115" s="308"/>
      <c r="M115" s="308"/>
      <c r="N115" s="116"/>
      <c r="O115" s="116"/>
      <c r="P115" s="116"/>
      <c r="Q115" s="116"/>
      <c r="R115" s="116"/>
    </row>
    <row r="116" ht="15.75" customHeight="1" spans="3:18">
      <c r="C116" s="116"/>
      <c r="D116" s="116"/>
      <c r="E116" s="116"/>
      <c r="F116" s="308"/>
      <c r="G116" s="308"/>
      <c r="H116" s="308"/>
      <c r="I116" s="308"/>
      <c r="J116" s="308"/>
      <c r="K116" s="308"/>
      <c r="L116" s="308"/>
      <c r="M116" s="308"/>
      <c r="N116" s="116"/>
      <c r="O116" s="116"/>
      <c r="P116" s="116"/>
      <c r="Q116" s="116"/>
      <c r="R116" s="116"/>
    </row>
    <row r="117" ht="15.75" customHeight="1" spans="3:18">
      <c r="C117" s="116"/>
      <c r="D117" s="116"/>
      <c r="E117" s="116"/>
      <c r="F117" s="308"/>
      <c r="G117" s="308"/>
      <c r="H117" s="308"/>
      <c r="I117" s="308"/>
      <c r="J117" s="308"/>
      <c r="K117" s="308"/>
      <c r="L117" s="308"/>
      <c r="M117" s="308"/>
      <c r="N117" s="116"/>
      <c r="O117" s="116"/>
      <c r="P117" s="116"/>
      <c r="Q117" s="116"/>
      <c r="R117" s="116"/>
    </row>
    <row r="118" ht="15.75" customHeight="1" spans="3:18">
      <c r="C118" s="116"/>
      <c r="D118" s="116"/>
      <c r="E118" s="116"/>
      <c r="F118" s="308"/>
      <c r="G118" s="308"/>
      <c r="H118" s="308"/>
      <c r="I118" s="308"/>
      <c r="J118" s="308"/>
      <c r="K118" s="308"/>
      <c r="L118" s="308"/>
      <c r="M118" s="308"/>
      <c r="N118" s="116"/>
      <c r="O118" s="116"/>
      <c r="P118" s="116"/>
      <c r="Q118" s="116"/>
      <c r="R118" s="116"/>
    </row>
    <row r="119" ht="15.75" customHeight="1" spans="3:18">
      <c r="C119" s="116"/>
      <c r="D119" s="116"/>
      <c r="E119" s="116"/>
      <c r="F119" s="308"/>
      <c r="G119" s="308"/>
      <c r="H119" s="308"/>
      <c r="I119" s="308"/>
      <c r="J119" s="308"/>
      <c r="K119" s="308"/>
      <c r="L119" s="308"/>
      <c r="M119" s="308"/>
      <c r="N119" s="116"/>
      <c r="O119" s="116"/>
      <c r="P119" s="116"/>
      <c r="Q119" s="116"/>
      <c r="R119" s="116"/>
    </row>
    <row r="120" ht="15.75" customHeight="1" spans="3:18">
      <c r="C120" s="116"/>
      <c r="D120" s="116"/>
      <c r="E120" s="116"/>
      <c r="F120" s="308"/>
      <c r="G120" s="308"/>
      <c r="H120" s="308"/>
      <c r="I120" s="308"/>
      <c r="J120" s="308"/>
      <c r="K120" s="308"/>
      <c r="L120" s="308"/>
      <c r="M120" s="308"/>
      <c r="N120" s="116"/>
      <c r="O120" s="116"/>
      <c r="P120" s="116"/>
      <c r="Q120" s="116"/>
      <c r="R120" s="116"/>
    </row>
    <row r="121" ht="15.75" customHeight="1" spans="3:18">
      <c r="C121" s="116"/>
      <c r="D121" s="116"/>
      <c r="E121" s="116"/>
      <c r="F121" s="308"/>
      <c r="G121" s="308"/>
      <c r="H121" s="308"/>
      <c r="I121" s="308"/>
      <c r="J121" s="308"/>
      <c r="K121" s="308"/>
      <c r="L121" s="308"/>
      <c r="M121" s="308"/>
      <c r="N121" s="116"/>
      <c r="O121" s="116"/>
      <c r="P121" s="116"/>
      <c r="Q121" s="116"/>
      <c r="R121" s="116"/>
    </row>
    <row r="122" ht="15.75" customHeight="1" spans="3:18">
      <c r="C122" s="116"/>
      <c r="D122" s="116"/>
      <c r="E122" s="116"/>
      <c r="F122" s="308"/>
      <c r="G122" s="308"/>
      <c r="H122" s="308"/>
      <c r="I122" s="308"/>
      <c r="J122" s="308"/>
      <c r="K122" s="308"/>
      <c r="L122" s="308"/>
      <c r="M122" s="308"/>
      <c r="N122" s="116"/>
      <c r="O122" s="116"/>
      <c r="P122" s="116"/>
      <c r="Q122" s="116"/>
      <c r="R122" s="116"/>
    </row>
    <row r="123" ht="15.75" customHeight="1" spans="3:18">
      <c r="C123" s="116"/>
      <c r="D123" s="116"/>
      <c r="E123" s="116"/>
      <c r="F123" s="308"/>
      <c r="G123" s="308"/>
      <c r="H123" s="308"/>
      <c r="I123" s="308"/>
      <c r="J123" s="308"/>
      <c r="K123" s="308"/>
      <c r="L123" s="308"/>
      <c r="M123" s="308"/>
      <c r="N123" s="116"/>
      <c r="O123" s="116"/>
      <c r="P123" s="116"/>
      <c r="Q123" s="116"/>
      <c r="R123" s="116"/>
    </row>
    <row r="124" ht="15.75" customHeight="1" spans="3:18">
      <c r="C124" s="116"/>
      <c r="D124" s="116"/>
      <c r="E124" s="116"/>
      <c r="F124" s="308"/>
      <c r="G124" s="308"/>
      <c r="H124" s="308"/>
      <c r="I124" s="308"/>
      <c r="J124" s="308"/>
      <c r="K124" s="308"/>
      <c r="L124" s="308"/>
      <c r="M124" s="308"/>
      <c r="N124" s="116"/>
      <c r="O124" s="116"/>
      <c r="P124" s="116"/>
      <c r="Q124" s="116"/>
      <c r="R124" s="116"/>
    </row>
    <row r="125" ht="15.75" customHeight="1" spans="3:18">
      <c r="C125" s="116"/>
      <c r="D125" s="116"/>
      <c r="E125" s="116"/>
      <c r="F125" s="308"/>
      <c r="G125" s="308"/>
      <c r="H125" s="308"/>
      <c r="I125" s="308"/>
      <c r="J125" s="308"/>
      <c r="K125" s="308"/>
      <c r="L125" s="308"/>
      <c r="M125" s="308"/>
      <c r="N125" s="116"/>
      <c r="O125" s="116"/>
      <c r="P125" s="116"/>
      <c r="Q125" s="116"/>
      <c r="R125" s="116"/>
    </row>
    <row r="126" ht="15.75" customHeight="1" spans="3:18">
      <c r="C126" s="116"/>
      <c r="D126" s="116"/>
      <c r="E126" s="116"/>
      <c r="F126" s="308"/>
      <c r="G126" s="308"/>
      <c r="H126" s="308"/>
      <c r="I126" s="308"/>
      <c r="J126" s="308"/>
      <c r="K126" s="308"/>
      <c r="L126" s="308"/>
      <c r="M126" s="308"/>
      <c r="N126" s="116"/>
      <c r="O126" s="116"/>
      <c r="P126" s="116"/>
      <c r="Q126" s="116"/>
      <c r="R126" s="116"/>
    </row>
    <row r="127" ht="15.75" customHeight="1" spans="3:18">
      <c r="C127" s="116"/>
      <c r="D127" s="116"/>
      <c r="E127" s="116"/>
      <c r="F127" s="308"/>
      <c r="G127" s="308"/>
      <c r="H127" s="308"/>
      <c r="I127" s="308"/>
      <c r="J127" s="308"/>
      <c r="K127" s="308"/>
      <c r="L127" s="308"/>
      <c r="M127" s="308"/>
      <c r="N127" s="116"/>
      <c r="O127" s="116"/>
      <c r="P127" s="116"/>
      <c r="Q127" s="116"/>
      <c r="R127" s="116"/>
    </row>
    <row r="128" ht="15.75" customHeight="1" spans="3:18">
      <c r="C128" s="116"/>
      <c r="D128" s="116"/>
      <c r="E128" s="116"/>
      <c r="F128" s="308"/>
      <c r="G128" s="308"/>
      <c r="H128" s="308"/>
      <c r="I128" s="308"/>
      <c r="J128" s="308"/>
      <c r="K128" s="308"/>
      <c r="L128" s="308"/>
      <c r="M128" s="308"/>
      <c r="N128" s="116"/>
      <c r="O128" s="116"/>
      <c r="P128" s="116"/>
      <c r="Q128" s="116"/>
      <c r="R128" s="116"/>
    </row>
    <row r="129" ht="15.75" customHeight="1" spans="3:18">
      <c r="C129" s="116"/>
      <c r="D129" s="116"/>
      <c r="E129" s="116"/>
      <c r="F129" s="308"/>
      <c r="G129" s="308"/>
      <c r="H129" s="308"/>
      <c r="I129" s="308"/>
      <c r="J129" s="308"/>
      <c r="K129" s="308"/>
      <c r="L129" s="308"/>
      <c r="M129" s="308"/>
      <c r="N129" s="116"/>
      <c r="O129" s="116"/>
      <c r="P129" s="116"/>
      <c r="Q129" s="116"/>
      <c r="R129" s="116"/>
    </row>
    <row r="130" ht="15.75" customHeight="1" spans="3:18">
      <c r="C130" s="116"/>
      <c r="D130" s="116"/>
      <c r="E130" s="116"/>
      <c r="F130" s="308"/>
      <c r="G130" s="308"/>
      <c r="H130" s="308"/>
      <c r="I130" s="308"/>
      <c r="J130" s="308"/>
      <c r="K130" s="308"/>
      <c r="L130" s="308"/>
      <c r="M130" s="308"/>
      <c r="N130" s="116"/>
      <c r="O130" s="116"/>
      <c r="P130" s="116"/>
      <c r="Q130" s="116"/>
      <c r="R130" s="116"/>
    </row>
    <row r="131" ht="15.75" customHeight="1" spans="3:18">
      <c r="C131" s="116"/>
      <c r="D131" s="116"/>
      <c r="E131" s="116"/>
      <c r="F131" s="308"/>
      <c r="G131" s="308"/>
      <c r="H131" s="308"/>
      <c r="I131" s="308"/>
      <c r="J131" s="308"/>
      <c r="K131" s="308"/>
      <c r="L131" s="308"/>
      <c r="M131" s="308"/>
      <c r="N131" s="116"/>
      <c r="O131" s="116"/>
      <c r="P131" s="116"/>
      <c r="Q131" s="116"/>
      <c r="R131" s="116"/>
    </row>
    <row r="132" ht="15.75" customHeight="1" spans="3:18">
      <c r="C132" s="116"/>
      <c r="D132" s="116"/>
      <c r="E132" s="116"/>
      <c r="F132" s="308"/>
      <c r="G132" s="308"/>
      <c r="H132" s="308"/>
      <c r="I132" s="308"/>
      <c r="J132" s="308"/>
      <c r="K132" s="308"/>
      <c r="L132" s="308"/>
      <c r="M132" s="308"/>
      <c r="N132" s="116"/>
      <c r="O132" s="116"/>
      <c r="P132" s="116"/>
      <c r="Q132" s="116"/>
      <c r="R132" s="116"/>
    </row>
    <row r="133" ht="15.75" customHeight="1" spans="3:18">
      <c r="C133" s="116"/>
      <c r="D133" s="116"/>
      <c r="E133" s="116"/>
      <c r="F133" s="308"/>
      <c r="G133" s="308"/>
      <c r="H133" s="308"/>
      <c r="I133" s="308"/>
      <c r="J133" s="308"/>
      <c r="K133" s="308"/>
      <c r="L133" s="308"/>
      <c r="M133" s="308"/>
      <c r="N133" s="116"/>
      <c r="O133" s="116"/>
      <c r="P133" s="116"/>
      <c r="Q133" s="116"/>
      <c r="R133" s="116"/>
    </row>
    <row r="134" ht="15.75" customHeight="1" spans="3:18">
      <c r="C134" s="116"/>
      <c r="D134" s="116"/>
      <c r="E134" s="116"/>
      <c r="F134" s="308"/>
      <c r="G134" s="308"/>
      <c r="H134" s="308"/>
      <c r="I134" s="308"/>
      <c r="J134" s="308"/>
      <c r="K134" s="308"/>
      <c r="L134" s="308"/>
      <c r="M134" s="308"/>
      <c r="N134" s="116"/>
      <c r="O134" s="116"/>
      <c r="P134" s="116"/>
      <c r="Q134" s="116"/>
      <c r="R134" s="116"/>
    </row>
    <row r="135" ht="15.75" customHeight="1" spans="3:18">
      <c r="C135" s="116"/>
      <c r="D135" s="116"/>
      <c r="E135" s="116"/>
      <c r="F135" s="308"/>
      <c r="G135" s="308"/>
      <c r="H135" s="308"/>
      <c r="I135" s="308"/>
      <c r="J135" s="308"/>
      <c r="K135" s="308"/>
      <c r="L135" s="308"/>
      <c r="M135" s="308"/>
      <c r="N135" s="116"/>
      <c r="O135" s="116"/>
      <c r="P135" s="116"/>
      <c r="Q135" s="116"/>
      <c r="R135" s="116"/>
    </row>
    <row r="136" ht="15.75" customHeight="1" spans="3:18">
      <c r="C136" s="116"/>
      <c r="D136" s="116"/>
      <c r="E136" s="116"/>
      <c r="F136" s="308"/>
      <c r="G136" s="308"/>
      <c r="H136" s="308"/>
      <c r="I136" s="308"/>
      <c r="J136" s="308"/>
      <c r="K136" s="308"/>
      <c r="L136" s="308"/>
      <c r="M136" s="308"/>
      <c r="N136" s="116"/>
      <c r="O136" s="116"/>
      <c r="P136" s="116"/>
      <c r="Q136" s="116"/>
      <c r="R136" s="116"/>
    </row>
    <row r="137" ht="15.75" customHeight="1" spans="3:18">
      <c r="C137" s="116"/>
      <c r="D137" s="116"/>
      <c r="E137" s="116"/>
      <c r="F137" s="308"/>
      <c r="G137" s="308"/>
      <c r="H137" s="308"/>
      <c r="I137" s="308"/>
      <c r="J137" s="308"/>
      <c r="K137" s="308"/>
      <c r="L137" s="308"/>
      <c r="M137" s="308"/>
      <c r="N137" s="116"/>
      <c r="O137" s="116"/>
      <c r="P137" s="116"/>
      <c r="Q137" s="116"/>
      <c r="R137" s="116"/>
    </row>
    <row r="138" ht="15.75" customHeight="1" spans="3:18">
      <c r="C138" s="116"/>
      <c r="D138" s="116"/>
      <c r="E138" s="116"/>
      <c r="F138" s="308"/>
      <c r="G138" s="308"/>
      <c r="H138" s="308"/>
      <c r="I138" s="308"/>
      <c r="J138" s="308"/>
      <c r="K138" s="308"/>
      <c r="L138" s="308"/>
      <c r="M138" s="308"/>
      <c r="N138" s="116"/>
      <c r="O138" s="116"/>
      <c r="P138" s="116"/>
      <c r="Q138" s="116"/>
      <c r="R138" s="116"/>
    </row>
    <row r="139" ht="15.75" customHeight="1" spans="3:18">
      <c r="C139" s="116"/>
      <c r="D139" s="116"/>
      <c r="E139" s="116"/>
      <c r="F139" s="308"/>
      <c r="G139" s="308"/>
      <c r="H139" s="308"/>
      <c r="I139" s="308"/>
      <c r="J139" s="308"/>
      <c r="K139" s="308"/>
      <c r="L139" s="308"/>
      <c r="M139" s="308"/>
      <c r="N139" s="116"/>
      <c r="O139" s="116"/>
      <c r="P139" s="116"/>
      <c r="Q139" s="116"/>
      <c r="R139" s="116"/>
    </row>
    <row r="140" ht="15.75" customHeight="1" spans="3:18">
      <c r="C140" s="116"/>
      <c r="D140" s="116"/>
      <c r="E140" s="116"/>
      <c r="F140" s="308"/>
      <c r="G140" s="308"/>
      <c r="H140" s="308"/>
      <c r="I140" s="308"/>
      <c r="J140" s="308"/>
      <c r="K140" s="308"/>
      <c r="L140" s="308"/>
      <c r="M140" s="308"/>
      <c r="N140" s="116"/>
      <c r="O140" s="116"/>
      <c r="P140" s="116"/>
      <c r="Q140" s="116"/>
      <c r="R140" s="116"/>
    </row>
    <row r="141" ht="15.75" customHeight="1" spans="3:18">
      <c r="C141" s="116"/>
      <c r="D141" s="116"/>
      <c r="E141" s="116"/>
      <c r="F141" s="308"/>
      <c r="G141" s="308"/>
      <c r="H141" s="308"/>
      <c r="I141" s="308"/>
      <c r="J141" s="308"/>
      <c r="K141" s="308"/>
      <c r="L141" s="308"/>
      <c r="M141" s="308"/>
      <c r="N141" s="116"/>
      <c r="O141" s="116"/>
      <c r="P141" s="116"/>
      <c r="Q141" s="116"/>
      <c r="R141" s="116"/>
    </row>
    <row r="142" ht="15.75" customHeight="1" spans="3:18">
      <c r="C142" s="116"/>
      <c r="D142" s="116"/>
      <c r="E142" s="116"/>
      <c r="F142" s="308"/>
      <c r="G142" s="308"/>
      <c r="H142" s="308"/>
      <c r="I142" s="308"/>
      <c r="J142" s="308"/>
      <c r="K142" s="308"/>
      <c r="L142" s="308"/>
      <c r="M142" s="308"/>
      <c r="N142" s="116"/>
      <c r="O142" s="116"/>
      <c r="P142" s="116"/>
      <c r="Q142" s="116"/>
      <c r="R142" s="116"/>
    </row>
    <row r="143" ht="15.75" customHeight="1" spans="3:18">
      <c r="C143" s="116"/>
      <c r="D143" s="116"/>
      <c r="E143" s="116"/>
      <c r="F143" s="308"/>
      <c r="G143" s="308"/>
      <c r="H143" s="308"/>
      <c r="I143" s="308"/>
      <c r="J143" s="308"/>
      <c r="K143" s="308"/>
      <c r="L143" s="308"/>
      <c r="M143" s="308"/>
      <c r="N143" s="116"/>
      <c r="O143" s="116"/>
      <c r="P143" s="116"/>
      <c r="Q143" s="116"/>
      <c r="R143" s="116"/>
    </row>
    <row r="144" ht="15.75" customHeight="1" spans="3:18">
      <c r="C144" s="116"/>
      <c r="D144" s="116"/>
      <c r="E144" s="116"/>
      <c r="F144" s="308"/>
      <c r="G144" s="308"/>
      <c r="H144" s="308"/>
      <c r="I144" s="308"/>
      <c r="J144" s="308"/>
      <c r="K144" s="308"/>
      <c r="L144" s="308"/>
      <c r="M144" s="308"/>
      <c r="N144" s="116"/>
      <c r="O144" s="116"/>
      <c r="P144" s="116"/>
      <c r="Q144" s="116"/>
      <c r="R144" s="116"/>
    </row>
    <row r="145" ht="15.75" customHeight="1" spans="3:18">
      <c r="C145" s="116"/>
      <c r="D145" s="116"/>
      <c r="E145" s="116"/>
      <c r="F145" s="308"/>
      <c r="G145" s="308"/>
      <c r="H145" s="308"/>
      <c r="I145" s="308"/>
      <c r="J145" s="308"/>
      <c r="K145" s="308"/>
      <c r="L145" s="308"/>
      <c r="M145" s="308"/>
      <c r="N145" s="116"/>
      <c r="O145" s="116"/>
      <c r="P145" s="116"/>
      <c r="Q145" s="116"/>
      <c r="R145" s="116"/>
    </row>
    <row r="146" ht="15.75" customHeight="1" spans="3:18">
      <c r="C146" s="116"/>
      <c r="D146" s="116"/>
      <c r="E146" s="116"/>
      <c r="F146" s="308"/>
      <c r="G146" s="308"/>
      <c r="H146" s="308"/>
      <c r="I146" s="308"/>
      <c r="J146" s="308"/>
      <c r="K146" s="308"/>
      <c r="L146" s="308"/>
      <c r="M146" s="308"/>
      <c r="N146" s="116"/>
      <c r="O146" s="116"/>
      <c r="P146" s="116"/>
      <c r="Q146" s="116"/>
      <c r="R146" s="116"/>
    </row>
    <row r="147" ht="15.75" customHeight="1" spans="3:18">
      <c r="C147" s="116"/>
      <c r="D147" s="116"/>
      <c r="E147" s="116"/>
      <c r="F147" s="308"/>
      <c r="G147" s="308"/>
      <c r="H147" s="308"/>
      <c r="I147" s="308"/>
      <c r="J147" s="308"/>
      <c r="K147" s="308"/>
      <c r="L147" s="308"/>
      <c r="M147" s="308"/>
      <c r="N147" s="116"/>
      <c r="O147" s="116"/>
      <c r="P147" s="116"/>
      <c r="Q147" s="116"/>
      <c r="R147" s="116"/>
    </row>
    <row r="148" ht="15.75" customHeight="1" spans="3:18">
      <c r="C148" s="116"/>
      <c r="D148" s="116"/>
      <c r="E148" s="116"/>
      <c r="F148" s="308"/>
      <c r="G148" s="308"/>
      <c r="H148" s="308"/>
      <c r="I148" s="308"/>
      <c r="J148" s="308"/>
      <c r="K148" s="308"/>
      <c r="L148" s="308"/>
      <c r="M148" s="308"/>
      <c r="N148" s="116"/>
      <c r="O148" s="116"/>
      <c r="P148" s="116"/>
      <c r="Q148" s="116"/>
      <c r="R148" s="116"/>
    </row>
    <row r="149" ht="15.75" customHeight="1" spans="3:18">
      <c r="C149" s="116"/>
      <c r="D149" s="116"/>
      <c r="E149" s="116"/>
      <c r="F149" s="308"/>
      <c r="G149" s="308"/>
      <c r="H149" s="308"/>
      <c r="I149" s="308"/>
      <c r="J149" s="308"/>
      <c r="K149" s="308"/>
      <c r="L149" s="308"/>
      <c r="M149" s="308"/>
      <c r="N149" s="116"/>
      <c r="O149" s="116"/>
      <c r="P149" s="116"/>
      <c r="Q149" s="116"/>
      <c r="R149" s="116"/>
    </row>
    <row r="150" ht="15.75" customHeight="1" spans="3:18">
      <c r="C150" s="116"/>
      <c r="D150" s="116"/>
      <c r="E150" s="116"/>
      <c r="F150" s="308"/>
      <c r="G150" s="308"/>
      <c r="H150" s="308"/>
      <c r="I150" s="308"/>
      <c r="J150" s="308"/>
      <c r="K150" s="308"/>
      <c r="L150" s="308"/>
      <c r="M150" s="308"/>
      <c r="N150" s="116"/>
      <c r="O150" s="116"/>
      <c r="P150" s="116"/>
      <c r="Q150" s="116"/>
      <c r="R150" s="116"/>
    </row>
    <row r="151" ht="15.75" customHeight="1" spans="3:18">
      <c r="C151" s="116"/>
      <c r="D151" s="116"/>
      <c r="E151" s="116"/>
      <c r="F151" s="308"/>
      <c r="G151" s="308"/>
      <c r="H151" s="308"/>
      <c r="I151" s="308"/>
      <c r="J151" s="308"/>
      <c r="K151" s="308"/>
      <c r="L151" s="308"/>
      <c r="M151" s="308"/>
      <c r="N151" s="116"/>
      <c r="O151" s="116"/>
      <c r="P151" s="116"/>
      <c r="Q151" s="116"/>
      <c r="R151" s="116"/>
    </row>
    <row r="152" ht="15.75" customHeight="1" spans="3:18">
      <c r="C152" s="116"/>
      <c r="D152" s="116"/>
      <c r="E152" s="116"/>
      <c r="F152" s="308"/>
      <c r="G152" s="308"/>
      <c r="H152" s="308"/>
      <c r="I152" s="308"/>
      <c r="J152" s="308"/>
      <c r="K152" s="308"/>
      <c r="L152" s="308"/>
      <c r="M152" s="308"/>
      <c r="N152" s="116"/>
      <c r="O152" s="116"/>
      <c r="P152" s="116"/>
      <c r="Q152" s="116"/>
      <c r="R152" s="116"/>
    </row>
    <row r="153" ht="15.75" customHeight="1" spans="3:18">
      <c r="C153" s="116"/>
      <c r="D153" s="116"/>
      <c r="E153" s="116"/>
      <c r="F153" s="308"/>
      <c r="G153" s="308"/>
      <c r="H153" s="308"/>
      <c r="I153" s="308"/>
      <c r="J153" s="308"/>
      <c r="K153" s="308"/>
      <c r="L153" s="308"/>
      <c r="M153" s="308"/>
      <c r="N153" s="116"/>
      <c r="O153" s="116"/>
      <c r="P153" s="116"/>
      <c r="Q153" s="116"/>
      <c r="R153" s="116"/>
    </row>
    <row r="154" ht="15.75" customHeight="1" spans="3:18">
      <c r="C154" s="116"/>
      <c r="D154" s="116"/>
      <c r="E154" s="116"/>
      <c r="F154" s="308"/>
      <c r="G154" s="308"/>
      <c r="H154" s="308"/>
      <c r="I154" s="308"/>
      <c r="J154" s="308"/>
      <c r="K154" s="308"/>
      <c r="L154" s="308"/>
      <c r="M154" s="308"/>
      <c r="N154" s="116"/>
      <c r="O154" s="116"/>
      <c r="P154" s="116"/>
      <c r="Q154" s="116"/>
      <c r="R154" s="116"/>
    </row>
    <row r="155" ht="15.75" customHeight="1" spans="3:18">
      <c r="C155" s="116"/>
      <c r="D155" s="116"/>
      <c r="E155" s="116"/>
      <c r="F155" s="308"/>
      <c r="G155" s="308"/>
      <c r="H155" s="308"/>
      <c r="I155" s="308"/>
      <c r="J155" s="308"/>
      <c r="K155" s="308"/>
      <c r="L155" s="308"/>
      <c r="M155" s="308"/>
      <c r="N155" s="116"/>
      <c r="O155" s="116"/>
      <c r="P155" s="116"/>
      <c r="Q155" s="116"/>
      <c r="R155" s="116"/>
    </row>
    <row r="156" ht="15.75" customHeight="1" spans="3:18">
      <c r="C156" s="116"/>
      <c r="D156" s="116"/>
      <c r="E156" s="116"/>
      <c r="F156" s="308"/>
      <c r="G156" s="308"/>
      <c r="H156" s="308"/>
      <c r="I156" s="308"/>
      <c r="J156" s="308"/>
      <c r="K156" s="308"/>
      <c r="L156" s="308"/>
      <c r="M156" s="308"/>
      <c r="N156" s="116"/>
      <c r="O156" s="116"/>
      <c r="P156" s="116"/>
      <c r="Q156" s="116"/>
      <c r="R156" s="116"/>
    </row>
    <row r="157" ht="15.75" customHeight="1" spans="3:18">
      <c r="C157" s="116"/>
      <c r="D157" s="116"/>
      <c r="E157" s="116"/>
      <c r="F157" s="308"/>
      <c r="G157" s="308"/>
      <c r="H157" s="308"/>
      <c r="I157" s="308"/>
      <c r="J157" s="308"/>
      <c r="K157" s="308"/>
      <c r="L157" s="308"/>
      <c r="M157" s="308"/>
      <c r="N157" s="116"/>
      <c r="O157" s="116"/>
      <c r="P157" s="116"/>
      <c r="Q157" s="116"/>
      <c r="R157" s="116"/>
    </row>
    <row r="158" ht="15.75" customHeight="1" spans="3:18">
      <c r="C158" s="116"/>
      <c r="D158" s="116"/>
      <c r="E158" s="116"/>
      <c r="F158" s="308"/>
      <c r="G158" s="308"/>
      <c r="H158" s="308"/>
      <c r="I158" s="308"/>
      <c r="J158" s="308"/>
      <c r="K158" s="308"/>
      <c r="L158" s="308"/>
      <c r="M158" s="308"/>
      <c r="N158" s="116"/>
      <c r="O158" s="116"/>
      <c r="P158" s="116"/>
      <c r="Q158" s="116"/>
      <c r="R158" s="116"/>
    </row>
    <row r="159" ht="15.75" customHeight="1" spans="3:18">
      <c r="C159" s="116"/>
      <c r="D159" s="116"/>
      <c r="E159" s="116"/>
      <c r="F159" s="308"/>
      <c r="G159" s="308"/>
      <c r="H159" s="308"/>
      <c r="I159" s="308"/>
      <c r="J159" s="308"/>
      <c r="K159" s="308"/>
      <c r="L159" s="308"/>
      <c r="M159" s="308"/>
      <c r="N159" s="116"/>
      <c r="O159" s="116"/>
      <c r="P159" s="116"/>
      <c r="Q159" s="116"/>
      <c r="R159" s="116"/>
    </row>
    <row r="160" ht="15.75" customHeight="1" spans="3:18">
      <c r="C160" s="116"/>
      <c r="D160" s="116"/>
      <c r="E160" s="116"/>
      <c r="F160" s="308"/>
      <c r="G160" s="308"/>
      <c r="H160" s="308"/>
      <c r="I160" s="308"/>
      <c r="J160" s="308"/>
      <c r="K160" s="308"/>
      <c r="L160" s="308"/>
      <c r="M160" s="308"/>
      <c r="N160" s="116"/>
      <c r="O160" s="116"/>
      <c r="P160" s="116"/>
      <c r="Q160" s="116"/>
      <c r="R160" s="116"/>
    </row>
    <row r="161" ht="15.75" customHeight="1" spans="3:18">
      <c r="C161" s="116"/>
      <c r="D161" s="116"/>
      <c r="E161" s="116"/>
      <c r="F161" s="308"/>
      <c r="G161" s="308"/>
      <c r="H161" s="308"/>
      <c r="I161" s="308"/>
      <c r="J161" s="308"/>
      <c r="K161" s="308"/>
      <c r="L161" s="308"/>
      <c r="M161" s="308"/>
      <c r="N161" s="116"/>
      <c r="O161" s="116"/>
      <c r="P161" s="116"/>
      <c r="Q161" s="116"/>
      <c r="R161" s="116"/>
    </row>
    <row r="162" ht="15.75" customHeight="1" spans="3:18">
      <c r="C162" s="116"/>
      <c r="D162" s="116"/>
      <c r="E162" s="116"/>
      <c r="F162" s="308"/>
      <c r="G162" s="308"/>
      <c r="H162" s="308"/>
      <c r="I162" s="308"/>
      <c r="J162" s="308"/>
      <c r="K162" s="308"/>
      <c r="L162" s="308"/>
      <c r="M162" s="308"/>
      <c r="N162" s="116"/>
      <c r="O162" s="116"/>
      <c r="P162" s="116"/>
      <c r="Q162" s="116"/>
      <c r="R162" s="116"/>
    </row>
    <row r="163" ht="15.75" customHeight="1" spans="3:18">
      <c r="C163" s="116"/>
      <c r="D163" s="116"/>
      <c r="E163" s="116"/>
      <c r="F163" s="308"/>
      <c r="G163" s="308"/>
      <c r="H163" s="308"/>
      <c r="I163" s="308"/>
      <c r="J163" s="308"/>
      <c r="K163" s="308"/>
      <c r="L163" s="308"/>
      <c r="M163" s="308"/>
      <c r="N163" s="116"/>
      <c r="O163" s="116"/>
      <c r="P163" s="116"/>
      <c r="Q163" s="116"/>
      <c r="R163" s="116"/>
    </row>
    <row r="164" ht="15.75" customHeight="1" spans="3:18">
      <c r="C164" s="116"/>
      <c r="D164" s="116"/>
      <c r="E164" s="116"/>
      <c r="F164" s="308"/>
      <c r="G164" s="308"/>
      <c r="H164" s="308"/>
      <c r="I164" s="308"/>
      <c r="J164" s="308"/>
      <c r="K164" s="308"/>
      <c r="L164" s="308"/>
      <c r="M164" s="308"/>
      <c r="N164" s="116"/>
      <c r="O164" s="116"/>
      <c r="P164" s="116"/>
      <c r="Q164" s="116"/>
      <c r="R164" s="116"/>
    </row>
    <row r="165" ht="15.75" customHeight="1" spans="3:18">
      <c r="C165" s="116"/>
      <c r="D165" s="116"/>
      <c r="E165" s="116"/>
      <c r="F165" s="308"/>
      <c r="G165" s="308"/>
      <c r="H165" s="308"/>
      <c r="I165" s="308"/>
      <c r="J165" s="308"/>
      <c r="K165" s="308"/>
      <c r="L165" s="308"/>
      <c r="M165" s="308"/>
      <c r="N165" s="116"/>
      <c r="O165" s="116"/>
      <c r="P165" s="116"/>
      <c r="Q165" s="116"/>
      <c r="R165" s="116"/>
    </row>
    <row r="166" ht="15.75" customHeight="1" spans="3:18">
      <c r="C166" s="116"/>
      <c r="D166" s="116"/>
      <c r="E166" s="116"/>
      <c r="F166" s="308"/>
      <c r="G166" s="308"/>
      <c r="H166" s="308"/>
      <c r="I166" s="308"/>
      <c r="J166" s="308"/>
      <c r="K166" s="308"/>
      <c r="L166" s="308"/>
      <c r="M166" s="308"/>
      <c r="N166" s="116"/>
      <c r="O166" s="116"/>
      <c r="P166" s="116"/>
      <c r="Q166" s="116"/>
      <c r="R166" s="116"/>
    </row>
    <row r="167" ht="15.75" customHeight="1" spans="3:18">
      <c r="C167" s="116"/>
      <c r="D167" s="116"/>
      <c r="E167" s="116"/>
      <c r="F167" s="308"/>
      <c r="G167" s="308"/>
      <c r="H167" s="308"/>
      <c r="I167" s="308"/>
      <c r="J167" s="308"/>
      <c r="K167" s="308"/>
      <c r="L167" s="308"/>
      <c r="M167" s="308"/>
      <c r="N167" s="116"/>
      <c r="O167" s="116"/>
      <c r="P167" s="116"/>
      <c r="Q167" s="116"/>
      <c r="R167" s="116"/>
    </row>
    <row r="168" ht="15.75" customHeight="1" spans="3:18">
      <c r="C168" s="116"/>
      <c r="D168" s="116"/>
      <c r="E168" s="116"/>
      <c r="F168" s="308"/>
      <c r="G168" s="308"/>
      <c r="H168" s="308"/>
      <c r="I168" s="308"/>
      <c r="J168" s="308"/>
      <c r="K168" s="308"/>
      <c r="L168" s="308"/>
      <c r="M168" s="308"/>
      <c r="N168" s="116"/>
      <c r="O168" s="116"/>
      <c r="P168" s="116"/>
      <c r="Q168" s="116"/>
      <c r="R168" s="116"/>
    </row>
    <row r="169" ht="15.75" customHeight="1" spans="3:18">
      <c r="C169" s="116"/>
      <c r="D169" s="116"/>
      <c r="E169" s="116"/>
      <c r="F169" s="308"/>
      <c r="G169" s="308"/>
      <c r="H169" s="308"/>
      <c r="I169" s="308"/>
      <c r="J169" s="308"/>
      <c r="K169" s="308"/>
      <c r="L169" s="308"/>
      <c r="M169" s="308"/>
      <c r="N169" s="116"/>
      <c r="O169" s="116"/>
      <c r="P169" s="116"/>
      <c r="Q169" s="116"/>
      <c r="R169" s="116"/>
    </row>
    <row r="170" ht="15.75" customHeight="1" spans="3:18">
      <c r="C170" s="116"/>
      <c r="D170" s="116"/>
      <c r="E170" s="116"/>
      <c r="F170" s="308"/>
      <c r="G170" s="308"/>
      <c r="H170" s="308"/>
      <c r="I170" s="308"/>
      <c r="J170" s="308"/>
      <c r="K170" s="308"/>
      <c r="L170" s="308"/>
      <c r="M170" s="308"/>
      <c r="N170" s="116"/>
      <c r="O170" s="116"/>
      <c r="P170" s="116"/>
      <c r="Q170" s="116"/>
      <c r="R170" s="116"/>
    </row>
    <row r="171" ht="15.75" customHeight="1" spans="3:18">
      <c r="C171" s="116"/>
      <c r="D171" s="116"/>
      <c r="E171" s="116"/>
      <c r="F171" s="308"/>
      <c r="G171" s="308"/>
      <c r="H171" s="308"/>
      <c r="I171" s="308"/>
      <c r="J171" s="308"/>
      <c r="K171" s="308"/>
      <c r="L171" s="308"/>
      <c r="M171" s="308"/>
      <c r="N171" s="116"/>
      <c r="O171" s="116"/>
      <c r="P171" s="116"/>
      <c r="Q171" s="116"/>
      <c r="R171" s="116"/>
    </row>
    <row r="172" ht="15.75" customHeight="1" spans="3:18">
      <c r="C172" s="116"/>
      <c r="D172" s="116"/>
      <c r="E172" s="116"/>
      <c r="F172" s="308"/>
      <c r="G172" s="308"/>
      <c r="H172" s="308"/>
      <c r="I172" s="308"/>
      <c r="J172" s="308"/>
      <c r="K172" s="308"/>
      <c r="L172" s="308"/>
      <c r="M172" s="308"/>
      <c r="N172" s="116"/>
      <c r="O172" s="116"/>
      <c r="P172" s="116"/>
      <c r="Q172" s="116"/>
      <c r="R172" s="116"/>
    </row>
    <row r="173" ht="15.75" customHeight="1" spans="3:18">
      <c r="C173" s="116"/>
      <c r="D173" s="116"/>
      <c r="E173" s="116"/>
      <c r="F173" s="308"/>
      <c r="G173" s="308"/>
      <c r="H173" s="308"/>
      <c r="I173" s="308"/>
      <c r="J173" s="308"/>
      <c r="K173" s="308"/>
      <c r="L173" s="308"/>
      <c r="M173" s="308"/>
      <c r="N173" s="116"/>
      <c r="O173" s="116"/>
      <c r="P173" s="116"/>
      <c r="Q173" s="116"/>
      <c r="R173" s="116"/>
    </row>
    <row r="174" ht="15.75" customHeight="1" spans="3:18">
      <c r="C174" s="116"/>
      <c r="D174" s="116"/>
      <c r="E174" s="116"/>
      <c r="F174" s="308"/>
      <c r="G174" s="308"/>
      <c r="H174" s="308"/>
      <c r="I174" s="308"/>
      <c r="J174" s="308"/>
      <c r="K174" s="308"/>
      <c r="L174" s="308"/>
      <c r="M174" s="308"/>
      <c r="N174" s="116"/>
      <c r="O174" s="116"/>
      <c r="P174" s="116"/>
      <c r="Q174" s="116"/>
      <c r="R174" s="116"/>
    </row>
    <row r="175" ht="15.75" customHeight="1" spans="3:18">
      <c r="C175" s="116"/>
      <c r="D175" s="116"/>
      <c r="E175" s="116"/>
      <c r="F175" s="308"/>
      <c r="G175" s="308"/>
      <c r="H175" s="308"/>
      <c r="I175" s="308"/>
      <c r="J175" s="308"/>
      <c r="K175" s="308"/>
      <c r="L175" s="308"/>
      <c r="M175" s="308"/>
      <c r="N175" s="116"/>
      <c r="O175" s="116"/>
      <c r="P175" s="116"/>
      <c r="Q175" s="116"/>
      <c r="R175" s="116"/>
    </row>
    <row r="176" ht="15.75" customHeight="1" spans="3:18">
      <c r="C176" s="116"/>
      <c r="D176" s="116"/>
      <c r="E176" s="116"/>
      <c r="F176" s="308"/>
      <c r="G176" s="308"/>
      <c r="H176" s="308"/>
      <c r="I176" s="308"/>
      <c r="J176" s="308"/>
      <c r="K176" s="308"/>
      <c r="L176" s="308"/>
      <c r="M176" s="308"/>
      <c r="N176" s="116"/>
      <c r="O176" s="116"/>
      <c r="P176" s="116"/>
      <c r="Q176" s="116"/>
      <c r="R176" s="116"/>
    </row>
    <row r="177" ht="15.75" customHeight="1" spans="3:18">
      <c r="C177" s="116"/>
      <c r="D177" s="116"/>
      <c r="E177" s="116"/>
      <c r="F177" s="308"/>
      <c r="G177" s="308"/>
      <c r="H177" s="308"/>
      <c r="I177" s="308"/>
      <c r="J177" s="308"/>
      <c r="K177" s="308"/>
      <c r="L177" s="308"/>
      <c r="M177" s="308"/>
      <c r="N177" s="116"/>
      <c r="O177" s="116"/>
      <c r="P177" s="116"/>
      <c r="Q177" s="116"/>
      <c r="R177" s="116"/>
    </row>
    <row r="178" ht="15.75" customHeight="1" spans="3:18">
      <c r="C178" s="116"/>
      <c r="D178" s="116"/>
      <c r="E178" s="116"/>
      <c r="F178" s="308"/>
      <c r="G178" s="308"/>
      <c r="H178" s="308"/>
      <c r="I178" s="308"/>
      <c r="J178" s="308"/>
      <c r="K178" s="308"/>
      <c r="L178" s="308"/>
      <c r="M178" s="308"/>
      <c r="N178" s="116"/>
      <c r="O178" s="116"/>
      <c r="P178" s="116"/>
      <c r="Q178" s="116"/>
      <c r="R178" s="116"/>
    </row>
    <row r="179" ht="15.75" customHeight="1" spans="3:18">
      <c r="C179" s="116"/>
      <c r="D179" s="116"/>
      <c r="E179" s="116"/>
      <c r="F179" s="308"/>
      <c r="G179" s="308"/>
      <c r="H179" s="308"/>
      <c r="I179" s="308"/>
      <c r="J179" s="308"/>
      <c r="K179" s="308"/>
      <c r="L179" s="308"/>
      <c r="M179" s="308"/>
      <c r="N179" s="116"/>
      <c r="O179" s="116"/>
      <c r="P179" s="116"/>
      <c r="Q179" s="116"/>
      <c r="R179" s="116"/>
    </row>
    <row r="180" ht="15.75" customHeight="1" spans="3:18">
      <c r="C180" s="116"/>
      <c r="D180" s="116"/>
      <c r="E180" s="116"/>
      <c r="F180" s="308"/>
      <c r="G180" s="308"/>
      <c r="H180" s="308"/>
      <c r="I180" s="308"/>
      <c r="J180" s="308"/>
      <c r="K180" s="308"/>
      <c r="L180" s="308"/>
      <c r="M180" s="308"/>
      <c r="N180" s="116"/>
      <c r="O180" s="116"/>
      <c r="P180" s="116"/>
      <c r="Q180" s="116"/>
      <c r="R180" s="116"/>
    </row>
    <row r="181" ht="15.75" customHeight="1" spans="3:18">
      <c r="C181" s="116"/>
      <c r="D181" s="116"/>
      <c r="E181" s="116"/>
      <c r="F181" s="308"/>
      <c r="G181" s="308"/>
      <c r="H181" s="308"/>
      <c r="I181" s="308"/>
      <c r="J181" s="308"/>
      <c r="K181" s="308"/>
      <c r="L181" s="308"/>
      <c r="M181" s="308"/>
      <c r="N181" s="116"/>
      <c r="O181" s="116"/>
      <c r="P181" s="116"/>
      <c r="Q181" s="116"/>
      <c r="R181" s="116"/>
    </row>
    <row r="182" ht="15.75" customHeight="1" spans="3:18">
      <c r="C182" s="116"/>
      <c r="D182" s="116"/>
      <c r="E182" s="116"/>
      <c r="F182" s="308"/>
      <c r="G182" s="308"/>
      <c r="H182" s="308"/>
      <c r="I182" s="308"/>
      <c r="J182" s="308"/>
      <c r="K182" s="308"/>
      <c r="L182" s="308"/>
      <c r="M182" s="308"/>
      <c r="N182" s="116"/>
      <c r="O182" s="116"/>
      <c r="P182" s="116"/>
      <c r="Q182" s="116"/>
      <c r="R182" s="116"/>
    </row>
    <row r="183" ht="15.75" customHeight="1" spans="3:18">
      <c r="C183" s="116"/>
      <c r="D183" s="116"/>
      <c r="E183" s="116"/>
      <c r="F183" s="308"/>
      <c r="G183" s="308"/>
      <c r="H183" s="308"/>
      <c r="I183" s="308"/>
      <c r="J183" s="308"/>
      <c r="K183" s="308"/>
      <c r="L183" s="308"/>
      <c r="M183" s="308"/>
      <c r="N183" s="116"/>
      <c r="O183" s="116"/>
      <c r="P183" s="116"/>
      <c r="Q183" s="116"/>
      <c r="R183" s="116"/>
    </row>
    <row r="184" ht="15.75" customHeight="1" spans="3:18">
      <c r="C184" s="116"/>
      <c r="D184" s="116"/>
      <c r="E184" s="116"/>
      <c r="F184" s="308"/>
      <c r="G184" s="308"/>
      <c r="H184" s="308"/>
      <c r="I184" s="308"/>
      <c r="J184" s="308"/>
      <c r="K184" s="308"/>
      <c r="L184" s="308"/>
      <c r="M184" s="308"/>
      <c r="N184" s="116"/>
      <c r="O184" s="116"/>
      <c r="P184" s="116"/>
      <c r="Q184" s="116"/>
      <c r="R184" s="116"/>
    </row>
    <row r="185" ht="15.75" customHeight="1" spans="3:18">
      <c r="C185" s="116"/>
      <c r="D185" s="116"/>
      <c r="E185" s="116"/>
      <c r="F185" s="308"/>
      <c r="G185" s="308"/>
      <c r="H185" s="308"/>
      <c r="I185" s="308"/>
      <c r="J185" s="308"/>
      <c r="K185" s="308"/>
      <c r="L185" s="308"/>
      <c r="M185" s="308"/>
      <c r="N185" s="116"/>
      <c r="O185" s="116"/>
      <c r="P185" s="116"/>
      <c r="Q185" s="116"/>
      <c r="R185" s="116"/>
    </row>
    <row r="186" ht="15.75" customHeight="1" spans="3:18">
      <c r="C186" s="116"/>
      <c r="D186" s="116"/>
      <c r="E186" s="116"/>
      <c r="F186" s="308"/>
      <c r="G186" s="308"/>
      <c r="H186" s="308"/>
      <c r="I186" s="308"/>
      <c r="J186" s="308"/>
      <c r="K186" s="308"/>
      <c r="L186" s="308"/>
      <c r="M186" s="308"/>
      <c r="N186" s="116"/>
      <c r="O186" s="116"/>
      <c r="P186" s="116"/>
      <c r="Q186" s="116"/>
      <c r="R186" s="116"/>
    </row>
    <row r="187" ht="15.75" customHeight="1" spans="3:18">
      <c r="C187" s="116"/>
      <c r="D187" s="116"/>
      <c r="E187" s="116"/>
      <c r="F187" s="308"/>
      <c r="G187" s="308"/>
      <c r="H187" s="308"/>
      <c r="I187" s="308"/>
      <c r="J187" s="308"/>
      <c r="K187" s="308"/>
      <c r="L187" s="308"/>
      <c r="M187" s="308"/>
      <c r="N187" s="116"/>
      <c r="O187" s="116"/>
      <c r="P187" s="116"/>
      <c r="Q187" s="116"/>
      <c r="R187" s="116"/>
    </row>
    <row r="188" ht="15.75" customHeight="1" spans="3:18">
      <c r="C188" s="116"/>
      <c r="D188" s="116"/>
      <c r="E188" s="116"/>
      <c r="F188" s="308"/>
      <c r="G188" s="308"/>
      <c r="H188" s="308"/>
      <c r="I188" s="308"/>
      <c r="J188" s="308"/>
      <c r="K188" s="308"/>
      <c r="L188" s="308"/>
      <c r="M188" s="308"/>
      <c r="N188" s="116"/>
      <c r="O188" s="116"/>
      <c r="P188" s="116"/>
      <c r="Q188" s="116"/>
      <c r="R188" s="116"/>
    </row>
    <row r="189" ht="15.75" customHeight="1" spans="3:18">
      <c r="C189" s="116"/>
      <c r="D189" s="116"/>
      <c r="E189" s="116"/>
      <c r="F189" s="308"/>
      <c r="G189" s="308"/>
      <c r="H189" s="308"/>
      <c r="I189" s="308"/>
      <c r="J189" s="308"/>
      <c r="K189" s="308"/>
      <c r="L189" s="308"/>
      <c r="M189" s="308"/>
      <c r="N189" s="116"/>
      <c r="O189" s="116"/>
      <c r="P189" s="116"/>
      <c r="Q189" s="116"/>
      <c r="R189" s="116"/>
    </row>
    <row r="190" ht="15.75" customHeight="1" spans="3:18">
      <c r="C190" s="116"/>
      <c r="D190" s="116"/>
      <c r="E190" s="116"/>
      <c r="F190" s="308"/>
      <c r="G190" s="308"/>
      <c r="H190" s="308"/>
      <c r="I190" s="308"/>
      <c r="J190" s="308"/>
      <c r="K190" s="308"/>
      <c r="L190" s="308"/>
      <c r="M190" s="308"/>
      <c r="N190" s="116"/>
      <c r="O190" s="116"/>
      <c r="P190" s="116"/>
      <c r="Q190" s="116"/>
      <c r="R190" s="116"/>
    </row>
    <row r="191" ht="15.75" customHeight="1" spans="3:18">
      <c r="C191" s="116"/>
      <c r="D191" s="116"/>
      <c r="E191" s="116"/>
      <c r="F191" s="308"/>
      <c r="G191" s="308"/>
      <c r="H191" s="308"/>
      <c r="I191" s="308"/>
      <c r="J191" s="308"/>
      <c r="K191" s="308"/>
      <c r="L191" s="308"/>
      <c r="M191" s="308"/>
      <c r="N191" s="116"/>
      <c r="O191" s="116"/>
      <c r="P191" s="116"/>
      <c r="Q191" s="116"/>
      <c r="R191" s="116"/>
    </row>
    <row r="192" ht="15.75" customHeight="1" spans="3:18">
      <c r="C192" s="116"/>
      <c r="D192" s="116"/>
      <c r="E192" s="116"/>
      <c r="F192" s="308"/>
      <c r="G192" s="308"/>
      <c r="H192" s="308"/>
      <c r="I192" s="308"/>
      <c r="J192" s="308"/>
      <c r="K192" s="308"/>
      <c r="L192" s="308"/>
      <c r="M192" s="308"/>
      <c r="N192" s="116"/>
      <c r="O192" s="116"/>
      <c r="P192" s="116"/>
      <c r="Q192" s="116"/>
      <c r="R192" s="116"/>
    </row>
    <row r="193" ht="15.75" customHeight="1" spans="3:18">
      <c r="C193" s="116"/>
      <c r="D193" s="116"/>
      <c r="E193" s="116"/>
      <c r="F193" s="308"/>
      <c r="G193" s="308"/>
      <c r="H193" s="308"/>
      <c r="I193" s="308"/>
      <c r="J193" s="308"/>
      <c r="K193" s="308"/>
      <c r="L193" s="308"/>
      <c r="M193" s="308"/>
      <c r="N193" s="116"/>
      <c r="O193" s="116"/>
      <c r="P193" s="116"/>
      <c r="Q193" s="116"/>
      <c r="R193" s="116"/>
    </row>
    <row r="194" ht="15.75" customHeight="1" spans="3:18">
      <c r="C194" s="116"/>
      <c r="D194" s="116"/>
      <c r="E194" s="116"/>
      <c r="F194" s="308"/>
      <c r="G194" s="308"/>
      <c r="H194" s="308"/>
      <c r="I194" s="308"/>
      <c r="J194" s="308"/>
      <c r="K194" s="308"/>
      <c r="L194" s="308"/>
      <c r="M194" s="308"/>
      <c r="N194" s="116"/>
      <c r="O194" s="116"/>
      <c r="P194" s="116"/>
      <c r="Q194" s="116"/>
      <c r="R194" s="116"/>
    </row>
    <row r="195" ht="15.75" customHeight="1" spans="3:18">
      <c r="C195" s="116"/>
      <c r="D195" s="116"/>
      <c r="E195" s="116"/>
      <c r="F195" s="308"/>
      <c r="G195" s="308"/>
      <c r="H195" s="308"/>
      <c r="I195" s="308"/>
      <c r="J195" s="308"/>
      <c r="K195" s="308"/>
      <c r="L195" s="308"/>
      <c r="M195" s="308"/>
      <c r="N195" s="116"/>
      <c r="O195" s="116"/>
      <c r="P195" s="116"/>
      <c r="Q195" s="116"/>
      <c r="R195" s="116"/>
    </row>
    <row r="196" ht="15.75" customHeight="1" spans="3:18">
      <c r="C196" s="116"/>
      <c r="D196" s="116"/>
      <c r="E196" s="116"/>
      <c r="F196" s="308"/>
      <c r="G196" s="308"/>
      <c r="H196" s="308"/>
      <c r="I196" s="308"/>
      <c r="J196" s="308"/>
      <c r="K196" s="308"/>
      <c r="L196" s="308"/>
      <c r="M196" s="308"/>
      <c r="N196" s="116"/>
      <c r="O196" s="116"/>
      <c r="P196" s="116"/>
      <c r="Q196" s="116"/>
      <c r="R196" s="116"/>
    </row>
    <row r="197" ht="15.75" customHeight="1" spans="3:18">
      <c r="C197" s="116"/>
      <c r="D197" s="116"/>
      <c r="E197" s="116"/>
      <c r="F197" s="308"/>
      <c r="G197" s="308"/>
      <c r="H197" s="308"/>
      <c r="I197" s="308"/>
      <c r="J197" s="308"/>
      <c r="K197" s="308"/>
      <c r="L197" s="308"/>
      <c r="M197" s="308"/>
      <c r="N197" s="116"/>
      <c r="O197" s="116"/>
      <c r="P197" s="116"/>
      <c r="Q197" s="116"/>
      <c r="R197" s="116"/>
    </row>
    <row r="198" ht="15.75" customHeight="1" spans="3:18">
      <c r="C198" s="116"/>
      <c r="D198" s="116"/>
      <c r="E198" s="116"/>
      <c r="F198" s="308"/>
      <c r="G198" s="308"/>
      <c r="H198" s="308"/>
      <c r="I198" s="308"/>
      <c r="J198" s="308"/>
      <c r="K198" s="308"/>
      <c r="L198" s="308"/>
      <c r="M198" s="308"/>
      <c r="N198" s="116"/>
      <c r="O198" s="116"/>
      <c r="P198" s="116"/>
      <c r="Q198" s="116"/>
      <c r="R198" s="116"/>
    </row>
    <row r="199" ht="15.75" customHeight="1" spans="3:18">
      <c r="C199" s="116"/>
      <c r="D199" s="116"/>
      <c r="E199" s="116"/>
      <c r="F199" s="308"/>
      <c r="G199" s="308"/>
      <c r="H199" s="308"/>
      <c r="I199" s="308"/>
      <c r="J199" s="308"/>
      <c r="K199" s="308"/>
      <c r="L199" s="308"/>
      <c r="M199" s="308"/>
      <c r="N199" s="116"/>
      <c r="O199" s="116"/>
      <c r="P199" s="116"/>
      <c r="Q199" s="116"/>
      <c r="R199" s="116"/>
    </row>
    <row r="200" ht="15.75" customHeight="1" spans="3:18">
      <c r="C200" s="116"/>
      <c r="D200" s="116"/>
      <c r="E200" s="116"/>
      <c r="F200" s="308"/>
      <c r="G200" s="308"/>
      <c r="H200" s="308"/>
      <c r="I200" s="308"/>
      <c r="J200" s="308"/>
      <c r="K200" s="308"/>
      <c r="L200" s="308"/>
      <c r="M200" s="308"/>
      <c r="N200" s="116"/>
      <c r="O200" s="116"/>
      <c r="P200" s="116"/>
      <c r="Q200" s="116"/>
      <c r="R200" s="116"/>
    </row>
    <row r="201" ht="15.75" customHeight="1" spans="3:18">
      <c r="C201" s="116"/>
      <c r="D201" s="116"/>
      <c r="E201" s="116"/>
      <c r="F201" s="308"/>
      <c r="G201" s="308"/>
      <c r="H201" s="308"/>
      <c r="I201" s="308"/>
      <c r="J201" s="308"/>
      <c r="K201" s="308"/>
      <c r="L201" s="308"/>
      <c r="M201" s="308"/>
      <c r="N201" s="116"/>
      <c r="O201" s="116"/>
      <c r="P201" s="116"/>
      <c r="Q201" s="116"/>
      <c r="R201" s="116"/>
    </row>
    <row r="202" ht="15.75" customHeight="1" spans="3:18">
      <c r="C202" s="116"/>
      <c r="D202" s="116"/>
      <c r="E202" s="116"/>
      <c r="F202" s="308"/>
      <c r="G202" s="308"/>
      <c r="H202" s="308"/>
      <c r="I202" s="308"/>
      <c r="J202" s="308"/>
      <c r="K202" s="308"/>
      <c r="L202" s="308"/>
      <c r="M202" s="308"/>
      <c r="N202" s="116"/>
      <c r="O202" s="116"/>
      <c r="P202" s="116"/>
      <c r="Q202" s="116"/>
      <c r="R202" s="116"/>
    </row>
    <row r="203" ht="15.75" customHeight="1" spans="3:18">
      <c r="C203" s="116"/>
      <c r="D203" s="116"/>
      <c r="E203" s="116"/>
      <c r="F203" s="308"/>
      <c r="G203" s="308"/>
      <c r="H203" s="308"/>
      <c r="I203" s="308"/>
      <c r="J203" s="308"/>
      <c r="K203" s="308"/>
      <c r="L203" s="308"/>
      <c r="M203" s="308"/>
      <c r="N203" s="116"/>
      <c r="O203" s="116"/>
      <c r="P203" s="116"/>
      <c r="Q203" s="116"/>
      <c r="R203" s="116"/>
    </row>
    <row r="204" ht="15.75" customHeight="1" spans="3:18">
      <c r="C204" s="116"/>
      <c r="D204" s="116"/>
      <c r="E204" s="116"/>
      <c r="F204" s="308"/>
      <c r="G204" s="308"/>
      <c r="H204" s="308"/>
      <c r="I204" s="308"/>
      <c r="J204" s="308"/>
      <c r="K204" s="308"/>
      <c r="L204" s="308"/>
      <c r="M204" s="308"/>
      <c r="N204" s="116"/>
      <c r="O204" s="116"/>
      <c r="P204" s="116"/>
      <c r="Q204" s="116"/>
      <c r="R204" s="116"/>
    </row>
    <row r="205" ht="15.75" customHeight="1" spans="3:18">
      <c r="C205" s="116"/>
      <c r="D205" s="116"/>
      <c r="E205" s="116"/>
      <c r="F205" s="308"/>
      <c r="G205" s="308"/>
      <c r="H205" s="308"/>
      <c r="I205" s="308"/>
      <c r="J205" s="308"/>
      <c r="K205" s="308"/>
      <c r="L205" s="308"/>
      <c r="M205" s="308"/>
      <c r="N205" s="116"/>
      <c r="O205" s="116"/>
      <c r="P205" s="116"/>
      <c r="Q205" s="116"/>
      <c r="R205" s="116"/>
    </row>
    <row r="206" ht="15.75" customHeight="1" spans="3:18">
      <c r="C206" s="116"/>
      <c r="D206" s="116"/>
      <c r="E206" s="116"/>
      <c r="F206" s="308"/>
      <c r="G206" s="308"/>
      <c r="H206" s="308"/>
      <c r="I206" s="308"/>
      <c r="J206" s="308"/>
      <c r="K206" s="308"/>
      <c r="L206" s="308"/>
      <c r="M206" s="308"/>
      <c r="N206" s="116"/>
      <c r="O206" s="116"/>
      <c r="P206" s="116"/>
      <c r="Q206" s="116"/>
      <c r="R206" s="116"/>
    </row>
    <row r="207" ht="15.75" customHeight="1" spans="3:18">
      <c r="C207" s="116"/>
      <c r="D207" s="116"/>
      <c r="E207" s="116"/>
      <c r="F207" s="308"/>
      <c r="G207" s="308"/>
      <c r="H207" s="308"/>
      <c r="I207" s="308"/>
      <c r="J207" s="308"/>
      <c r="K207" s="308"/>
      <c r="L207" s="308"/>
      <c r="M207" s="308"/>
      <c r="N207" s="116"/>
      <c r="O207" s="116"/>
      <c r="P207" s="116"/>
      <c r="Q207" s="116"/>
      <c r="R207" s="116"/>
    </row>
    <row r="208" ht="15.75" customHeight="1" spans="3:18">
      <c r="C208" s="116"/>
      <c r="D208" s="116"/>
      <c r="E208" s="116"/>
      <c r="F208" s="308"/>
      <c r="G208" s="308"/>
      <c r="H208" s="308"/>
      <c r="I208" s="308"/>
      <c r="J208" s="308"/>
      <c r="K208" s="308"/>
      <c r="L208" s="308"/>
      <c r="M208" s="308"/>
      <c r="N208" s="116"/>
      <c r="O208" s="116"/>
      <c r="P208" s="116"/>
      <c r="Q208" s="116"/>
      <c r="R208" s="116"/>
    </row>
    <row r="209" ht="15.75" customHeight="1" spans="3:18">
      <c r="C209" s="116"/>
      <c r="D209" s="116"/>
      <c r="E209" s="116"/>
      <c r="F209" s="308"/>
      <c r="G209" s="308"/>
      <c r="H209" s="308"/>
      <c r="I209" s="308"/>
      <c r="J209" s="308"/>
      <c r="K209" s="308"/>
      <c r="L209" s="308"/>
      <c r="M209" s="308"/>
      <c r="N209" s="116"/>
      <c r="O209" s="116"/>
      <c r="P209" s="116"/>
      <c r="Q209" s="116"/>
      <c r="R209" s="116"/>
    </row>
    <row r="210" ht="15.75" customHeight="1" spans="3:18">
      <c r="C210" s="116"/>
      <c r="D210" s="116"/>
      <c r="E210" s="116"/>
      <c r="F210" s="308"/>
      <c r="G210" s="308"/>
      <c r="H210" s="308"/>
      <c r="I210" s="308"/>
      <c r="J210" s="308"/>
      <c r="K210" s="308"/>
      <c r="L210" s="308"/>
      <c r="M210" s="308"/>
      <c r="N210" s="116"/>
      <c r="O210" s="116"/>
      <c r="P210" s="116"/>
      <c r="Q210" s="116"/>
      <c r="R210" s="116"/>
    </row>
    <row r="211" ht="15.75" customHeight="1" spans="3:18">
      <c r="C211" s="116"/>
      <c r="D211" s="116"/>
      <c r="E211" s="116"/>
      <c r="F211" s="308"/>
      <c r="G211" s="308"/>
      <c r="H211" s="308"/>
      <c r="I211" s="308"/>
      <c r="J211" s="308"/>
      <c r="K211" s="308"/>
      <c r="L211" s="308"/>
      <c r="M211" s="308"/>
      <c r="N211" s="116"/>
      <c r="O211" s="116"/>
      <c r="P211" s="116"/>
      <c r="Q211" s="116"/>
      <c r="R211" s="116"/>
    </row>
    <row r="212" ht="15.75" customHeight="1" spans="3:18">
      <c r="C212" s="116"/>
      <c r="D212" s="116"/>
      <c r="E212" s="116"/>
      <c r="F212" s="308"/>
      <c r="G212" s="308"/>
      <c r="H212" s="308"/>
      <c r="I212" s="308"/>
      <c r="J212" s="308"/>
      <c r="K212" s="308"/>
      <c r="L212" s="308"/>
      <c r="M212" s="308"/>
      <c r="N212" s="116"/>
      <c r="O212" s="116"/>
      <c r="P212" s="116"/>
      <c r="Q212" s="116"/>
      <c r="R212" s="116"/>
    </row>
    <row r="213" ht="15.75" customHeight="1" spans="3:18">
      <c r="C213" s="116"/>
      <c r="D213" s="116"/>
      <c r="E213" s="116"/>
      <c r="F213" s="308"/>
      <c r="G213" s="308"/>
      <c r="H213" s="308"/>
      <c r="I213" s="308"/>
      <c r="J213" s="308"/>
      <c r="K213" s="308"/>
      <c r="L213" s="308"/>
      <c r="M213" s="308"/>
      <c r="N213" s="116"/>
      <c r="O213" s="116"/>
      <c r="P213" s="116"/>
      <c r="Q213" s="116"/>
      <c r="R213" s="116"/>
    </row>
    <row r="214" ht="15.75" customHeight="1" spans="3:18">
      <c r="C214" s="116"/>
      <c r="D214" s="116"/>
      <c r="E214" s="116"/>
      <c r="F214" s="308"/>
      <c r="G214" s="308"/>
      <c r="H214" s="308"/>
      <c r="I214" s="308"/>
      <c r="J214" s="308"/>
      <c r="K214" s="308"/>
      <c r="L214" s="308"/>
      <c r="M214" s="308"/>
      <c r="N214" s="116"/>
      <c r="O214" s="116"/>
      <c r="P214" s="116"/>
      <c r="Q214" s="116"/>
      <c r="R214" s="116"/>
    </row>
    <row r="215" ht="15.75" customHeight="1" spans="3:18">
      <c r="C215" s="116"/>
      <c r="D215" s="116"/>
      <c r="E215" s="116"/>
      <c r="F215" s="308"/>
      <c r="G215" s="308"/>
      <c r="H215" s="308"/>
      <c r="I215" s="308"/>
      <c r="J215" s="308"/>
      <c r="K215" s="308"/>
      <c r="L215" s="308"/>
      <c r="M215" s="308"/>
      <c r="N215" s="116"/>
      <c r="O215" s="116"/>
      <c r="P215" s="116"/>
      <c r="Q215" s="116"/>
      <c r="R215" s="116"/>
    </row>
    <row r="216" ht="15.75" customHeight="1" spans="3:18">
      <c r="C216" s="116"/>
      <c r="D216" s="116"/>
      <c r="E216" s="116"/>
      <c r="F216" s="308"/>
      <c r="G216" s="308"/>
      <c r="H216" s="308"/>
      <c r="I216" s="308"/>
      <c r="J216" s="308"/>
      <c r="K216" s="308"/>
      <c r="L216" s="308"/>
      <c r="M216" s="308"/>
      <c r="N216" s="116"/>
      <c r="O216" s="116"/>
      <c r="P216" s="116"/>
      <c r="Q216" s="116"/>
      <c r="R216" s="116"/>
    </row>
    <row r="217" ht="15.75" customHeight="1" spans="3:18">
      <c r="C217" s="116"/>
      <c r="D217" s="116"/>
      <c r="E217" s="116"/>
      <c r="F217" s="308"/>
      <c r="G217" s="308"/>
      <c r="H217" s="308"/>
      <c r="I217" s="308"/>
      <c r="J217" s="308"/>
      <c r="K217" s="308"/>
      <c r="L217" s="308"/>
      <c r="M217" s="308"/>
      <c r="N217" s="116"/>
      <c r="O217" s="116"/>
      <c r="P217" s="116"/>
      <c r="Q217" s="116"/>
      <c r="R217" s="116"/>
    </row>
    <row r="218" ht="15.75" customHeight="1" spans="3:18">
      <c r="C218" s="116"/>
      <c r="D218" s="116"/>
      <c r="E218" s="116"/>
      <c r="F218" s="308"/>
      <c r="G218" s="308"/>
      <c r="H218" s="308"/>
      <c r="I218" s="308"/>
      <c r="J218" s="308"/>
      <c r="K218" s="308"/>
      <c r="L218" s="308"/>
      <c r="M218" s="308"/>
      <c r="N218" s="116"/>
      <c r="O218" s="116"/>
      <c r="P218" s="116"/>
      <c r="Q218" s="116"/>
      <c r="R218" s="116"/>
    </row>
    <row r="219" ht="15.75" customHeight="1" spans="3:18">
      <c r="C219" s="116"/>
      <c r="D219" s="116"/>
      <c r="E219" s="116"/>
      <c r="F219" s="308"/>
      <c r="G219" s="308"/>
      <c r="H219" s="308"/>
      <c r="I219" s="308"/>
      <c r="J219" s="308"/>
      <c r="K219" s="308"/>
      <c r="L219" s="308"/>
      <c r="M219" s="308"/>
      <c r="N219" s="116"/>
      <c r="O219" s="116"/>
      <c r="P219" s="116"/>
      <c r="Q219" s="116"/>
      <c r="R219" s="116"/>
    </row>
    <row r="220" ht="15.75" customHeight="1" spans="3:18">
      <c r="C220" s="116"/>
      <c r="D220" s="116"/>
      <c r="E220" s="116"/>
      <c r="F220" s="308"/>
      <c r="G220" s="308"/>
      <c r="H220" s="308"/>
      <c r="I220" s="308"/>
      <c r="J220" s="308"/>
      <c r="K220" s="308"/>
      <c r="L220" s="308"/>
      <c r="M220" s="308"/>
      <c r="N220" s="116"/>
      <c r="O220" s="116"/>
      <c r="P220" s="116"/>
      <c r="Q220" s="116"/>
      <c r="R220" s="116"/>
    </row>
    <row r="221" ht="15.75" customHeight="1" spans="3:18">
      <c r="C221" s="116"/>
      <c r="D221" s="116"/>
      <c r="E221" s="116"/>
      <c r="F221" s="308"/>
      <c r="G221" s="308"/>
      <c r="H221" s="308"/>
      <c r="I221" s="308"/>
      <c r="J221" s="308"/>
      <c r="K221" s="308"/>
      <c r="L221" s="308"/>
      <c r="M221" s="308"/>
      <c r="N221" s="116"/>
      <c r="O221" s="116"/>
      <c r="P221" s="116"/>
      <c r="Q221" s="116"/>
      <c r="R221" s="116"/>
    </row>
    <row r="222" ht="15.75" customHeight="1" spans="3:18">
      <c r="C222" s="116"/>
      <c r="D222" s="116"/>
      <c r="E222" s="116"/>
      <c r="F222" s="308"/>
      <c r="G222" s="308"/>
      <c r="H222" s="308"/>
      <c r="I222" s="308"/>
      <c r="J222" s="308"/>
      <c r="K222" s="308"/>
      <c r="L222" s="308"/>
      <c r="M222" s="308"/>
      <c r="N222" s="116"/>
      <c r="O222" s="116"/>
      <c r="P222" s="116"/>
      <c r="Q222" s="116"/>
      <c r="R222" s="116"/>
    </row>
    <row r="223" ht="15.75" customHeight="1" spans="3:18">
      <c r="C223" s="116"/>
      <c r="D223" s="116"/>
      <c r="E223" s="116"/>
      <c r="F223" s="308"/>
      <c r="G223" s="308"/>
      <c r="H223" s="308"/>
      <c r="I223" s="308"/>
      <c r="J223" s="308"/>
      <c r="K223" s="308"/>
      <c r="L223" s="308"/>
      <c r="M223" s="308"/>
      <c r="N223" s="116"/>
      <c r="O223" s="116"/>
      <c r="P223" s="116"/>
      <c r="Q223" s="116"/>
      <c r="R223" s="116"/>
    </row>
    <row r="224" ht="15.75" customHeight="1" spans="3:18">
      <c r="C224" s="116"/>
      <c r="D224" s="116"/>
      <c r="E224" s="116"/>
      <c r="F224" s="308"/>
      <c r="G224" s="308"/>
      <c r="H224" s="308"/>
      <c r="I224" s="308"/>
      <c r="J224" s="308"/>
      <c r="K224" s="308"/>
      <c r="L224" s="308"/>
      <c r="M224" s="308"/>
      <c r="N224" s="116"/>
      <c r="O224" s="116"/>
      <c r="P224" s="116"/>
      <c r="Q224" s="116"/>
      <c r="R224" s="116"/>
    </row>
    <row r="225" ht="15.75" customHeight="1" spans="3:18">
      <c r="C225" s="116"/>
      <c r="D225" s="116"/>
      <c r="E225" s="116"/>
      <c r="F225" s="308"/>
      <c r="G225" s="308"/>
      <c r="H225" s="308"/>
      <c r="I225" s="308"/>
      <c r="J225" s="308"/>
      <c r="K225" s="308"/>
      <c r="L225" s="308"/>
      <c r="M225" s="308"/>
      <c r="N225" s="116"/>
      <c r="O225" s="116"/>
      <c r="P225" s="116"/>
      <c r="Q225" s="116"/>
      <c r="R225" s="116"/>
    </row>
    <row r="226" ht="15.75" customHeight="1" spans="3:18">
      <c r="C226" s="116"/>
      <c r="D226" s="116"/>
      <c r="E226" s="116"/>
      <c r="F226" s="308"/>
      <c r="G226" s="308"/>
      <c r="H226" s="308"/>
      <c r="I226" s="308"/>
      <c r="J226" s="308"/>
      <c r="K226" s="308"/>
      <c r="L226" s="308"/>
      <c r="M226" s="308"/>
      <c r="N226" s="116"/>
      <c r="O226" s="116"/>
      <c r="P226" s="116"/>
      <c r="Q226" s="116"/>
      <c r="R226" s="116"/>
    </row>
    <row r="227" ht="15.75" customHeight="1" spans="3:18">
      <c r="C227" s="116"/>
      <c r="D227" s="116"/>
      <c r="E227" s="116"/>
      <c r="F227" s="308"/>
      <c r="G227" s="308"/>
      <c r="H227" s="308"/>
      <c r="I227" s="308"/>
      <c r="J227" s="308"/>
      <c r="K227" s="308"/>
      <c r="L227" s="308"/>
      <c r="M227" s="308"/>
      <c r="N227" s="116"/>
      <c r="O227" s="116"/>
      <c r="P227" s="116"/>
      <c r="Q227" s="116"/>
      <c r="R227" s="116"/>
    </row>
    <row r="228" ht="15.75" customHeight="1" spans="3:18">
      <c r="C228" s="116"/>
      <c r="D228" s="116"/>
      <c r="E228" s="116"/>
      <c r="F228" s="308"/>
      <c r="G228" s="308"/>
      <c r="H228" s="308"/>
      <c r="I228" s="308"/>
      <c r="J228" s="308"/>
      <c r="K228" s="308"/>
      <c r="L228" s="308"/>
      <c r="M228" s="308"/>
      <c r="N228" s="116"/>
      <c r="O228" s="116"/>
      <c r="P228" s="116"/>
      <c r="Q228" s="116"/>
      <c r="R228" s="116"/>
    </row>
    <row r="229" ht="15.75" customHeight="1" spans="3:18">
      <c r="C229" s="116"/>
      <c r="D229" s="116"/>
      <c r="E229" s="116"/>
      <c r="F229" s="308"/>
      <c r="G229" s="308"/>
      <c r="H229" s="308"/>
      <c r="I229" s="308"/>
      <c r="J229" s="308"/>
      <c r="K229" s="308"/>
      <c r="L229" s="308"/>
      <c r="M229" s="308"/>
      <c r="N229" s="116"/>
      <c r="O229" s="116"/>
      <c r="P229" s="116"/>
      <c r="Q229" s="116"/>
      <c r="R229" s="116"/>
    </row>
    <row r="230" ht="15.75" customHeight="1" spans="3:18">
      <c r="C230" s="116"/>
      <c r="D230" s="116"/>
      <c r="E230" s="116"/>
      <c r="F230" s="308"/>
      <c r="G230" s="308"/>
      <c r="H230" s="308"/>
      <c r="I230" s="308"/>
      <c r="J230" s="308"/>
      <c r="K230" s="308"/>
      <c r="L230" s="308"/>
      <c r="M230" s="308"/>
      <c r="N230" s="116"/>
      <c r="O230" s="116"/>
      <c r="P230" s="116"/>
      <c r="Q230" s="116"/>
      <c r="R230" s="116"/>
    </row>
    <row r="231" ht="15.75" customHeight="1" spans="3:18">
      <c r="C231" s="116"/>
      <c r="D231" s="116"/>
      <c r="E231" s="116"/>
      <c r="F231" s="308"/>
      <c r="G231" s="308"/>
      <c r="H231" s="308"/>
      <c r="I231" s="308"/>
      <c r="J231" s="308"/>
      <c r="K231" s="308"/>
      <c r="L231" s="308"/>
      <c r="M231" s="308"/>
      <c r="N231" s="116"/>
      <c r="O231" s="116"/>
      <c r="P231" s="116"/>
      <c r="Q231" s="116"/>
      <c r="R231" s="116"/>
    </row>
    <row r="232" ht="15.75" customHeight="1" spans="3:18">
      <c r="C232" s="116"/>
      <c r="D232" s="116"/>
      <c r="E232" s="116"/>
      <c r="F232" s="308"/>
      <c r="G232" s="308"/>
      <c r="H232" s="308"/>
      <c r="I232" s="308"/>
      <c r="J232" s="308"/>
      <c r="K232" s="308"/>
      <c r="L232" s="308"/>
      <c r="M232" s="308"/>
      <c r="N232" s="116"/>
      <c r="O232" s="116"/>
      <c r="P232" s="116"/>
      <c r="Q232" s="116"/>
      <c r="R232" s="116"/>
    </row>
    <row r="233" ht="15.75" customHeight="1" spans="3:18">
      <c r="C233" s="116"/>
      <c r="D233" s="116"/>
      <c r="E233" s="116"/>
      <c r="F233" s="308"/>
      <c r="G233" s="308"/>
      <c r="H233" s="308"/>
      <c r="I233" s="308"/>
      <c r="J233" s="308"/>
      <c r="K233" s="308"/>
      <c r="L233" s="308"/>
      <c r="M233" s="308"/>
      <c r="N233" s="116"/>
      <c r="O233" s="116"/>
      <c r="P233" s="116"/>
      <c r="Q233" s="116"/>
      <c r="R233" s="116"/>
    </row>
    <row r="234" ht="15.75" customHeight="1" spans="3:18">
      <c r="C234" s="116"/>
      <c r="D234" s="116"/>
      <c r="E234" s="116"/>
      <c r="F234" s="308"/>
      <c r="G234" s="308"/>
      <c r="H234" s="308"/>
      <c r="I234" s="308"/>
      <c r="J234" s="308"/>
      <c r="K234" s="308"/>
      <c r="L234" s="308"/>
      <c r="M234" s="308"/>
      <c r="N234" s="116"/>
      <c r="O234" s="116"/>
      <c r="P234" s="116"/>
      <c r="Q234" s="116"/>
      <c r="R234" s="116"/>
    </row>
    <row r="235" ht="15.75" customHeight="1" spans="3:18">
      <c r="C235" s="116"/>
      <c r="D235" s="116"/>
      <c r="E235" s="116"/>
      <c r="F235" s="308"/>
      <c r="G235" s="308"/>
      <c r="H235" s="308"/>
      <c r="I235" s="308"/>
      <c r="J235" s="308"/>
      <c r="K235" s="308"/>
      <c r="L235" s="308"/>
      <c r="M235" s="308"/>
      <c r="N235" s="116"/>
      <c r="O235" s="116"/>
      <c r="P235" s="116"/>
      <c r="Q235" s="116"/>
      <c r="R235" s="116"/>
    </row>
    <row r="236" ht="15.75" customHeight="1" spans="3:18">
      <c r="C236" s="116"/>
      <c r="D236" s="116"/>
      <c r="E236" s="116"/>
      <c r="F236" s="308"/>
      <c r="G236" s="308"/>
      <c r="H236" s="308"/>
      <c r="I236" s="308"/>
      <c r="J236" s="308"/>
      <c r="K236" s="308"/>
      <c r="L236" s="308"/>
      <c r="M236" s="308"/>
      <c r="N236" s="116"/>
      <c r="O236" s="116"/>
      <c r="P236" s="116"/>
      <c r="Q236" s="116"/>
      <c r="R236" s="116"/>
    </row>
    <row r="237" ht="15.75" customHeight="1" spans="3:18">
      <c r="C237" s="116"/>
      <c r="D237" s="116"/>
      <c r="E237" s="116"/>
      <c r="F237" s="308"/>
      <c r="G237" s="308"/>
      <c r="H237" s="308"/>
      <c r="I237" s="308"/>
      <c r="J237" s="308"/>
      <c r="K237" s="308"/>
      <c r="L237" s="308"/>
      <c r="M237" s="308"/>
      <c r="N237" s="116"/>
      <c r="O237" s="116"/>
      <c r="P237" s="116"/>
      <c r="Q237" s="116"/>
      <c r="R237" s="116"/>
    </row>
    <row r="238" ht="15.75" customHeight="1" spans="3:18">
      <c r="C238" s="116"/>
      <c r="D238" s="116"/>
      <c r="E238" s="116"/>
      <c r="F238" s="308"/>
      <c r="G238" s="308"/>
      <c r="H238" s="308"/>
      <c r="I238" s="308"/>
      <c r="J238" s="308"/>
      <c r="K238" s="308"/>
      <c r="L238" s="308"/>
      <c r="M238" s="308"/>
      <c r="N238" s="116"/>
      <c r="O238" s="116"/>
      <c r="P238" s="116"/>
      <c r="Q238" s="116"/>
      <c r="R238" s="116"/>
    </row>
    <row r="239" ht="15.75" customHeight="1" spans="3:18">
      <c r="C239" s="116"/>
      <c r="D239" s="116"/>
      <c r="E239" s="116"/>
      <c r="F239" s="308"/>
      <c r="G239" s="308"/>
      <c r="H239" s="308"/>
      <c r="I239" s="308"/>
      <c r="J239" s="308"/>
      <c r="K239" s="308"/>
      <c r="L239" s="308"/>
      <c r="M239" s="308"/>
      <c r="N239" s="116"/>
      <c r="O239" s="116"/>
      <c r="P239" s="116"/>
      <c r="Q239" s="116"/>
      <c r="R239" s="116"/>
    </row>
    <row r="240" ht="15.75" customHeight="1" spans="3:18">
      <c r="C240" s="116"/>
      <c r="D240" s="116"/>
      <c r="E240" s="116"/>
      <c r="F240" s="308"/>
      <c r="G240" s="308"/>
      <c r="H240" s="308"/>
      <c r="I240" s="308"/>
      <c r="J240" s="308"/>
      <c r="K240" s="308"/>
      <c r="L240" s="308"/>
      <c r="M240" s="308"/>
      <c r="N240" s="116"/>
      <c r="O240" s="116"/>
      <c r="P240" s="116"/>
      <c r="Q240" s="116"/>
      <c r="R240" s="116"/>
    </row>
    <row r="241" ht="15.75" customHeight="1" spans="3:18">
      <c r="C241" s="116"/>
      <c r="D241" s="116"/>
      <c r="E241" s="116"/>
      <c r="F241" s="308"/>
      <c r="G241" s="308"/>
      <c r="H241" s="308"/>
      <c r="I241" s="308"/>
      <c r="J241" s="308"/>
      <c r="K241" s="308"/>
      <c r="L241" s="308"/>
      <c r="M241" s="308"/>
      <c r="N241" s="116"/>
      <c r="O241" s="116"/>
      <c r="P241" s="116"/>
      <c r="Q241" s="116"/>
      <c r="R241" s="116"/>
    </row>
    <row r="242" ht="15.75" customHeight="1" spans="3:18">
      <c r="C242" s="116"/>
      <c r="D242" s="116"/>
      <c r="E242" s="116"/>
      <c r="F242" s="308"/>
      <c r="G242" s="308"/>
      <c r="H242" s="308"/>
      <c r="I242" s="308"/>
      <c r="J242" s="308"/>
      <c r="K242" s="308"/>
      <c r="L242" s="308"/>
      <c r="M242" s="308"/>
      <c r="N242" s="116"/>
      <c r="O242" s="116"/>
      <c r="P242" s="116"/>
      <c r="Q242" s="116"/>
      <c r="R242" s="116"/>
    </row>
    <row r="243" ht="15.75" customHeight="1" spans="3:18">
      <c r="C243" s="116"/>
      <c r="D243" s="116"/>
      <c r="E243" s="116"/>
      <c r="F243" s="308"/>
      <c r="G243" s="308"/>
      <c r="H243" s="308"/>
      <c r="I243" s="308"/>
      <c r="J243" s="308"/>
      <c r="K243" s="308"/>
      <c r="L243" s="308"/>
      <c r="M243" s="308"/>
      <c r="N243" s="116"/>
      <c r="O243" s="116"/>
      <c r="P243" s="116"/>
      <c r="Q243" s="116"/>
      <c r="R243" s="116"/>
    </row>
    <row r="244" ht="15.75" customHeight="1" spans="3:18">
      <c r="C244" s="116"/>
      <c r="D244" s="116"/>
      <c r="E244" s="116"/>
      <c r="F244" s="308"/>
      <c r="G244" s="308"/>
      <c r="H244" s="308"/>
      <c r="I244" s="308"/>
      <c r="J244" s="308"/>
      <c r="K244" s="308"/>
      <c r="L244" s="308"/>
      <c r="M244" s="308"/>
      <c r="N244" s="116"/>
      <c r="O244" s="116"/>
      <c r="P244" s="116"/>
      <c r="Q244" s="116"/>
      <c r="R244" s="116"/>
    </row>
    <row r="245" ht="15.75" customHeight="1" spans="3:18">
      <c r="C245" s="116"/>
      <c r="D245" s="116"/>
      <c r="E245" s="116"/>
      <c r="F245" s="308"/>
      <c r="G245" s="308"/>
      <c r="H245" s="308"/>
      <c r="I245" s="308"/>
      <c r="J245" s="308"/>
      <c r="K245" s="308"/>
      <c r="L245" s="308"/>
      <c r="M245" s="308"/>
      <c r="N245" s="116"/>
      <c r="O245" s="116"/>
      <c r="P245" s="116"/>
      <c r="Q245" s="116"/>
      <c r="R245" s="116"/>
    </row>
    <row r="246" ht="15.75" customHeight="1" spans="3:18">
      <c r="C246" s="116"/>
      <c r="D246" s="116"/>
      <c r="E246" s="116"/>
      <c r="F246" s="308"/>
      <c r="G246" s="308"/>
      <c r="H246" s="308"/>
      <c r="I246" s="308"/>
      <c r="J246" s="308"/>
      <c r="K246" s="308"/>
      <c r="L246" s="308"/>
      <c r="M246" s="308"/>
      <c r="N246" s="116"/>
      <c r="O246" s="116"/>
      <c r="P246" s="116"/>
      <c r="Q246" s="116"/>
      <c r="R246" s="116"/>
    </row>
    <row r="247" ht="15.75" customHeight="1" spans="3:18">
      <c r="C247" s="116"/>
      <c r="D247" s="116"/>
      <c r="E247" s="116"/>
      <c r="F247" s="308"/>
      <c r="G247" s="308"/>
      <c r="H247" s="308"/>
      <c r="I247" s="308"/>
      <c r="J247" s="308"/>
      <c r="K247" s="308"/>
      <c r="L247" s="308"/>
      <c r="M247" s="308"/>
      <c r="N247" s="116"/>
      <c r="O247" s="116"/>
      <c r="P247" s="116"/>
      <c r="Q247" s="116"/>
      <c r="R247" s="116"/>
    </row>
    <row r="248" ht="15.75" customHeight="1" spans="3:18">
      <c r="C248" s="116"/>
      <c r="D248" s="116"/>
      <c r="E248" s="116"/>
      <c r="F248" s="308"/>
      <c r="G248" s="308"/>
      <c r="H248" s="308"/>
      <c r="I248" s="308"/>
      <c r="J248" s="308"/>
      <c r="K248" s="308"/>
      <c r="L248" s="308"/>
      <c r="M248" s="308"/>
      <c r="N248" s="116"/>
      <c r="O248" s="116"/>
      <c r="P248" s="116"/>
      <c r="Q248" s="116"/>
      <c r="R248" s="116"/>
    </row>
    <row r="249" ht="15.75" customHeight="1" spans="3:18">
      <c r="C249" s="116"/>
      <c r="D249" s="116"/>
      <c r="E249" s="116"/>
      <c r="F249" s="308"/>
      <c r="G249" s="308"/>
      <c r="H249" s="308"/>
      <c r="I249" s="308"/>
      <c r="J249" s="308"/>
      <c r="K249" s="308"/>
      <c r="L249" s="308"/>
      <c r="M249" s="308"/>
      <c r="N249" s="116"/>
      <c r="O249" s="116"/>
      <c r="P249" s="116"/>
      <c r="Q249" s="116"/>
      <c r="R249" s="116"/>
    </row>
    <row r="250" ht="15.75" customHeight="1" spans="3:18">
      <c r="C250" s="116"/>
      <c r="D250" s="116"/>
      <c r="E250" s="116"/>
      <c r="F250" s="308"/>
      <c r="G250" s="308"/>
      <c r="H250" s="308"/>
      <c r="I250" s="308"/>
      <c r="J250" s="308"/>
      <c r="K250" s="308"/>
      <c r="L250" s="308"/>
      <c r="M250" s="308"/>
      <c r="N250" s="116"/>
      <c r="O250" s="116"/>
      <c r="P250" s="116"/>
      <c r="Q250" s="116"/>
      <c r="R250" s="116"/>
    </row>
    <row r="251" ht="15.75" customHeight="1" spans="3:18">
      <c r="C251" s="116"/>
      <c r="D251" s="116"/>
      <c r="E251" s="116"/>
      <c r="F251" s="308"/>
      <c r="G251" s="308"/>
      <c r="H251" s="308"/>
      <c r="I251" s="308"/>
      <c r="J251" s="308"/>
      <c r="K251" s="308"/>
      <c r="L251" s="308"/>
      <c r="M251" s="308"/>
      <c r="N251" s="116"/>
      <c r="O251" s="116"/>
      <c r="P251" s="116"/>
      <c r="Q251" s="116"/>
      <c r="R251" s="116"/>
    </row>
    <row r="252" ht="15.75" customHeight="1" spans="3:18">
      <c r="C252" s="116"/>
      <c r="D252" s="116"/>
      <c r="E252" s="116"/>
      <c r="F252" s="308"/>
      <c r="G252" s="308"/>
      <c r="H252" s="308"/>
      <c r="I252" s="308"/>
      <c r="J252" s="308"/>
      <c r="K252" s="308"/>
      <c r="L252" s="308"/>
      <c r="M252" s="308"/>
      <c r="N252" s="116"/>
      <c r="O252" s="116"/>
      <c r="P252" s="116"/>
      <c r="Q252" s="116"/>
      <c r="R252" s="116"/>
    </row>
    <row r="253" ht="15.75" customHeight="1" spans="3:18">
      <c r="C253" s="116"/>
      <c r="D253" s="116"/>
      <c r="E253" s="116"/>
      <c r="F253" s="308"/>
      <c r="G253" s="308"/>
      <c r="H253" s="308"/>
      <c r="I253" s="308"/>
      <c r="J253" s="308"/>
      <c r="K253" s="308"/>
      <c r="L253" s="308"/>
      <c r="M253" s="308"/>
      <c r="N253" s="116"/>
      <c r="O253" s="116"/>
      <c r="P253" s="116"/>
      <c r="Q253" s="116"/>
      <c r="R253" s="116"/>
    </row>
    <row r="254" ht="15.75" customHeight="1" spans="3:18">
      <c r="C254" s="116"/>
      <c r="D254" s="116"/>
      <c r="E254" s="116"/>
      <c r="F254" s="308"/>
      <c r="G254" s="308"/>
      <c r="H254" s="308"/>
      <c r="I254" s="308"/>
      <c r="J254" s="308"/>
      <c r="K254" s="308"/>
      <c r="L254" s="308"/>
      <c r="M254" s="308"/>
      <c r="N254" s="116"/>
      <c r="O254" s="116"/>
      <c r="P254" s="116"/>
      <c r="Q254" s="116"/>
      <c r="R254" s="116"/>
    </row>
    <row r="255" ht="15.75" customHeight="1" spans="3:18">
      <c r="C255" s="116"/>
      <c r="D255" s="116"/>
      <c r="E255" s="116"/>
      <c r="F255" s="308"/>
      <c r="G255" s="308"/>
      <c r="H255" s="308"/>
      <c r="I255" s="308"/>
      <c r="J255" s="308"/>
      <c r="K255" s="308"/>
      <c r="L255" s="308"/>
      <c r="M255" s="308"/>
      <c r="N255" s="116"/>
      <c r="O255" s="116"/>
      <c r="P255" s="116"/>
      <c r="Q255" s="116"/>
      <c r="R255" s="116"/>
    </row>
    <row r="256" ht="15.75" customHeight="1" spans="3:18">
      <c r="C256" s="116"/>
      <c r="D256" s="116"/>
      <c r="E256" s="116"/>
      <c r="F256" s="308"/>
      <c r="G256" s="308"/>
      <c r="H256" s="308"/>
      <c r="I256" s="308"/>
      <c r="J256" s="308"/>
      <c r="K256" s="308"/>
      <c r="L256" s="308"/>
      <c r="M256" s="308"/>
      <c r="N256" s="116"/>
      <c r="O256" s="116"/>
      <c r="P256" s="116"/>
      <c r="Q256" s="116"/>
      <c r="R256" s="116"/>
    </row>
    <row r="257" ht="15.75" customHeight="1" spans="3:18">
      <c r="C257" s="116"/>
      <c r="D257" s="116"/>
      <c r="E257" s="116"/>
      <c r="F257" s="308"/>
      <c r="G257" s="308"/>
      <c r="H257" s="308"/>
      <c r="I257" s="308"/>
      <c r="J257" s="308"/>
      <c r="K257" s="308"/>
      <c r="L257" s="308"/>
      <c r="M257" s="308"/>
      <c r="N257" s="116"/>
      <c r="O257" s="116"/>
      <c r="P257" s="116"/>
      <c r="Q257" s="116"/>
      <c r="R257" s="116"/>
    </row>
    <row r="258" ht="15.75" customHeight="1" spans="3:18">
      <c r="C258" s="116"/>
      <c r="D258" s="116"/>
      <c r="E258" s="116"/>
      <c r="F258" s="308"/>
      <c r="G258" s="308"/>
      <c r="H258" s="308"/>
      <c r="I258" s="308"/>
      <c r="J258" s="308"/>
      <c r="K258" s="308"/>
      <c r="L258" s="308"/>
      <c r="M258" s="308"/>
      <c r="N258" s="116"/>
      <c r="O258" s="116"/>
      <c r="P258" s="116"/>
      <c r="Q258" s="116"/>
      <c r="R258" s="116"/>
    </row>
    <row r="259" ht="15.75" customHeight="1" spans="3:18">
      <c r="C259" s="116"/>
      <c r="D259" s="116"/>
      <c r="E259" s="116"/>
      <c r="F259" s="308"/>
      <c r="G259" s="308"/>
      <c r="H259" s="308"/>
      <c r="I259" s="308"/>
      <c r="J259" s="308"/>
      <c r="K259" s="308"/>
      <c r="L259" s="308"/>
      <c r="M259" s="308"/>
      <c r="N259" s="116"/>
      <c r="O259" s="116"/>
      <c r="P259" s="116"/>
      <c r="Q259" s="116"/>
      <c r="R259" s="116"/>
    </row>
    <row r="260" ht="15.75" customHeight="1" spans="3:18">
      <c r="C260" s="116"/>
      <c r="D260" s="116"/>
      <c r="E260" s="116"/>
      <c r="F260" s="308"/>
      <c r="G260" s="308"/>
      <c r="H260" s="308"/>
      <c r="I260" s="308"/>
      <c r="J260" s="308"/>
      <c r="K260" s="308"/>
      <c r="L260" s="308"/>
      <c r="M260" s="308"/>
      <c r="N260" s="116"/>
      <c r="O260" s="116"/>
      <c r="P260" s="116"/>
      <c r="Q260" s="116"/>
      <c r="R260" s="116"/>
    </row>
    <row r="261" ht="15.75" customHeight="1" spans="3:18">
      <c r="C261" s="116"/>
      <c r="D261" s="116"/>
      <c r="E261" s="116"/>
      <c r="F261" s="308"/>
      <c r="G261" s="308"/>
      <c r="H261" s="308"/>
      <c r="I261" s="308"/>
      <c r="J261" s="308"/>
      <c r="K261" s="308"/>
      <c r="L261" s="308"/>
      <c r="M261" s="308"/>
      <c r="N261" s="116"/>
      <c r="O261" s="116"/>
      <c r="P261" s="116"/>
      <c r="Q261" s="116"/>
      <c r="R261" s="116"/>
    </row>
    <row r="262" ht="15.75" customHeight="1" spans="3:18">
      <c r="C262" s="116"/>
      <c r="D262" s="116"/>
      <c r="E262" s="116"/>
      <c r="F262" s="308"/>
      <c r="G262" s="308"/>
      <c r="H262" s="308"/>
      <c r="I262" s="308"/>
      <c r="J262" s="308"/>
      <c r="K262" s="308"/>
      <c r="L262" s="308"/>
      <c r="M262" s="308"/>
      <c r="N262" s="116"/>
      <c r="O262" s="116"/>
      <c r="P262" s="116"/>
      <c r="Q262" s="116"/>
      <c r="R262" s="116"/>
    </row>
    <row r="263" ht="15.75" customHeight="1" spans="3:18">
      <c r="C263" s="116"/>
      <c r="D263" s="116"/>
      <c r="E263" s="116"/>
      <c r="F263" s="308"/>
      <c r="G263" s="308"/>
      <c r="H263" s="308"/>
      <c r="I263" s="308"/>
      <c r="J263" s="308"/>
      <c r="K263" s="308"/>
      <c r="L263" s="308"/>
      <c r="M263" s="308"/>
      <c r="N263" s="116"/>
      <c r="O263" s="116"/>
      <c r="P263" s="116"/>
      <c r="Q263" s="116"/>
      <c r="R263" s="116"/>
    </row>
    <row r="264" ht="15.75" customHeight="1" spans="3:18">
      <c r="C264" s="116"/>
      <c r="D264" s="116"/>
      <c r="E264" s="116"/>
      <c r="F264" s="308"/>
      <c r="G264" s="308"/>
      <c r="H264" s="308"/>
      <c r="I264" s="308"/>
      <c r="J264" s="308"/>
      <c r="K264" s="308"/>
      <c r="L264" s="308"/>
      <c r="M264" s="308"/>
      <c r="N264" s="116"/>
      <c r="O264" s="116"/>
      <c r="P264" s="116"/>
      <c r="Q264" s="116"/>
      <c r="R264" s="116"/>
    </row>
    <row r="265" ht="15.75" customHeight="1" spans="3:18">
      <c r="C265" s="116"/>
      <c r="D265" s="116"/>
      <c r="E265" s="116"/>
      <c r="F265" s="308"/>
      <c r="G265" s="308"/>
      <c r="H265" s="308"/>
      <c r="I265" s="308"/>
      <c r="J265" s="308"/>
      <c r="K265" s="308"/>
      <c r="L265" s="308"/>
      <c r="M265" s="308"/>
      <c r="N265" s="116"/>
      <c r="O265" s="116"/>
      <c r="P265" s="116"/>
      <c r="Q265" s="116"/>
      <c r="R265" s="116"/>
    </row>
    <row r="266" ht="15.75" customHeight="1" spans="3:18">
      <c r="C266" s="116"/>
      <c r="D266" s="116"/>
      <c r="E266" s="116"/>
      <c r="F266" s="308"/>
      <c r="G266" s="308"/>
      <c r="H266" s="308"/>
      <c r="I266" s="308"/>
      <c r="J266" s="308"/>
      <c r="K266" s="308"/>
      <c r="L266" s="308"/>
      <c r="M266" s="308"/>
      <c r="N266" s="116"/>
      <c r="O266" s="116"/>
      <c r="P266" s="116"/>
      <c r="Q266" s="116"/>
      <c r="R266" s="116"/>
    </row>
    <row r="267" ht="15.75" customHeight="1" spans="3:18">
      <c r="C267" s="116"/>
      <c r="D267" s="116"/>
      <c r="E267" s="116"/>
      <c r="F267" s="308"/>
      <c r="G267" s="308"/>
      <c r="H267" s="308"/>
      <c r="I267" s="308"/>
      <c r="J267" s="308"/>
      <c r="K267" s="308"/>
      <c r="L267" s="308"/>
      <c r="M267" s="308"/>
      <c r="N267" s="116"/>
      <c r="O267" s="116"/>
      <c r="P267" s="116"/>
      <c r="Q267" s="116"/>
      <c r="R267" s="116"/>
    </row>
    <row r="268" ht="15.75" customHeight="1" spans="3:18">
      <c r="C268" s="116"/>
      <c r="D268" s="116"/>
      <c r="E268" s="116"/>
      <c r="F268" s="308"/>
      <c r="G268" s="308"/>
      <c r="H268" s="308"/>
      <c r="I268" s="308"/>
      <c r="J268" s="308"/>
      <c r="K268" s="308"/>
      <c r="L268" s="308"/>
      <c r="M268" s="308"/>
      <c r="N268" s="116"/>
      <c r="O268" s="116"/>
      <c r="P268" s="116"/>
      <c r="Q268" s="116"/>
      <c r="R268" s="116"/>
    </row>
    <row r="269" ht="15.75" customHeight="1" spans="3:18">
      <c r="C269" s="116"/>
      <c r="D269" s="116"/>
      <c r="E269" s="116"/>
      <c r="F269" s="308"/>
      <c r="G269" s="308"/>
      <c r="H269" s="308"/>
      <c r="I269" s="308"/>
      <c r="J269" s="308"/>
      <c r="K269" s="308"/>
      <c r="L269" s="308"/>
      <c r="M269" s="308"/>
      <c r="N269" s="116"/>
      <c r="O269" s="116"/>
      <c r="P269" s="116"/>
      <c r="Q269" s="116"/>
      <c r="R269" s="116"/>
    </row>
    <row r="270" ht="15.75" customHeight="1" spans="3:18">
      <c r="C270" s="116"/>
      <c r="D270" s="116"/>
      <c r="E270" s="116"/>
      <c r="F270" s="308"/>
      <c r="G270" s="308"/>
      <c r="H270" s="308"/>
      <c r="I270" s="308"/>
      <c r="J270" s="308"/>
      <c r="K270" s="308"/>
      <c r="L270" s="308"/>
      <c r="M270" s="308"/>
      <c r="N270" s="116"/>
      <c r="O270" s="116"/>
      <c r="P270" s="116"/>
      <c r="Q270" s="116"/>
      <c r="R270" s="116"/>
    </row>
    <row r="271" ht="15.75" customHeight="1" spans="3:18">
      <c r="C271" s="116"/>
      <c r="D271" s="116"/>
      <c r="E271" s="116"/>
      <c r="F271" s="308"/>
      <c r="G271" s="308"/>
      <c r="H271" s="308"/>
      <c r="I271" s="308"/>
      <c r="J271" s="308"/>
      <c r="K271" s="308"/>
      <c r="L271" s="308"/>
      <c r="M271" s="308"/>
      <c r="N271" s="116"/>
      <c r="O271" s="116"/>
      <c r="P271" s="116"/>
      <c r="Q271" s="116"/>
      <c r="R271" s="116"/>
    </row>
    <row r="272" ht="15.75" customHeight="1" spans="3:18">
      <c r="C272" s="116"/>
      <c r="D272" s="116"/>
      <c r="E272" s="116"/>
      <c r="F272" s="308"/>
      <c r="G272" s="308"/>
      <c r="H272" s="308"/>
      <c r="I272" s="308"/>
      <c r="J272" s="308"/>
      <c r="K272" s="308"/>
      <c r="L272" s="308"/>
      <c r="M272" s="308"/>
      <c r="N272" s="116"/>
      <c r="O272" s="116"/>
      <c r="P272" s="116"/>
      <c r="Q272" s="116"/>
      <c r="R272" s="116"/>
    </row>
    <row r="273" ht="15.75" customHeight="1" spans="3:18">
      <c r="C273" s="116"/>
      <c r="D273" s="116"/>
      <c r="E273" s="116"/>
      <c r="F273" s="308"/>
      <c r="G273" s="308"/>
      <c r="H273" s="308"/>
      <c r="I273" s="308"/>
      <c r="J273" s="308"/>
      <c r="K273" s="308"/>
      <c r="L273" s="308"/>
      <c r="M273" s="308"/>
      <c r="N273" s="116"/>
      <c r="O273" s="116"/>
      <c r="P273" s="116"/>
      <c r="Q273" s="116"/>
      <c r="R273" s="116"/>
    </row>
    <row r="274" ht="15.75" customHeight="1" spans="3:18">
      <c r="C274" s="116"/>
      <c r="D274" s="116"/>
      <c r="E274" s="116"/>
      <c r="F274" s="308"/>
      <c r="G274" s="308"/>
      <c r="H274" s="308"/>
      <c r="I274" s="308"/>
      <c r="J274" s="308"/>
      <c r="K274" s="308"/>
      <c r="L274" s="308"/>
      <c r="M274" s="308"/>
      <c r="N274" s="116"/>
      <c r="O274" s="116"/>
      <c r="P274" s="116"/>
      <c r="Q274" s="116"/>
      <c r="R274" s="116"/>
    </row>
    <row r="275" ht="15.75" customHeight="1" spans="3:18">
      <c r="C275" s="116"/>
      <c r="D275" s="116"/>
      <c r="E275" s="116"/>
      <c r="F275" s="308"/>
      <c r="G275" s="308"/>
      <c r="H275" s="308"/>
      <c r="I275" s="308"/>
      <c r="J275" s="308"/>
      <c r="K275" s="308"/>
      <c r="L275" s="308"/>
      <c r="M275" s="308"/>
      <c r="N275" s="116"/>
      <c r="O275" s="116"/>
      <c r="P275" s="116"/>
      <c r="Q275" s="116"/>
      <c r="R275" s="116"/>
    </row>
    <row r="276" ht="15.75" customHeight="1" spans="3:18">
      <c r="C276" s="116"/>
      <c r="D276" s="116"/>
      <c r="E276" s="116"/>
      <c r="F276" s="308"/>
      <c r="G276" s="308"/>
      <c r="H276" s="308"/>
      <c r="I276" s="308"/>
      <c r="J276" s="308"/>
      <c r="K276" s="308"/>
      <c r="L276" s="308"/>
      <c r="M276" s="308"/>
      <c r="N276" s="116"/>
      <c r="O276" s="116"/>
      <c r="P276" s="116"/>
      <c r="Q276" s="116"/>
      <c r="R276" s="116"/>
    </row>
    <row r="277" ht="15.75" customHeight="1" spans="3:18">
      <c r="C277" s="116"/>
      <c r="D277" s="116"/>
      <c r="E277" s="116"/>
      <c r="F277" s="308"/>
      <c r="G277" s="308"/>
      <c r="H277" s="308"/>
      <c r="I277" s="308"/>
      <c r="J277" s="308"/>
      <c r="K277" s="308"/>
      <c r="L277" s="308"/>
      <c r="M277" s="308"/>
      <c r="N277" s="116"/>
      <c r="O277" s="116"/>
      <c r="P277" s="116"/>
      <c r="Q277" s="116"/>
      <c r="R277" s="116"/>
    </row>
    <row r="278" ht="15.75" customHeight="1" spans="3:18">
      <c r="C278" s="116"/>
      <c r="D278" s="116"/>
      <c r="E278" s="116"/>
      <c r="F278" s="308"/>
      <c r="G278" s="308"/>
      <c r="H278" s="308"/>
      <c r="I278" s="308"/>
      <c r="J278" s="308"/>
      <c r="K278" s="308"/>
      <c r="L278" s="308"/>
      <c r="M278" s="308"/>
      <c r="N278" s="116"/>
      <c r="O278" s="116"/>
      <c r="P278" s="116"/>
      <c r="Q278" s="116"/>
      <c r="R278" s="116"/>
    </row>
    <row r="279" ht="15.75" customHeight="1" spans="3:18">
      <c r="C279" s="116"/>
      <c r="D279" s="116"/>
      <c r="E279" s="116"/>
      <c r="F279" s="308"/>
      <c r="G279" s="308"/>
      <c r="H279" s="308"/>
      <c r="I279" s="308"/>
      <c r="J279" s="308"/>
      <c r="K279" s="308"/>
      <c r="L279" s="308"/>
      <c r="M279" s="308"/>
      <c r="N279" s="116"/>
      <c r="O279" s="116"/>
      <c r="P279" s="116"/>
      <c r="Q279" s="116"/>
      <c r="R279" s="116"/>
    </row>
    <row r="280" ht="15.75" customHeight="1" spans="3:18">
      <c r="C280" s="116"/>
      <c r="D280" s="116"/>
      <c r="E280" s="116"/>
      <c r="F280" s="308"/>
      <c r="G280" s="308"/>
      <c r="H280" s="308"/>
      <c r="I280" s="308"/>
      <c r="J280" s="308"/>
      <c r="K280" s="308"/>
      <c r="L280" s="308"/>
      <c r="M280" s="308"/>
      <c r="N280" s="116"/>
      <c r="O280" s="116"/>
      <c r="P280" s="116"/>
      <c r="Q280" s="116"/>
      <c r="R280" s="116"/>
    </row>
    <row r="281" ht="15.75" customHeight="1" spans="3:18">
      <c r="C281" s="116"/>
      <c r="D281" s="116"/>
      <c r="E281" s="116"/>
      <c r="F281" s="308"/>
      <c r="G281" s="308"/>
      <c r="H281" s="308"/>
      <c r="I281" s="308"/>
      <c r="J281" s="308"/>
      <c r="K281" s="308"/>
      <c r="L281" s="308"/>
      <c r="M281" s="308"/>
      <c r="N281" s="116"/>
      <c r="O281" s="116"/>
      <c r="P281" s="116"/>
      <c r="Q281" s="116"/>
      <c r="R281" s="116"/>
    </row>
    <row r="282" ht="15.75" customHeight="1" spans="3:18">
      <c r="C282" s="116"/>
      <c r="D282" s="116"/>
      <c r="E282" s="116"/>
      <c r="F282" s="308"/>
      <c r="G282" s="308"/>
      <c r="H282" s="308"/>
      <c r="I282" s="308"/>
      <c r="J282" s="308"/>
      <c r="K282" s="308"/>
      <c r="L282" s="308"/>
      <c r="M282" s="308"/>
      <c r="N282" s="116"/>
      <c r="O282" s="116"/>
      <c r="P282" s="116"/>
      <c r="Q282" s="116"/>
      <c r="R282" s="116"/>
    </row>
    <row r="283" ht="15.75" customHeight="1" spans="3:18">
      <c r="C283" s="116"/>
      <c r="D283" s="116"/>
      <c r="E283" s="116"/>
      <c r="F283" s="308"/>
      <c r="G283" s="308"/>
      <c r="H283" s="308"/>
      <c r="I283" s="308"/>
      <c r="J283" s="308"/>
      <c r="K283" s="308"/>
      <c r="L283" s="308"/>
      <c r="M283" s="308"/>
      <c r="N283" s="116"/>
      <c r="O283" s="116"/>
      <c r="P283" s="116"/>
      <c r="Q283" s="116"/>
      <c r="R283" s="116"/>
    </row>
    <row r="284" ht="15.75" customHeight="1" spans="3:18">
      <c r="C284" s="116"/>
      <c r="D284" s="116"/>
      <c r="E284" s="116"/>
      <c r="F284" s="308"/>
      <c r="G284" s="308"/>
      <c r="H284" s="308"/>
      <c r="I284" s="308"/>
      <c r="J284" s="308"/>
      <c r="K284" s="308"/>
      <c r="L284" s="308"/>
      <c r="M284" s="308"/>
      <c r="N284" s="116"/>
      <c r="O284" s="116"/>
      <c r="P284" s="116"/>
      <c r="Q284" s="116"/>
      <c r="R284" s="116"/>
    </row>
    <row r="285" ht="15.75" customHeight="1" spans="3:18">
      <c r="C285" s="116"/>
      <c r="D285" s="116"/>
      <c r="E285" s="116"/>
      <c r="F285" s="308"/>
      <c r="G285" s="308"/>
      <c r="H285" s="308"/>
      <c r="I285" s="308"/>
      <c r="J285" s="308"/>
      <c r="K285" s="308"/>
      <c r="L285" s="308"/>
      <c r="M285" s="308"/>
      <c r="N285" s="116"/>
      <c r="O285" s="116"/>
      <c r="P285" s="116"/>
      <c r="Q285" s="116"/>
      <c r="R285" s="116"/>
    </row>
    <row r="286" ht="15.75" customHeight="1" spans="3:18">
      <c r="C286" s="116"/>
      <c r="D286" s="116"/>
      <c r="E286" s="116"/>
      <c r="F286" s="308"/>
      <c r="G286" s="308"/>
      <c r="H286" s="308"/>
      <c r="I286" s="308"/>
      <c r="J286" s="308"/>
      <c r="K286" s="308"/>
      <c r="L286" s="308"/>
      <c r="M286" s="308"/>
      <c r="N286" s="116"/>
      <c r="O286" s="116"/>
      <c r="P286" s="116"/>
      <c r="Q286" s="116"/>
      <c r="R286" s="116"/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sheetProtection password="CED0" sheet="1" autoFilter="0" objects="1" scenarios="1"/>
  <mergeCells count="95">
    <mergeCell ref="C1:D1"/>
    <mergeCell ref="D5:N5"/>
    <mergeCell ref="D6:N6"/>
    <mergeCell ref="D7:N7"/>
    <mergeCell ref="F15:K15"/>
    <mergeCell ref="F16:G16"/>
    <mergeCell ref="H16:I16"/>
    <mergeCell ref="J16:K16"/>
    <mergeCell ref="F28:L28"/>
    <mergeCell ref="F33:N33"/>
    <mergeCell ref="F34:H34"/>
    <mergeCell ref="I34:K34"/>
    <mergeCell ref="L34:N34"/>
    <mergeCell ref="F35:G35"/>
    <mergeCell ref="I35:J35"/>
    <mergeCell ref="L35:M35"/>
    <mergeCell ref="F36:G36"/>
    <mergeCell ref="I36:J36"/>
    <mergeCell ref="L36:M36"/>
    <mergeCell ref="F37:G37"/>
    <mergeCell ref="I37:J37"/>
    <mergeCell ref="L37:M37"/>
    <mergeCell ref="F38:G38"/>
    <mergeCell ref="I38:J38"/>
    <mergeCell ref="L38:M38"/>
    <mergeCell ref="F39:G39"/>
    <mergeCell ref="I39:J39"/>
    <mergeCell ref="L39:M39"/>
    <mergeCell ref="F40:G40"/>
    <mergeCell ref="I40:J40"/>
    <mergeCell ref="L40:M40"/>
    <mergeCell ref="F41:G41"/>
    <mergeCell ref="I41:J41"/>
    <mergeCell ref="M41:O41"/>
    <mergeCell ref="F42:G42"/>
    <mergeCell ref="I42:J42"/>
    <mergeCell ref="L42:M42"/>
    <mergeCell ref="F43:G43"/>
    <mergeCell ref="I43:J43"/>
    <mergeCell ref="L43:M43"/>
    <mergeCell ref="F44:O44"/>
    <mergeCell ref="D50:J50"/>
    <mergeCell ref="D51:J51"/>
    <mergeCell ref="D57:K57"/>
    <mergeCell ref="D58:K58"/>
    <mergeCell ref="D59:K59"/>
    <mergeCell ref="D60:K60"/>
    <mergeCell ref="D61:K61"/>
    <mergeCell ref="D65:E65"/>
    <mergeCell ref="D66:E66"/>
    <mergeCell ref="D67:E67"/>
    <mergeCell ref="D68:H68"/>
    <mergeCell ref="D69:H69"/>
    <mergeCell ref="F76:K76"/>
    <mergeCell ref="F77:G77"/>
    <mergeCell ref="H77:I77"/>
    <mergeCell ref="J77:K77"/>
    <mergeCell ref="J83:L83"/>
    <mergeCell ref="F89:K89"/>
    <mergeCell ref="F90:G90"/>
    <mergeCell ref="H90:I90"/>
    <mergeCell ref="J90:K90"/>
    <mergeCell ref="I95:L95"/>
    <mergeCell ref="C89:C91"/>
    <mergeCell ref="D15:D17"/>
    <mergeCell ref="D33:D35"/>
    <mergeCell ref="D76:D78"/>
    <mergeCell ref="D89:D91"/>
    <mergeCell ref="E15:E17"/>
    <mergeCell ref="E33:E35"/>
    <mergeCell ref="E76:E78"/>
    <mergeCell ref="E89:E91"/>
    <mergeCell ref="F63:F64"/>
    <mergeCell ref="G63:G64"/>
    <mergeCell ref="H63:H64"/>
    <mergeCell ref="I63:I64"/>
    <mergeCell ref="L15:L17"/>
    <mergeCell ref="L76:L78"/>
    <mergeCell ref="L89:L91"/>
    <mergeCell ref="M15:M17"/>
    <mergeCell ref="M76:M78"/>
    <mergeCell ref="M89:M91"/>
    <mergeCell ref="N15:N17"/>
    <mergeCell ref="N18:N27"/>
    <mergeCell ref="N76:N78"/>
    <mergeCell ref="N79:N83"/>
    <mergeCell ref="N89:N91"/>
    <mergeCell ref="N92:N95"/>
    <mergeCell ref="O33:O35"/>
    <mergeCell ref="P33:P35"/>
    <mergeCell ref="Q33:Q35"/>
    <mergeCell ref="Q36:Q44"/>
    <mergeCell ref="J65:K69"/>
    <mergeCell ref="D63:E64"/>
    <mergeCell ref="J63:K64"/>
  </mergeCells>
  <conditionalFormatting sqref="F18:F27">
    <cfRule type="containsBlanks" dxfId="0" priority="28">
      <formula>LEN(TRIM(F18))=0</formula>
    </cfRule>
  </conditionalFormatting>
  <conditionalFormatting sqref="F79:F82">
    <cfRule type="containsBlanks" dxfId="0" priority="2">
      <formula>LEN(TRIM(F79))=0</formula>
    </cfRule>
  </conditionalFormatting>
  <conditionalFormatting sqref="F92:F94">
    <cfRule type="containsBlanks" dxfId="0" priority="1">
      <formula>LEN(TRIM(F92))=0</formula>
    </cfRule>
  </conditionalFormatting>
  <conditionalFormatting sqref="H18:H27">
    <cfRule type="containsBlanks" dxfId="0" priority="15">
      <formula>LEN(TRIM(H18))=0</formula>
    </cfRule>
  </conditionalFormatting>
  <conditionalFormatting sqref="H79:H82">
    <cfRule type="containsBlanks" dxfId="0" priority="8">
      <formula>LEN(TRIM(H79))=0</formula>
    </cfRule>
  </conditionalFormatting>
  <conditionalFormatting sqref="H92:H94">
    <cfRule type="containsBlanks" dxfId="0" priority="6">
      <formula>LEN(TRIM(H92))=0</formula>
    </cfRule>
  </conditionalFormatting>
  <conditionalFormatting sqref="J18:J27">
    <cfRule type="containsBlanks" dxfId="0" priority="14">
      <formula>LEN(TRIM(J18))=0</formula>
    </cfRule>
  </conditionalFormatting>
  <conditionalFormatting sqref="J79:J82">
    <cfRule type="containsBlanks" dxfId="0" priority="7">
      <formula>LEN(TRIM(J79))=0</formula>
    </cfRule>
  </conditionalFormatting>
  <conditionalFormatting sqref="J92:J94">
    <cfRule type="containsBlanks" dxfId="0" priority="5">
      <formula>LEN(TRIM(J92))=0</formula>
    </cfRule>
  </conditionalFormatting>
  <conditionalFormatting sqref="F37:G40">
    <cfRule type="containsBlanks" dxfId="0" priority="4">
      <formula>LEN(TRIM(F37))=0</formula>
    </cfRule>
  </conditionalFormatting>
  <conditionalFormatting sqref="I37:J40">
    <cfRule type="containsBlanks" dxfId="0" priority="12">
      <formula>LEN(TRIM(I37))=0</formula>
    </cfRule>
  </conditionalFormatting>
  <conditionalFormatting sqref="L37:M40">
    <cfRule type="containsBlanks" dxfId="0" priority="11">
      <formula>LEN(TRIM(L37))=0</formula>
    </cfRule>
  </conditionalFormatting>
  <conditionalFormatting sqref="F42:G43">
    <cfRule type="containsBlanks" dxfId="0" priority="3">
      <formula>LEN(TRIM(F42))=0</formula>
    </cfRule>
  </conditionalFormatting>
  <conditionalFormatting sqref="I42:J43">
    <cfRule type="containsBlanks" dxfId="0" priority="10">
      <formula>LEN(TRIM(I42))=0</formula>
    </cfRule>
  </conditionalFormatting>
  <conditionalFormatting sqref="L42:M43">
    <cfRule type="containsBlanks" dxfId="0" priority="9">
      <formula>LEN(TRIM(L42))=0</formula>
    </cfRule>
  </conditionalFormatting>
  <conditionalFormatting sqref="D65:E67">
    <cfRule type="containsBlanks" dxfId="0" priority="16">
      <formula>LEN(TRIM(D65))=0</formula>
    </cfRule>
  </conditionalFormatting>
  <conditionalFormatting sqref="F65:H67">
    <cfRule type="containsBlanks" dxfId="0" priority="26">
      <formula>LEN(TRIM(F65))=0</formula>
    </cfRule>
  </conditionalFormatting>
  <dataValidations count="15">
    <dataValidation type="list" allowBlank="1" showInputMessage="1" showErrorMessage="1" sqref="F18 H18 J18">
      <formula1>'1'!$D$24:$D$27</formula1>
    </dataValidation>
    <dataValidation type="list" allowBlank="1" showInputMessage="1" showErrorMessage="1" sqref="F19 H19 J19">
      <formula1>'1'!$D$35:$D$36</formula1>
    </dataValidation>
    <dataValidation type="list" allowBlank="1" showInputMessage="1" showErrorMessage="1" sqref="F20 H20 J20">
      <formula1>'1'!$D$45:$D$46</formula1>
    </dataValidation>
    <dataValidation type="list" allowBlank="1" showInputMessage="1" showErrorMessage="1" sqref="F21 H21 J21">
      <formula1>'1'!$D$68:$D$69</formula1>
    </dataValidation>
    <dataValidation type="list" allowBlank="1" showInputMessage="1" showErrorMessage="1" sqref="F22 H22 J22">
      <formula1>'1'!$D$78:$D$79</formula1>
    </dataValidation>
    <dataValidation type="list" allowBlank="1" showInputMessage="1" showErrorMessage="1" sqref="F23 H23 J23">
      <formula1>'1'!$D$87:$D$88</formula1>
    </dataValidation>
    <dataValidation type="list" allowBlank="1" showInputMessage="1" showErrorMessage="1" sqref="F24 H24 J24">
      <formula1>'1'!$D$96:$D$97</formula1>
    </dataValidation>
    <dataValidation type="list" allowBlank="1" showInputMessage="1" showErrorMessage="1" sqref="F25 H25 J25">
      <formula1>'1'!$D$105:$D$106</formula1>
    </dataValidation>
    <dataValidation type="list" allowBlank="1" showInputMessage="1" showErrorMessage="1" sqref="F26 H26 J26">
      <formula1>'1'!$D$114:$D$115</formula1>
    </dataValidation>
    <dataValidation type="list" allowBlank="1" showInputMessage="1" showErrorMessage="1" sqref="F27 H27 J27">
      <formula1>'1'!$D$124:$D$127</formula1>
    </dataValidation>
    <dataValidation type="list" allowBlank="1" showInputMessage="1" showErrorMessage="1" sqref="F42:G42 I42:J42 L42:M42">
      <formula1>'1'!$D$168:$D$171</formula1>
    </dataValidation>
    <dataValidation type="list" allowBlank="1" showInputMessage="1" showErrorMessage="1" sqref="F43:G43 I43:J43 L43:M43">
      <formula1>'1'!$D$188:$D$189</formula1>
    </dataValidation>
    <dataValidation type="list" allowBlank="1" showInputMessage="1" showErrorMessage="1" sqref="F79:F82 H79:H82 J79:J82">
      <formula1>'1'!$D$253:$D$254</formula1>
    </dataValidation>
    <dataValidation type="list" allowBlank="1" showInputMessage="1" showErrorMessage="1" sqref="F92:F94 H92:H94 J92:J94">
      <formula1>'1'!$D$272:$D$275</formula1>
    </dataValidation>
    <dataValidation type="list" allowBlank="1" showInputMessage="1" showErrorMessage="1" sqref="F37:G40 L37:M40 I37:J40">
      <formula1>'1'!$H$152:$H$153</formula1>
    </dataValidation>
  </dataValidations>
  <pageMargins left="0.393700787401575" right="0.393700787401575" top="0.78740157480315" bottom="0.393700787401575" header="0.511811023622047" footer="0.511811023622047"/>
  <pageSetup paperSize="9" fitToWidth="0" orientation="landscape"/>
  <headerFooter/>
  <rowBreaks count="3" manualBreakCount="3">
    <brk id="29" max="16383" man="1"/>
    <brk id="45" max="16383" man="1"/>
    <brk id="72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13"/>
  <sheetViews>
    <sheetView zoomScale="80" zoomScaleNormal="80" topLeftCell="A195" workbookViewId="0">
      <selection activeCell="D206" sqref="D206"/>
    </sheetView>
  </sheetViews>
  <sheetFormatPr defaultColWidth="12.6363636363636" defaultRowHeight="15" customHeight="1"/>
  <cols>
    <col min="1" max="3" width="8.72727272727273" style="1" customWidth="1"/>
    <col min="4" max="4" width="47.3636363636364" style="1" customWidth="1"/>
    <col min="5" max="5" width="33.0909090909091" style="1" customWidth="1"/>
    <col min="6" max="6" width="9.36363636363636" style="1" customWidth="1"/>
    <col min="7" max="24" width="8.72727272727273" style="1" customWidth="1"/>
    <col min="25" max="16384" width="12.6363636363636" style="1"/>
  </cols>
  <sheetData>
    <row r="1" ht="14.5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4.5" spans="1:11">
      <c r="A2" s="2"/>
      <c r="B2" s="418" t="s">
        <v>246</v>
      </c>
      <c r="C2" s="408"/>
      <c r="D2" s="2"/>
      <c r="E2" s="2"/>
      <c r="F2" s="2"/>
      <c r="G2" s="2"/>
      <c r="H2" s="2"/>
      <c r="I2" s="2"/>
      <c r="J2" s="2"/>
      <c r="K2" s="2"/>
    </row>
    <row r="3" ht="14.5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4.5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ht="14.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14.5" spans="1:11">
      <c r="A6" s="2"/>
      <c r="B6" s="2"/>
      <c r="C6" s="442"/>
      <c r="I6" s="442"/>
      <c r="J6" s="442"/>
      <c r="K6" s="442"/>
    </row>
    <row r="7" ht="15.5" spans="1:11">
      <c r="A7" s="2"/>
      <c r="B7" s="6" t="s">
        <v>1</v>
      </c>
      <c r="G7" s="443"/>
      <c r="H7" s="443"/>
      <c r="I7" s="443"/>
      <c r="J7" s="443"/>
      <c r="K7" s="6"/>
    </row>
    <row r="8" ht="15.5" spans="1:11">
      <c r="A8" s="2"/>
      <c r="B8" s="6" t="s">
        <v>156</v>
      </c>
      <c r="G8" s="443"/>
      <c r="H8" s="443"/>
      <c r="I8" s="443"/>
      <c r="J8" s="443"/>
      <c r="K8" s="6"/>
    </row>
    <row r="9" ht="15.5" spans="1:11">
      <c r="A9" s="2"/>
      <c r="B9" s="6" t="s">
        <v>46</v>
      </c>
      <c r="G9" s="443"/>
      <c r="H9" s="443"/>
      <c r="I9" s="443"/>
      <c r="J9" s="443"/>
      <c r="K9" s="6"/>
    </row>
    <row r="10" ht="14"/>
    <row r="11" ht="18" spans="1:24">
      <c r="A11" s="2"/>
      <c r="B11" s="407" t="s">
        <v>6</v>
      </c>
      <c r="C11" s="408"/>
      <c r="D11" s="408"/>
      <c r="E11" s="408"/>
      <c r="F11" s="40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5.5" spans="1:24">
      <c r="A12" s="2"/>
      <c r="B12" s="6"/>
      <c r="C12" s="6"/>
      <c r="D12" s="6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5.5" spans="1:24">
      <c r="A13" s="2"/>
      <c r="B13" s="409" t="s">
        <v>318</v>
      </c>
      <c r="C13" s="410"/>
      <c r="D13" s="410"/>
      <c r="E13" s="410"/>
      <c r="F13" s="4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ht="15.5" spans="1:24">
      <c r="A14" s="2"/>
      <c r="B14" s="412"/>
      <c r="C14" s="413"/>
      <c r="D14" s="413"/>
      <c r="E14" s="413"/>
      <c r="F14" s="4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ht="15.5" spans="1:24">
      <c r="A15" s="2"/>
      <c r="B15" s="20"/>
      <c r="C15" s="415" t="s">
        <v>319</v>
      </c>
      <c r="D15" s="6"/>
      <c r="E15" s="6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ht="15.5" spans="1:24">
      <c r="A16" s="2"/>
      <c r="B16" s="21"/>
      <c r="C16" s="2" t="s">
        <v>320</v>
      </c>
      <c r="D16" s="6"/>
      <c r="E16" s="6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5.5" spans="1:24">
      <c r="A17" s="2"/>
      <c r="B17" s="22"/>
      <c r="C17" s="23"/>
      <c r="D17" s="23"/>
      <c r="E17" s="23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ht="15.5" spans="1:24">
      <c r="A18" s="2"/>
      <c r="B18" s="6"/>
      <c r="C18" s="6"/>
      <c r="D18" s="6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ht="20" spans="1:24">
      <c r="A19" s="57"/>
      <c r="B19" s="39"/>
      <c r="C19" s="40" t="s">
        <v>321</v>
      </c>
      <c r="D19" s="41"/>
      <c r="E19" s="41"/>
      <c r="F19" s="102"/>
      <c r="G19" s="2"/>
      <c r="H19" s="2"/>
      <c r="I19" s="2"/>
      <c r="J19" s="41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ht="15.5" spans="1:24">
      <c r="A20" s="2"/>
      <c r="B20" s="20"/>
      <c r="C20" s="25"/>
      <c r="D20" s="2"/>
      <c r="E20" s="2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5" spans="1:24">
      <c r="A21" s="2"/>
      <c r="B21" s="20"/>
      <c r="C21" s="26" t="s">
        <v>322</v>
      </c>
      <c r="D21" s="27"/>
      <c r="E21" s="28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5" spans="1:24">
      <c r="A22" s="2"/>
      <c r="B22" s="20"/>
      <c r="C22" s="25"/>
      <c r="D22" s="2"/>
      <c r="E22" s="2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31" spans="1:24">
      <c r="A23" s="2"/>
      <c r="B23" s="29"/>
      <c r="C23" s="30" t="s">
        <v>323</v>
      </c>
      <c r="D23" s="842" t="s">
        <v>256</v>
      </c>
      <c r="E23" s="31" t="s">
        <v>255</v>
      </c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4.5" spans="1:24">
      <c r="A24" s="2"/>
      <c r="B24" s="29"/>
      <c r="C24" s="32">
        <v>1</v>
      </c>
      <c r="D24" s="843" t="s">
        <v>324</v>
      </c>
      <c r="E24" s="55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ht="14.5" spans="1:24">
      <c r="A25" s="2"/>
      <c r="B25" s="29"/>
      <c r="C25" s="32">
        <v>2</v>
      </c>
      <c r="D25" s="33" t="s">
        <v>325</v>
      </c>
      <c r="E25" s="56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4.5" spans="1:24">
      <c r="A26" s="2"/>
      <c r="B26" s="29"/>
      <c r="C26" s="32">
        <v>3</v>
      </c>
      <c r="D26" s="33" t="s">
        <v>326</v>
      </c>
      <c r="E26" s="56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4.5" spans="1:24">
      <c r="A27" s="2"/>
      <c r="B27" s="29"/>
      <c r="C27" s="32">
        <v>4</v>
      </c>
      <c r="D27" s="33" t="s">
        <v>327</v>
      </c>
      <c r="E27" s="35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4.5" spans="1:24">
      <c r="A28" s="2"/>
      <c r="B28" s="36"/>
      <c r="C28" s="53"/>
      <c r="D28" s="53"/>
      <c r="E28" s="53"/>
      <c r="F28" s="2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4.5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20" spans="1:24">
      <c r="A30" s="2"/>
      <c r="B30" s="39"/>
      <c r="C30" s="103" t="s">
        <v>328</v>
      </c>
      <c r="D30" s="10"/>
      <c r="E30" s="10"/>
      <c r="F30" s="4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5" spans="1:24">
      <c r="A31" s="2"/>
      <c r="B31" s="20"/>
      <c r="C31" s="25"/>
      <c r="D31" s="2"/>
      <c r="E31" s="2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5" spans="1:24">
      <c r="A32" s="2"/>
      <c r="B32" s="20"/>
      <c r="C32" s="26" t="s">
        <v>322</v>
      </c>
      <c r="D32" s="27"/>
      <c r="E32" s="28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5" spans="1:24">
      <c r="A33" s="2"/>
      <c r="B33" s="20"/>
      <c r="C33" s="25"/>
      <c r="D33" s="2"/>
      <c r="E33" s="2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31" spans="1:24">
      <c r="A34" s="2"/>
      <c r="B34" s="29"/>
      <c r="C34" s="30" t="s">
        <v>323</v>
      </c>
      <c r="D34" s="842" t="s">
        <v>256</v>
      </c>
      <c r="E34" s="31" t="s">
        <v>255</v>
      </c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4.5" spans="1:24">
      <c r="A35" s="2"/>
      <c r="B35" s="29"/>
      <c r="C35" s="32">
        <v>1</v>
      </c>
      <c r="D35" s="844" t="s">
        <v>324</v>
      </c>
      <c r="E35" s="55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4.5" spans="1:24">
      <c r="A36" s="2"/>
      <c r="B36" s="29"/>
      <c r="C36" s="32">
        <v>4</v>
      </c>
      <c r="D36" s="64" t="s">
        <v>329</v>
      </c>
      <c r="E36" s="35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4.5" spans="1:24">
      <c r="A37" s="2"/>
      <c r="B37" s="36"/>
      <c r="C37" s="53"/>
      <c r="D37" s="53"/>
      <c r="E37" s="53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4.5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4.5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20" spans="1:24">
      <c r="A40" s="2"/>
      <c r="B40" s="39"/>
      <c r="C40" s="103" t="s">
        <v>330</v>
      </c>
      <c r="D40" s="10"/>
      <c r="E40" s="10"/>
      <c r="F40" s="4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5" spans="1:24">
      <c r="A41" s="2"/>
      <c r="B41" s="20"/>
      <c r="C41" s="25"/>
      <c r="D41" s="2"/>
      <c r="E41" s="2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5" spans="1:24">
      <c r="A42" s="2"/>
      <c r="B42" s="20"/>
      <c r="C42" s="26" t="s">
        <v>322</v>
      </c>
      <c r="D42" s="27"/>
      <c r="E42" s="27"/>
      <c r="F42" s="2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5" spans="1:24">
      <c r="A43" s="2"/>
      <c r="B43" s="20"/>
      <c r="C43" s="25"/>
      <c r="D43" s="2"/>
      <c r="E43" s="2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31" spans="1:24">
      <c r="A44" s="2"/>
      <c r="B44" s="29"/>
      <c r="C44" s="30" t="s">
        <v>323</v>
      </c>
      <c r="D44" s="842" t="s">
        <v>256</v>
      </c>
      <c r="E44" s="31" t="s">
        <v>255</v>
      </c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4.5" spans="1:24">
      <c r="A45" s="2"/>
      <c r="B45" s="29"/>
      <c r="C45" s="32">
        <v>1</v>
      </c>
      <c r="D45" s="843" t="s">
        <v>324</v>
      </c>
      <c r="E45" s="55" t="s">
        <v>331</v>
      </c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4.5" spans="1:24">
      <c r="A46" s="2"/>
      <c r="B46" s="29"/>
      <c r="C46" s="32">
        <v>4</v>
      </c>
      <c r="D46" s="843" t="s">
        <v>329</v>
      </c>
      <c r="E46" s="35"/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4.5" spans="1:24">
      <c r="A47" s="2"/>
      <c r="B47" s="36"/>
      <c r="C47" s="53"/>
      <c r="D47" s="53"/>
      <c r="E47" s="53"/>
      <c r="F47" s="2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4.5" spans="1: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4.5" spans="1: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4.5" spans="1: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4.5" spans="1: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4.5" spans="1: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4.5" spans="1: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4.5" spans="1: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4.5" spans="1: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4.5" spans="1:2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4.5" spans="1:2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4.5" spans="1:24">
      <c r="A58" s="2"/>
      <c r="B58" s="12" t="s">
        <v>332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4.5" spans="1: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4.5" spans="1:24">
      <c r="A60" s="2"/>
      <c r="B60" s="2"/>
      <c r="C60" s="2"/>
      <c r="D60" s="2"/>
      <c r="E60" s="42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4.5" spans="1:2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4.5" spans="1:2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20" spans="1:24">
      <c r="A63" s="2"/>
      <c r="B63" s="39"/>
      <c r="C63" s="444" t="s">
        <v>333</v>
      </c>
      <c r="D63" s="10"/>
      <c r="E63" s="10"/>
      <c r="F63" s="4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5" spans="1:24">
      <c r="A64" s="2"/>
      <c r="B64" s="20"/>
      <c r="C64" s="25"/>
      <c r="D64" s="2"/>
      <c r="E64" s="2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5" spans="1:24">
      <c r="A65" s="2"/>
      <c r="B65" s="20"/>
      <c r="C65" s="43" t="s">
        <v>322</v>
      </c>
      <c r="D65" s="10"/>
      <c r="E65" s="44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5" spans="1:24">
      <c r="A66" s="2"/>
      <c r="B66" s="20"/>
      <c r="C66" s="25"/>
      <c r="D66" s="2"/>
      <c r="E66" s="2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31" spans="1:24">
      <c r="A67" s="2"/>
      <c r="B67" s="29"/>
      <c r="C67" s="30" t="s">
        <v>323</v>
      </c>
      <c r="D67" s="842" t="s">
        <v>256</v>
      </c>
      <c r="E67" s="31" t="s">
        <v>255</v>
      </c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4.5" spans="1:24">
      <c r="A68" s="2"/>
      <c r="B68" s="29"/>
      <c r="C68" s="32">
        <v>1</v>
      </c>
      <c r="D68" s="843" t="s">
        <v>334</v>
      </c>
      <c r="E68" s="55" t="s">
        <v>331</v>
      </c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4.5" spans="1:24">
      <c r="A69" s="2"/>
      <c r="B69" s="29"/>
      <c r="C69" s="32">
        <v>4</v>
      </c>
      <c r="D69" s="843" t="s">
        <v>335</v>
      </c>
      <c r="E69" s="35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4.5" spans="1:24">
      <c r="A70" s="2"/>
      <c r="B70" s="36"/>
      <c r="C70" s="53"/>
      <c r="D70" s="53"/>
      <c r="E70" s="53"/>
      <c r="F70" s="2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4.5" spans="1:2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4.5" spans="1:2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20" spans="1:24">
      <c r="A73" s="2"/>
      <c r="B73" s="39"/>
      <c r="C73" s="444" t="s">
        <v>336</v>
      </c>
      <c r="D73" s="10"/>
      <c r="E73" s="10"/>
      <c r="F73" s="4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5" spans="1:24">
      <c r="A74" s="2"/>
      <c r="B74" s="20"/>
      <c r="C74" s="25"/>
      <c r="D74" s="2"/>
      <c r="E74" s="2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5" spans="1:24">
      <c r="A75" s="2"/>
      <c r="B75" s="20"/>
      <c r="C75" s="26" t="s">
        <v>322</v>
      </c>
      <c r="D75" s="27"/>
      <c r="E75" s="28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5" spans="1:24">
      <c r="A76" s="2"/>
      <c r="B76" s="20"/>
      <c r="C76" s="25"/>
      <c r="D76" s="2"/>
      <c r="E76" s="2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31" spans="1:24">
      <c r="A77" s="2"/>
      <c r="B77" s="29"/>
      <c r="C77" s="30" t="s">
        <v>323</v>
      </c>
      <c r="D77" s="842" t="s">
        <v>256</v>
      </c>
      <c r="E77" s="31" t="s">
        <v>255</v>
      </c>
      <c r="F77" s="1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4.5" spans="1:24">
      <c r="A78" s="2"/>
      <c r="B78" s="29"/>
      <c r="C78" s="32">
        <v>1</v>
      </c>
      <c r="D78" s="843" t="s">
        <v>334</v>
      </c>
      <c r="E78" s="55" t="s">
        <v>331</v>
      </c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4.5" spans="1:24">
      <c r="A79" s="2"/>
      <c r="B79" s="29"/>
      <c r="C79" s="32">
        <v>4</v>
      </c>
      <c r="D79" s="843" t="s">
        <v>335</v>
      </c>
      <c r="E79" s="35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4.5" spans="1:24">
      <c r="A80" s="2"/>
      <c r="B80" s="36"/>
      <c r="C80" s="53"/>
      <c r="D80" s="53"/>
      <c r="E80" s="53"/>
      <c r="F80" s="2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4.5" spans="1:2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20" spans="1:24">
      <c r="A82" s="2"/>
      <c r="B82" s="39"/>
      <c r="C82" s="103" t="s">
        <v>337</v>
      </c>
      <c r="D82" s="10"/>
      <c r="E82" s="10"/>
      <c r="F82" s="4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5" spans="1:24">
      <c r="A83" s="2"/>
      <c r="B83" s="20"/>
      <c r="C83" s="25"/>
      <c r="D83" s="2"/>
      <c r="E83" s="2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5" spans="1:24">
      <c r="A84" s="2"/>
      <c r="B84" s="20"/>
      <c r="C84" s="26" t="s">
        <v>322</v>
      </c>
      <c r="D84" s="27"/>
      <c r="E84" s="28"/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5" spans="1:24">
      <c r="A85" s="2"/>
      <c r="B85" s="20"/>
      <c r="C85" s="25"/>
      <c r="D85" s="2"/>
      <c r="E85" s="2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31" spans="1:24">
      <c r="A86" s="2"/>
      <c r="B86" s="29"/>
      <c r="C86" s="30" t="s">
        <v>323</v>
      </c>
      <c r="D86" s="842" t="s">
        <v>256</v>
      </c>
      <c r="E86" s="31" t="s">
        <v>255</v>
      </c>
      <c r="F86" s="1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4.5" spans="1:24">
      <c r="A87" s="2"/>
      <c r="B87" s="29"/>
      <c r="C87" s="32">
        <v>1</v>
      </c>
      <c r="D87" s="843" t="s">
        <v>334</v>
      </c>
      <c r="E87" s="55" t="s">
        <v>331</v>
      </c>
      <c r="F87" s="1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4.5" spans="1:24">
      <c r="A88" s="2"/>
      <c r="B88" s="29"/>
      <c r="C88" s="32">
        <v>4</v>
      </c>
      <c r="D88" s="843" t="s">
        <v>335</v>
      </c>
      <c r="E88" s="35"/>
      <c r="F88" s="1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4.5" spans="1:24">
      <c r="A89" s="2"/>
      <c r="B89" s="36"/>
      <c r="C89" s="53"/>
      <c r="D89" s="53"/>
      <c r="E89" s="53"/>
      <c r="F89" s="2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4.5" spans="1:2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20" spans="1:24">
      <c r="A91" s="2"/>
      <c r="B91" s="39"/>
      <c r="C91" s="444" t="s">
        <v>338</v>
      </c>
      <c r="D91" s="10"/>
      <c r="E91" s="10"/>
      <c r="F91" s="4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5" spans="1:24">
      <c r="A92" s="2"/>
      <c r="B92" s="20"/>
      <c r="C92" s="25"/>
      <c r="D92" s="2"/>
      <c r="E92" s="2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5" spans="1:24">
      <c r="A93" s="2"/>
      <c r="B93" s="20"/>
      <c r="C93" s="26" t="s">
        <v>322</v>
      </c>
      <c r="D93" s="27"/>
      <c r="E93" s="28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5" spans="1:24">
      <c r="A94" s="2"/>
      <c r="B94" s="20"/>
      <c r="C94" s="25"/>
      <c r="D94" s="2"/>
      <c r="E94" s="2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31" spans="1:24">
      <c r="A95" s="2"/>
      <c r="B95" s="29"/>
      <c r="C95" s="30" t="s">
        <v>323</v>
      </c>
      <c r="D95" s="842" t="s">
        <v>256</v>
      </c>
      <c r="E95" s="31" t="s">
        <v>255</v>
      </c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4.5" spans="1:24">
      <c r="A96" s="2"/>
      <c r="B96" s="29"/>
      <c r="C96" s="32">
        <v>1</v>
      </c>
      <c r="D96" s="843" t="s">
        <v>334</v>
      </c>
      <c r="E96" s="55" t="s">
        <v>331</v>
      </c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4.5" spans="1:24">
      <c r="A97" s="2"/>
      <c r="B97" s="29"/>
      <c r="C97" s="32">
        <v>4</v>
      </c>
      <c r="D97" s="843" t="s">
        <v>335</v>
      </c>
      <c r="E97" s="35"/>
      <c r="F97" s="1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4.5" spans="1:24">
      <c r="A98" s="2"/>
      <c r="B98" s="36"/>
      <c r="C98" s="53"/>
      <c r="D98" s="53"/>
      <c r="E98" s="53"/>
      <c r="F98" s="2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4.5" spans="1:2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20" spans="1:24">
      <c r="A100" s="2"/>
      <c r="B100" s="39"/>
      <c r="C100" s="444" t="s">
        <v>339</v>
      </c>
      <c r="D100" s="10"/>
      <c r="E100" s="10"/>
      <c r="F100" s="4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5" spans="1:24">
      <c r="A101" s="2"/>
      <c r="B101" s="20"/>
      <c r="C101" s="25"/>
      <c r="D101" s="2"/>
      <c r="E101" s="2"/>
      <c r="F101" s="1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5" spans="1:24">
      <c r="A102" s="2"/>
      <c r="B102" s="20"/>
      <c r="C102" s="26" t="s">
        <v>322</v>
      </c>
      <c r="D102" s="27"/>
      <c r="E102" s="28"/>
      <c r="F102" s="1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5" spans="1:24">
      <c r="A103" s="2"/>
      <c r="B103" s="20"/>
      <c r="C103" s="25"/>
      <c r="D103" s="2"/>
      <c r="E103" s="2"/>
      <c r="F103" s="1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31" spans="1:24">
      <c r="A104" s="2"/>
      <c r="B104" s="29"/>
      <c r="C104" s="30" t="s">
        <v>323</v>
      </c>
      <c r="D104" s="842" t="s">
        <v>256</v>
      </c>
      <c r="E104" s="31" t="s">
        <v>255</v>
      </c>
      <c r="F104" s="1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4.5" spans="1:24">
      <c r="A105" s="2"/>
      <c r="B105" s="29"/>
      <c r="C105" s="32">
        <v>1</v>
      </c>
      <c r="D105" s="843" t="s">
        <v>334</v>
      </c>
      <c r="E105" s="55" t="s">
        <v>331</v>
      </c>
      <c r="F105" s="1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4.5" spans="1:24">
      <c r="A106" s="2"/>
      <c r="B106" s="29"/>
      <c r="C106" s="32">
        <v>4</v>
      </c>
      <c r="D106" s="843" t="s">
        <v>335</v>
      </c>
      <c r="E106" s="35"/>
      <c r="F106" s="1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4.5" spans="1:24">
      <c r="A107" s="2"/>
      <c r="B107" s="36"/>
      <c r="C107" s="53"/>
      <c r="D107" s="53"/>
      <c r="E107" s="53"/>
      <c r="F107" s="2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4.5" spans="1:2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20" spans="1:24">
      <c r="A109" s="2"/>
      <c r="B109" s="39"/>
      <c r="C109" s="444" t="s">
        <v>340</v>
      </c>
      <c r="D109" s="10"/>
      <c r="E109" s="10"/>
      <c r="F109" s="4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5" spans="1:24">
      <c r="A110" s="2"/>
      <c r="B110" s="20"/>
      <c r="C110" s="25"/>
      <c r="D110" s="2"/>
      <c r="E110" s="2"/>
      <c r="F110" s="1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5" spans="1:24">
      <c r="A111" s="2"/>
      <c r="B111" s="20"/>
      <c r="C111" s="26" t="s">
        <v>322</v>
      </c>
      <c r="D111" s="27"/>
      <c r="E111" s="28"/>
      <c r="F111" s="1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5" spans="1:24">
      <c r="A112" s="2"/>
      <c r="B112" s="20"/>
      <c r="C112" s="25"/>
      <c r="D112" s="2"/>
      <c r="E112" s="2"/>
      <c r="F112" s="1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31" spans="1:24">
      <c r="A113" s="2"/>
      <c r="B113" s="29"/>
      <c r="C113" s="30" t="s">
        <v>323</v>
      </c>
      <c r="D113" s="842" t="s">
        <v>256</v>
      </c>
      <c r="E113" s="31" t="s">
        <v>255</v>
      </c>
      <c r="F113" s="1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4.5" spans="1:24">
      <c r="A114" s="2"/>
      <c r="B114" s="29"/>
      <c r="C114" s="32">
        <v>1</v>
      </c>
      <c r="D114" s="843" t="s">
        <v>334</v>
      </c>
      <c r="E114" s="55" t="s">
        <v>331</v>
      </c>
      <c r="F114" s="1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4.5" spans="1:24">
      <c r="A115" s="2"/>
      <c r="B115" s="29"/>
      <c r="C115" s="32">
        <v>4</v>
      </c>
      <c r="D115" s="843" t="s">
        <v>335</v>
      </c>
      <c r="E115" s="35"/>
      <c r="F115" s="1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4.5" spans="1:24">
      <c r="A116" s="2"/>
      <c r="B116" s="36"/>
      <c r="C116" s="53"/>
      <c r="D116" s="53"/>
      <c r="E116" s="53"/>
      <c r="F116" s="2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4.5" spans="1:2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4.5" spans="1:2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20" spans="1:24">
      <c r="A119" s="2"/>
      <c r="B119" s="13"/>
      <c r="C119" s="14" t="s">
        <v>341</v>
      </c>
      <c r="D119" s="15"/>
      <c r="E119" s="15"/>
      <c r="F119" s="4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5" spans="1:24">
      <c r="A120" s="2"/>
      <c r="B120" s="20"/>
      <c r="C120" s="25"/>
      <c r="D120" s="2"/>
      <c r="E120" s="2"/>
      <c r="F120" s="1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5" spans="1:24">
      <c r="A121" s="2"/>
      <c r="B121" s="20"/>
      <c r="C121" s="26" t="s">
        <v>322</v>
      </c>
      <c r="D121" s="27"/>
      <c r="E121" s="27"/>
      <c r="F121" s="2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5" spans="1:24">
      <c r="A122" s="2"/>
      <c r="B122" s="20"/>
      <c r="C122" s="25"/>
      <c r="D122" s="2"/>
      <c r="E122" s="2"/>
      <c r="F122" s="1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31" spans="1:24">
      <c r="A123" s="2"/>
      <c r="B123" s="29"/>
      <c r="C123" s="30" t="s">
        <v>323</v>
      </c>
      <c r="D123" s="842" t="s">
        <v>256</v>
      </c>
      <c r="E123" s="31" t="s">
        <v>255</v>
      </c>
      <c r="F123" s="1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4.5" spans="1:24">
      <c r="A124" s="2"/>
      <c r="B124" s="29"/>
      <c r="C124" s="32">
        <v>1</v>
      </c>
      <c r="D124" s="843" t="s">
        <v>342</v>
      </c>
      <c r="E124" s="417"/>
      <c r="F124" s="1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4.5" spans="1:24">
      <c r="A125" s="2"/>
      <c r="B125" s="29"/>
      <c r="C125" s="32">
        <v>2</v>
      </c>
      <c r="D125" s="33" t="s">
        <v>343</v>
      </c>
      <c r="E125" s="417"/>
      <c r="F125" s="1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4.5" spans="1:24">
      <c r="A126" s="2"/>
      <c r="B126" s="29"/>
      <c r="C126" s="32">
        <v>3</v>
      </c>
      <c r="D126" s="33" t="s">
        <v>344</v>
      </c>
      <c r="E126" s="417"/>
      <c r="F126" s="1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4.5" spans="1:24">
      <c r="A127" s="2"/>
      <c r="B127" s="29"/>
      <c r="C127" s="32">
        <v>4</v>
      </c>
      <c r="D127" s="33" t="s">
        <v>345</v>
      </c>
      <c r="E127" s="417" t="s">
        <v>331</v>
      </c>
      <c r="F127" s="1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4.5" spans="1:24">
      <c r="A128" s="2"/>
      <c r="B128" s="36"/>
      <c r="C128" s="53"/>
      <c r="D128" s="53"/>
      <c r="E128" s="53"/>
      <c r="F128" s="2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4.5" spans="1:2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4.5" spans="1:2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4.5" spans="1: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4.5" spans="1:2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4.5" spans="1:2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4.5" spans="1:2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4.5" spans="1:2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4.5" spans="1:2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4.5" spans="1:2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4.5" spans="1:2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4.5" spans="1:24">
      <c r="A139" s="2"/>
      <c r="B139" s="12" t="s">
        <v>346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4"/>
    <row r="141" ht="15.5" spans="1:24">
      <c r="A141" s="2"/>
      <c r="B141" s="446" t="s">
        <v>347</v>
      </c>
      <c r="C141" s="10"/>
      <c r="D141" s="10"/>
      <c r="E141" s="10"/>
      <c r="F141" s="4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4.5" spans="1: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20" spans="1:24">
      <c r="A143" s="57"/>
      <c r="B143" s="39"/>
      <c r="C143" s="40" t="s">
        <v>348</v>
      </c>
      <c r="D143" s="41"/>
      <c r="E143" s="41"/>
      <c r="F143" s="10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20" spans="1:24">
      <c r="A144" s="57"/>
      <c r="B144" s="447"/>
      <c r="C144" s="18"/>
      <c r="D144" s="18"/>
      <c r="E144" s="18"/>
      <c r="F144" s="44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20" spans="1:24">
      <c r="A145" s="57"/>
      <c r="B145" s="447"/>
      <c r="C145" s="412"/>
      <c r="D145" s="413"/>
      <c r="E145" s="414"/>
      <c r="F145" s="44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20" spans="1:24">
      <c r="A146" s="57"/>
      <c r="B146" s="447"/>
      <c r="C146" s="449" t="s">
        <v>349</v>
      </c>
      <c r="D146" s="18"/>
      <c r="E146" s="98"/>
      <c r="F146" s="44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20" spans="1:24">
      <c r="A147" s="57"/>
      <c r="B147" s="447"/>
      <c r="C147" s="449" t="s">
        <v>350</v>
      </c>
      <c r="D147" s="18"/>
      <c r="E147" s="98"/>
      <c r="F147" s="44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20" spans="1:24">
      <c r="A148" s="57"/>
      <c r="B148" s="447"/>
      <c r="C148" s="450"/>
      <c r="D148" s="451"/>
      <c r="E148" s="452"/>
      <c r="F148" s="448"/>
      <c r="G148" s="2"/>
      <c r="H148" s="2" t="s">
        <v>351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5" spans="1:24">
      <c r="A149" s="2"/>
      <c r="B149" s="20"/>
      <c r="C149" s="25"/>
      <c r="D149" s="2"/>
      <c r="E149" s="2"/>
      <c r="F149" s="1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5" spans="1:24">
      <c r="A150" s="2"/>
      <c r="B150" s="20"/>
      <c r="C150" s="26" t="s">
        <v>322</v>
      </c>
      <c r="D150" s="27"/>
      <c r="E150" s="28"/>
      <c r="F150" s="1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5" spans="1:24">
      <c r="A151" s="2"/>
      <c r="B151" s="20"/>
      <c r="C151" s="25"/>
      <c r="D151" s="2"/>
      <c r="E151" s="2"/>
      <c r="F151" s="1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31" spans="1:24">
      <c r="A152" s="2"/>
      <c r="B152" s="29"/>
      <c r="C152" s="30" t="s">
        <v>323</v>
      </c>
      <c r="D152" s="842" t="s">
        <v>256</v>
      </c>
      <c r="E152" s="31" t="s">
        <v>255</v>
      </c>
      <c r="F152" s="19"/>
      <c r="G152" s="2"/>
      <c r="H152" s="2" t="s">
        <v>329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4.5" spans="1:24">
      <c r="A153" s="2"/>
      <c r="B153" s="29"/>
      <c r="C153" s="32">
        <v>1</v>
      </c>
      <c r="D153" s="844" t="s">
        <v>352</v>
      </c>
      <c r="E153" s="55" t="s">
        <v>353</v>
      </c>
      <c r="F153" s="19"/>
      <c r="G153" s="2"/>
      <c r="H153" s="2" t="s">
        <v>324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4.5" spans="1:24">
      <c r="A154" s="2"/>
      <c r="B154" s="20"/>
      <c r="C154" s="32">
        <v>2</v>
      </c>
      <c r="D154" s="87" t="s">
        <v>354</v>
      </c>
      <c r="E154" s="56"/>
      <c r="F154" s="1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4.5" spans="1:24">
      <c r="A155" s="2"/>
      <c r="B155" s="20"/>
      <c r="C155" s="32">
        <v>3</v>
      </c>
      <c r="D155" s="87" t="s">
        <v>355</v>
      </c>
      <c r="E155" s="56"/>
      <c r="F155" s="1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4.5" spans="1:24">
      <c r="A156" s="2"/>
      <c r="B156" s="20"/>
      <c r="C156" s="32">
        <v>4</v>
      </c>
      <c r="D156" s="87" t="s">
        <v>356</v>
      </c>
      <c r="E156" s="35"/>
      <c r="F156" s="1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4.5" spans="1:24">
      <c r="A157" s="2"/>
      <c r="B157" s="36"/>
      <c r="C157" s="53"/>
      <c r="D157" s="53"/>
      <c r="E157" s="53"/>
      <c r="F157" s="2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4.5" spans="1:2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20" spans="1:24">
      <c r="A159" s="2"/>
      <c r="B159" s="39"/>
      <c r="C159" s="40" t="s">
        <v>357</v>
      </c>
      <c r="D159" s="41"/>
      <c r="E159" s="41"/>
      <c r="F159" s="10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20" spans="1:24">
      <c r="A160" s="2"/>
      <c r="B160" s="447"/>
      <c r="C160" s="18"/>
      <c r="D160" s="18"/>
      <c r="E160" s="18"/>
      <c r="F160" s="44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20" spans="1:24">
      <c r="A161" s="2"/>
      <c r="B161" s="447"/>
      <c r="C161" s="412"/>
      <c r="D161" s="413"/>
      <c r="E161" s="414"/>
      <c r="F161" s="44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20" spans="1:24">
      <c r="A162" s="2"/>
      <c r="B162" s="447"/>
      <c r="C162" s="449" t="s">
        <v>358</v>
      </c>
      <c r="D162" s="18"/>
      <c r="E162" s="98"/>
      <c r="F162" s="44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20" spans="1:24">
      <c r="A163" s="2"/>
      <c r="B163" s="447"/>
      <c r="C163" s="450"/>
      <c r="D163" s="451"/>
      <c r="E163" s="452"/>
      <c r="F163" s="44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5" spans="1:24">
      <c r="A164" s="2"/>
      <c r="B164" s="20"/>
      <c r="C164" s="25"/>
      <c r="D164" s="2"/>
      <c r="E164" s="2"/>
      <c r="F164" s="1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5" spans="1:24">
      <c r="A165" s="2"/>
      <c r="B165" s="20"/>
      <c r="C165" s="26" t="s">
        <v>322</v>
      </c>
      <c r="D165" s="27"/>
      <c r="E165" s="28"/>
      <c r="F165" s="1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5" spans="1:24">
      <c r="A166" s="2"/>
      <c r="B166" s="20"/>
      <c r="C166" s="25"/>
      <c r="D166" s="2"/>
      <c r="E166" s="2"/>
      <c r="F166" s="1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31" spans="1:24">
      <c r="A167" s="2"/>
      <c r="B167" s="29"/>
      <c r="C167" s="30" t="s">
        <v>323</v>
      </c>
      <c r="D167" s="842" t="s">
        <v>256</v>
      </c>
      <c r="E167" s="31" t="s">
        <v>255</v>
      </c>
      <c r="F167" s="1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5" spans="1:24">
      <c r="A168" s="2"/>
      <c r="B168" s="29"/>
      <c r="C168" s="453">
        <v>1</v>
      </c>
      <c r="D168" s="64" t="s">
        <v>359</v>
      </c>
      <c r="E168" s="34" t="s">
        <v>353</v>
      </c>
      <c r="F168" s="1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5" spans="1:24">
      <c r="A169" s="2"/>
      <c r="B169" s="29"/>
      <c r="C169" s="453">
        <v>2</v>
      </c>
      <c r="D169" s="64" t="s">
        <v>360</v>
      </c>
      <c r="E169" s="56"/>
      <c r="F169" s="1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5" spans="1:24">
      <c r="A170" s="2"/>
      <c r="B170" s="29"/>
      <c r="C170" s="453">
        <v>3</v>
      </c>
      <c r="D170" s="64" t="s">
        <v>361</v>
      </c>
      <c r="E170" s="56"/>
      <c r="F170" s="1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4.5" spans="1:24">
      <c r="A171" s="2"/>
      <c r="B171" s="29"/>
      <c r="C171" s="32">
        <v>4</v>
      </c>
      <c r="D171" s="64" t="s">
        <v>362</v>
      </c>
      <c r="E171" s="35"/>
      <c r="F171" s="1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4.5" spans="1:24">
      <c r="A172" s="2"/>
      <c r="B172" s="20"/>
      <c r="C172" s="2"/>
      <c r="D172" s="2"/>
      <c r="E172" s="2"/>
      <c r="F172" s="1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4.5" spans="1:24">
      <c r="A173" s="2"/>
      <c r="B173" s="36"/>
      <c r="C173" s="53"/>
      <c r="D173" s="53"/>
      <c r="E173" s="53"/>
      <c r="F173" s="2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4.5" spans="1:2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4.5" spans="1:2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4.5" spans="1:24">
      <c r="A176" s="2"/>
      <c r="B176" s="12" t="s">
        <v>363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4.5" spans="1:2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4.5" spans="1:2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4.5" spans="1:2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4.5" spans="1:2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20" spans="1:24">
      <c r="A181" s="2"/>
      <c r="B181" s="39"/>
      <c r="C181" s="40" t="s">
        <v>364</v>
      </c>
      <c r="D181" s="41"/>
      <c r="E181" s="41"/>
      <c r="F181" s="10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20" spans="1:24">
      <c r="A182" s="2"/>
      <c r="B182" s="447"/>
      <c r="C182" s="18"/>
      <c r="D182" s="18"/>
      <c r="E182" s="18"/>
      <c r="F182" s="44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20" spans="1:24">
      <c r="A183" s="2"/>
      <c r="B183" s="447"/>
      <c r="C183" s="454" t="s">
        <v>365</v>
      </c>
      <c r="D183" s="455"/>
      <c r="E183" s="456"/>
      <c r="F183" s="44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5" spans="1:24">
      <c r="A184" s="2"/>
      <c r="B184" s="20"/>
      <c r="C184" s="25"/>
      <c r="D184" s="2"/>
      <c r="E184" s="2"/>
      <c r="F184" s="1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5" spans="1:24">
      <c r="A185" s="2"/>
      <c r="B185" s="20"/>
      <c r="C185" s="26" t="s">
        <v>322</v>
      </c>
      <c r="D185" s="27"/>
      <c r="E185" s="28"/>
      <c r="F185" s="1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5" spans="1:24">
      <c r="A186" s="2"/>
      <c r="B186" s="20"/>
      <c r="C186" s="25"/>
      <c r="D186" s="2"/>
      <c r="E186" s="2"/>
      <c r="F186" s="1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31" spans="1:24">
      <c r="A187" s="2"/>
      <c r="B187" s="29"/>
      <c r="C187" s="30" t="s">
        <v>323</v>
      </c>
      <c r="D187" s="842" t="s">
        <v>256</v>
      </c>
      <c r="E187" s="31" t="s">
        <v>255</v>
      </c>
      <c r="F187" s="1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4.5" spans="1:24">
      <c r="A188" s="2"/>
      <c r="B188" s="20"/>
      <c r="C188" s="32">
        <v>1</v>
      </c>
      <c r="D188" s="87" t="s">
        <v>366</v>
      </c>
      <c r="E188" s="55"/>
      <c r="F188" s="1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4.5" spans="1:24">
      <c r="A189" s="2"/>
      <c r="B189" s="20"/>
      <c r="C189" s="32">
        <v>4</v>
      </c>
      <c r="D189" s="87" t="s">
        <v>329</v>
      </c>
      <c r="E189" s="35"/>
      <c r="F189" s="1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4.5" spans="1:24">
      <c r="A190" s="2"/>
      <c r="B190" s="20"/>
      <c r="C190" s="2"/>
      <c r="D190" s="2"/>
      <c r="E190" s="2"/>
      <c r="F190" s="1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4.5" spans="1:24">
      <c r="A191" s="2"/>
      <c r="B191" s="36"/>
      <c r="C191" s="53"/>
      <c r="D191" s="53"/>
      <c r="E191" s="53"/>
      <c r="F191" s="2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4"/>
    <row r="193" ht="15.5" spans="1:24">
      <c r="A193" s="2"/>
      <c r="B193" s="457" t="s">
        <v>367</v>
      </c>
      <c r="C193" s="109"/>
      <c r="D193" s="109"/>
      <c r="E193" s="109"/>
      <c r="F193" s="11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5" spans="1:24">
      <c r="A194" s="2"/>
      <c r="B194" s="58"/>
      <c r="C194" s="59"/>
      <c r="D194" s="46"/>
      <c r="E194" s="46"/>
      <c r="F194" s="4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5" spans="1:24">
      <c r="A195" s="2"/>
      <c r="B195" s="20"/>
      <c r="C195" s="45"/>
      <c r="D195" s="46"/>
      <c r="E195" s="47"/>
      <c r="F195" s="1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4.5" spans="1:24">
      <c r="A196" s="2"/>
      <c r="B196" s="20"/>
      <c r="C196" s="51" t="s">
        <v>368</v>
      </c>
      <c r="D196" s="49"/>
      <c r="E196" s="50"/>
      <c r="F196" s="50"/>
      <c r="G196" s="4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4.5" spans="1:24">
      <c r="A197" s="2"/>
      <c r="B197" s="20"/>
      <c r="C197" s="51" t="s">
        <v>369</v>
      </c>
      <c r="D197" s="49"/>
      <c r="E197" s="50"/>
      <c r="F197" s="50"/>
      <c r="G197" s="4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4.5" spans="1:24">
      <c r="A198" s="2"/>
      <c r="B198" s="20"/>
      <c r="C198" s="51" t="s">
        <v>370</v>
      </c>
      <c r="D198" s="49"/>
      <c r="E198" s="50"/>
      <c r="F198" s="50"/>
      <c r="G198" s="4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5" spans="1:24">
      <c r="A199" s="2"/>
      <c r="B199" s="20"/>
      <c r="C199" s="419"/>
      <c r="D199" s="53"/>
      <c r="E199" s="24"/>
      <c r="F199" s="1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5" spans="1:24">
      <c r="A200" s="2"/>
      <c r="B200" s="20"/>
      <c r="C200" s="25"/>
      <c r="D200" s="2"/>
      <c r="E200" s="2"/>
      <c r="F200" s="1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5" spans="1:24">
      <c r="A201" s="2"/>
      <c r="B201" s="20"/>
      <c r="C201" s="26" t="s">
        <v>371</v>
      </c>
      <c r="D201" s="27"/>
      <c r="E201" s="28"/>
      <c r="F201" s="1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5" spans="1:24">
      <c r="A202" s="2"/>
      <c r="B202" s="20"/>
      <c r="C202" s="25"/>
      <c r="D202" s="2"/>
      <c r="E202" s="2"/>
      <c r="F202" s="1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31" spans="1:24">
      <c r="A203" s="2"/>
      <c r="B203" s="29"/>
      <c r="C203" s="30" t="s">
        <v>323</v>
      </c>
      <c r="D203" s="842" t="s">
        <v>256</v>
      </c>
      <c r="E203" s="31" t="s">
        <v>255</v>
      </c>
      <c r="F203" s="1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46.5" spans="1:24">
      <c r="A204" s="2"/>
      <c r="B204" s="29"/>
      <c r="C204" s="32">
        <v>1</v>
      </c>
      <c r="D204" s="845" t="s">
        <v>372</v>
      </c>
      <c r="E204" s="458"/>
      <c r="F204" s="1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46.5" spans="1:24">
      <c r="A205" s="2"/>
      <c r="B205" s="29"/>
      <c r="C205" s="32">
        <v>2</v>
      </c>
      <c r="D205" s="845" t="s">
        <v>373</v>
      </c>
      <c r="E205" s="56"/>
      <c r="F205" s="1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46.5" spans="1:24">
      <c r="A206" s="2"/>
      <c r="B206" s="29"/>
      <c r="C206" s="32">
        <v>3</v>
      </c>
      <c r="D206" s="845" t="s">
        <v>374</v>
      </c>
      <c r="E206" s="56"/>
      <c r="F206" s="1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31" spans="1:24">
      <c r="A207" s="2"/>
      <c r="B207" s="29"/>
      <c r="C207" s="32">
        <v>4</v>
      </c>
      <c r="D207" s="845" t="s">
        <v>375</v>
      </c>
      <c r="E207" s="35"/>
      <c r="F207" s="1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4.5" spans="1:24">
      <c r="A208" s="2"/>
      <c r="B208" s="36"/>
      <c r="C208" s="37"/>
      <c r="D208" s="38"/>
      <c r="E208" s="37"/>
      <c r="F208" s="2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4.5" spans="1:2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4.5" spans="1:2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4.5" spans="1:2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4.5" spans="1:2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4.5" spans="1:24">
      <c r="A213" s="2"/>
      <c r="B213" s="12" t="s">
        <v>376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4"/>
    <row r="215" ht="15.5" spans="1:24">
      <c r="A215" s="2"/>
      <c r="B215" s="428" t="s">
        <v>377</v>
      </c>
      <c r="C215" s="410"/>
      <c r="D215" s="410"/>
      <c r="E215" s="410"/>
      <c r="F215" s="41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5" spans="1:24">
      <c r="A216" s="2"/>
      <c r="B216" s="412"/>
      <c r="C216" s="413"/>
      <c r="D216" s="413"/>
      <c r="E216" s="413"/>
      <c r="F216" s="41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5" spans="1:24">
      <c r="A217" s="2"/>
      <c r="B217" s="20"/>
      <c r="C217" s="415" t="s">
        <v>378</v>
      </c>
      <c r="D217" s="424"/>
      <c r="E217" s="6"/>
      <c r="F217" s="1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5" spans="1:24">
      <c r="A218" s="2"/>
      <c r="B218" s="22"/>
      <c r="C218" s="23"/>
      <c r="D218" s="23"/>
      <c r="E218" s="23"/>
      <c r="F218" s="2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5" spans="1:24">
      <c r="A219" s="2"/>
      <c r="B219" s="6"/>
      <c r="C219" s="6"/>
      <c r="D219" s="6"/>
      <c r="E219" s="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20" spans="1:24">
      <c r="A220" s="57"/>
      <c r="B220" s="39"/>
      <c r="C220" s="40" t="s">
        <v>379</v>
      </c>
      <c r="D220" s="41"/>
      <c r="E220" s="41"/>
      <c r="F220" s="10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5" spans="1:24">
      <c r="A221" s="2"/>
      <c r="B221" s="20"/>
      <c r="C221" s="25"/>
      <c r="D221" s="2"/>
      <c r="E221" s="2"/>
      <c r="F221" s="1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5" spans="1:24">
      <c r="A222" s="2"/>
      <c r="B222" s="20"/>
      <c r="C222" s="83" t="s">
        <v>322</v>
      </c>
      <c r="D222" s="84"/>
      <c r="E222" s="84"/>
      <c r="F222" s="8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5" spans="1:24">
      <c r="A223" s="2"/>
      <c r="B223" s="20"/>
      <c r="C223" s="25"/>
      <c r="D223" s="2"/>
      <c r="E223" s="2"/>
      <c r="F223" s="1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31" spans="1:24">
      <c r="A224" s="2"/>
      <c r="B224" s="29"/>
      <c r="C224" s="30" t="s">
        <v>323</v>
      </c>
      <c r="D224" s="842" t="s">
        <v>256</v>
      </c>
      <c r="E224" s="31" t="s">
        <v>255</v>
      </c>
      <c r="F224" s="1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4.5" spans="1:24">
      <c r="A225" s="2"/>
      <c r="B225" s="29"/>
      <c r="C225" s="32">
        <v>1</v>
      </c>
      <c r="D225" s="844" t="s">
        <v>324</v>
      </c>
      <c r="E225" s="55" t="s">
        <v>380</v>
      </c>
      <c r="F225" s="1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4.5" spans="1:24">
      <c r="A226" s="2"/>
      <c r="B226" s="29"/>
      <c r="C226" s="32">
        <v>4</v>
      </c>
      <c r="D226" s="844" t="s">
        <v>329</v>
      </c>
      <c r="E226" s="35"/>
      <c r="F226" s="1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4.5" spans="1:24">
      <c r="A227" s="2"/>
      <c r="B227" s="36"/>
      <c r="C227" s="53"/>
      <c r="D227" s="53"/>
      <c r="E227" s="53"/>
      <c r="F227" s="2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4.5" spans="1:2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20" spans="1:24">
      <c r="A229" s="2"/>
      <c r="B229" s="39"/>
      <c r="C229" s="40" t="s">
        <v>381</v>
      </c>
      <c r="D229" s="41"/>
      <c r="E229" s="41"/>
      <c r="F229" s="10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5" spans="1:24">
      <c r="A230" s="2"/>
      <c r="B230" s="20"/>
      <c r="C230" s="25"/>
      <c r="D230" s="2"/>
      <c r="E230" s="2"/>
      <c r="F230" s="1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5" spans="1:24">
      <c r="A231" s="2"/>
      <c r="B231" s="20"/>
      <c r="C231" s="83" t="s">
        <v>322</v>
      </c>
      <c r="D231" s="84"/>
      <c r="E231" s="85"/>
      <c r="F231" s="1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5" spans="1:24">
      <c r="A232" s="2"/>
      <c r="B232" s="20"/>
      <c r="C232" s="25"/>
      <c r="D232" s="2"/>
      <c r="E232" s="2"/>
      <c r="F232" s="1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31" spans="1:24">
      <c r="A233" s="2"/>
      <c r="B233" s="29"/>
      <c r="C233" s="30" t="s">
        <v>323</v>
      </c>
      <c r="D233" s="842" t="s">
        <v>256</v>
      </c>
      <c r="E233" s="31" t="s">
        <v>255</v>
      </c>
      <c r="F233" s="1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4.5" spans="1:24">
      <c r="A234" s="2"/>
      <c r="B234" s="29"/>
      <c r="C234" s="32">
        <v>1</v>
      </c>
      <c r="D234" s="844" t="s">
        <v>324</v>
      </c>
      <c r="E234" s="55" t="s">
        <v>380</v>
      </c>
      <c r="F234" s="1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4.5" spans="1:24">
      <c r="A235" s="2"/>
      <c r="B235" s="29"/>
      <c r="C235" s="32">
        <v>4</v>
      </c>
      <c r="D235" s="844" t="s">
        <v>329</v>
      </c>
      <c r="E235" s="35"/>
      <c r="F235" s="1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4.5" spans="1:24">
      <c r="A236" s="2"/>
      <c r="B236" s="36"/>
      <c r="C236" s="53"/>
      <c r="D236" s="53"/>
      <c r="E236" s="53"/>
      <c r="F236" s="2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4.5" spans="1:2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20" spans="1:24">
      <c r="A238" s="2"/>
      <c r="B238" s="39"/>
      <c r="C238" s="40" t="s">
        <v>382</v>
      </c>
      <c r="D238" s="41"/>
      <c r="E238" s="41"/>
      <c r="F238" s="10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5" spans="1:24">
      <c r="A239" s="2"/>
      <c r="B239" s="20"/>
      <c r="C239" s="25"/>
      <c r="D239" s="2"/>
      <c r="E239" s="2"/>
      <c r="F239" s="1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5" spans="1:24">
      <c r="A240" s="2"/>
      <c r="B240" s="20"/>
      <c r="C240" s="83" t="s">
        <v>322</v>
      </c>
      <c r="D240" s="84"/>
      <c r="E240" s="85"/>
      <c r="F240" s="1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5" spans="1:24">
      <c r="A241" s="2"/>
      <c r="B241" s="20"/>
      <c r="C241" s="25"/>
      <c r="D241" s="2"/>
      <c r="E241" s="2"/>
      <c r="F241" s="1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31" spans="1:24">
      <c r="A242" s="2"/>
      <c r="B242" s="29"/>
      <c r="C242" s="30" t="s">
        <v>323</v>
      </c>
      <c r="D242" s="842" t="s">
        <v>256</v>
      </c>
      <c r="E242" s="31" t="s">
        <v>255</v>
      </c>
      <c r="F242" s="1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4.5" spans="1:24">
      <c r="A243" s="2"/>
      <c r="B243" s="29"/>
      <c r="C243" s="32">
        <v>1</v>
      </c>
      <c r="D243" s="844" t="s">
        <v>324</v>
      </c>
      <c r="E243" s="55" t="s">
        <v>380</v>
      </c>
      <c r="F243" s="1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4.5" spans="1:24">
      <c r="A244" s="2"/>
      <c r="B244" s="29"/>
      <c r="C244" s="32">
        <v>4</v>
      </c>
      <c r="D244" s="844" t="s">
        <v>329</v>
      </c>
      <c r="E244" s="35"/>
      <c r="F244" s="1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4.5" spans="1:24">
      <c r="A245" s="2"/>
      <c r="B245" s="36"/>
      <c r="C245" s="53"/>
      <c r="D245" s="53"/>
      <c r="E245" s="53"/>
      <c r="F245" s="2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4.5" spans="1:2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4.5" spans="1:2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20" spans="1:24">
      <c r="A248" s="2"/>
      <c r="B248" s="39"/>
      <c r="C248" s="103" t="s">
        <v>383</v>
      </c>
      <c r="D248" s="10"/>
      <c r="E248" s="10"/>
      <c r="F248" s="10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5" spans="1:24">
      <c r="A249" s="2"/>
      <c r="B249" s="20"/>
      <c r="C249" s="25"/>
      <c r="D249" s="2"/>
      <c r="E249" s="2"/>
      <c r="F249" s="1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5" spans="1:24">
      <c r="A250" s="2"/>
      <c r="B250" s="20"/>
      <c r="C250" s="83" t="s">
        <v>322</v>
      </c>
      <c r="D250" s="84"/>
      <c r="E250" s="85"/>
      <c r="F250" s="1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5" spans="1:24">
      <c r="A251" s="2"/>
      <c r="B251" s="20"/>
      <c r="C251" s="25"/>
      <c r="D251" s="2"/>
      <c r="E251" s="2"/>
      <c r="F251" s="1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31" spans="1:24">
      <c r="A252" s="2"/>
      <c r="B252" s="29"/>
      <c r="C252" s="30" t="s">
        <v>323</v>
      </c>
      <c r="D252" s="842" t="s">
        <v>256</v>
      </c>
      <c r="E252" s="31" t="s">
        <v>255</v>
      </c>
      <c r="F252" s="1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4.5" spans="1:24">
      <c r="A253" s="2"/>
      <c r="B253" s="29"/>
      <c r="C253" s="32">
        <v>1</v>
      </c>
      <c r="D253" s="844" t="s">
        <v>329</v>
      </c>
      <c r="E253" s="55" t="s">
        <v>384</v>
      </c>
      <c r="F253" s="1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4.5" spans="1:24">
      <c r="A254" s="2"/>
      <c r="B254" s="29"/>
      <c r="C254" s="32">
        <v>4</v>
      </c>
      <c r="D254" s="844" t="s">
        <v>324</v>
      </c>
      <c r="E254" s="35"/>
      <c r="F254" s="1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4.5" spans="1:24">
      <c r="A255" s="2"/>
      <c r="B255" s="36"/>
      <c r="C255" s="53"/>
      <c r="D255" s="53"/>
      <c r="E255" s="53"/>
      <c r="F255" s="2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4"/>
    <row r="257" ht="13.5" customHeight="1" spans="2:2">
      <c r="B257" s="12" t="s">
        <v>385</v>
      </c>
    </row>
    <row r="258" ht="13.5" customHeight="1"/>
    <row r="259" ht="15.75" customHeight="1" spans="1:26">
      <c r="A259" s="2"/>
      <c r="B259" s="459" t="s">
        <v>386</v>
      </c>
      <c r="C259" s="408"/>
      <c r="D259" s="408"/>
      <c r="E259" s="408"/>
      <c r="F259" s="40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 spans="1:26">
      <c r="A260" s="2"/>
      <c r="B260" s="68"/>
      <c r="C260" s="69"/>
      <c r="D260" s="69"/>
      <c r="E260" s="69"/>
      <c r="F260" s="1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 spans="1:26">
      <c r="A261" s="2"/>
      <c r="B261" s="68"/>
      <c r="C261" s="70"/>
      <c r="D261" s="71"/>
      <c r="E261" s="72"/>
      <c r="F261" s="1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Height="1" spans="1:26">
      <c r="A262" s="2"/>
      <c r="B262" s="68"/>
      <c r="C262" s="78" t="s">
        <v>387</v>
      </c>
      <c r="D262" s="73"/>
      <c r="E262" s="74"/>
      <c r="F262" s="1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Height="1" spans="1:26">
      <c r="A263" s="2"/>
      <c r="B263" s="68"/>
      <c r="C263" s="78" t="s">
        <v>388</v>
      </c>
      <c r="D263" s="73"/>
      <c r="E263" s="74"/>
      <c r="F263" s="1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Height="1" spans="1:26">
      <c r="A264" s="2"/>
      <c r="B264" s="68"/>
      <c r="C264" s="78" t="s">
        <v>389</v>
      </c>
      <c r="D264" s="73"/>
      <c r="E264" s="74"/>
      <c r="F264" s="1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Height="1" spans="1:26">
      <c r="A265" s="2"/>
      <c r="B265" s="68"/>
      <c r="C265" s="78" t="s">
        <v>390</v>
      </c>
      <c r="D265" s="73"/>
      <c r="E265" s="74"/>
      <c r="F265" s="1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Height="1" spans="1:26">
      <c r="A266" s="2"/>
      <c r="B266" s="68"/>
      <c r="C266" s="78" t="s">
        <v>391</v>
      </c>
      <c r="D266" s="73"/>
      <c r="E266" s="74"/>
      <c r="F266" s="1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 spans="1:26">
      <c r="A267" s="2"/>
      <c r="B267" s="68"/>
      <c r="C267" s="52"/>
      <c r="D267" s="81"/>
      <c r="E267" s="82"/>
      <c r="F267" s="1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 spans="1:26">
      <c r="A268" s="2"/>
      <c r="B268" s="20"/>
      <c r="C268" s="25"/>
      <c r="D268" s="2"/>
      <c r="E268" s="2"/>
      <c r="F268" s="1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75" customHeight="1" spans="1:26">
      <c r="A269" s="2"/>
      <c r="B269" s="20"/>
      <c r="C269" s="83" t="s">
        <v>322</v>
      </c>
      <c r="D269" s="84"/>
      <c r="E269" s="85"/>
      <c r="F269" s="19"/>
      <c r="G269" s="2"/>
      <c r="H269" s="2"/>
      <c r="I269" s="2"/>
      <c r="J269" s="2">
        <v>3</v>
      </c>
      <c r="K269" s="2">
        <v>14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 spans="1:26">
      <c r="A270" s="2"/>
      <c r="B270" s="20"/>
      <c r="C270" s="25"/>
      <c r="D270" s="2"/>
      <c r="E270" s="2"/>
      <c r="F270" s="1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 spans="1:26">
      <c r="A271" s="2"/>
      <c r="B271" s="29"/>
      <c r="C271" s="30" t="s">
        <v>323</v>
      </c>
      <c r="D271" s="842" t="s">
        <v>256</v>
      </c>
      <c r="E271" s="31" t="s">
        <v>255</v>
      </c>
      <c r="F271" s="1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" customHeight="1" spans="1:26">
      <c r="A272" s="2"/>
      <c r="B272" s="29"/>
      <c r="C272" s="32">
        <v>1</v>
      </c>
      <c r="D272" s="843" t="s">
        <v>324</v>
      </c>
      <c r="E272" s="34" t="s">
        <v>314</v>
      </c>
      <c r="F272" s="1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" customHeight="1" spans="1:26">
      <c r="A273" s="2"/>
      <c r="B273" s="29"/>
      <c r="C273" s="32">
        <v>2</v>
      </c>
      <c r="D273" s="843" t="s">
        <v>392</v>
      </c>
      <c r="E273" s="56"/>
      <c r="F273" s="1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" customHeight="1" spans="1:26">
      <c r="A274" s="2"/>
      <c r="B274" s="29"/>
      <c r="C274" s="32">
        <v>3</v>
      </c>
      <c r="D274" s="844" t="s">
        <v>393</v>
      </c>
      <c r="E274" s="56"/>
      <c r="F274" s="1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" customHeight="1" spans="1:26">
      <c r="A275" s="2"/>
      <c r="B275" s="29"/>
      <c r="C275" s="32">
        <v>4</v>
      </c>
      <c r="D275" s="844" t="s">
        <v>394</v>
      </c>
      <c r="E275" s="35"/>
      <c r="F275" s="1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 spans="1:26">
      <c r="A276" s="2"/>
      <c r="B276" s="36"/>
      <c r="C276" s="37"/>
      <c r="D276" s="38"/>
      <c r="E276" s="37"/>
      <c r="F276" s="2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 spans="1:26">
      <c r="A277" s="2"/>
      <c r="B277" s="2"/>
      <c r="C277" s="57"/>
      <c r="D277" s="111"/>
      <c r="E277" s="5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 spans="1:26">
      <c r="A279" s="2"/>
      <c r="B279" s="13"/>
      <c r="C279" s="15" t="s">
        <v>395</v>
      </c>
      <c r="D279" s="15"/>
      <c r="E279" s="15"/>
      <c r="F279" s="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 spans="1:26">
      <c r="A280" s="2"/>
      <c r="B280" s="20"/>
      <c r="C280" s="25"/>
      <c r="D280" s="2"/>
      <c r="E280" s="2"/>
      <c r="F280" s="1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75" customHeight="1" spans="1:26">
      <c r="A281" s="2"/>
      <c r="B281" s="20"/>
      <c r="C281" s="96" t="s">
        <v>322</v>
      </c>
      <c r="D281" s="10"/>
      <c r="E281" s="44"/>
      <c r="F281" s="19"/>
      <c r="G281" s="2"/>
      <c r="H281" s="2"/>
      <c r="I281" s="2"/>
      <c r="J281" s="2">
        <v>4</v>
      </c>
      <c r="K281" s="2">
        <v>15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 spans="1:26">
      <c r="A282" s="2"/>
      <c r="B282" s="20"/>
      <c r="C282" s="25"/>
      <c r="D282" s="2"/>
      <c r="E282" s="2"/>
      <c r="F282" s="1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 spans="1:26">
      <c r="A283" s="2"/>
      <c r="B283" s="29"/>
      <c r="C283" s="30" t="s">
        <v>323</v>
      </c>
      <c r="D283" s="842" t="s">
        <v>256</v>
      </c>
      <c r="E283" s="31" t="s">
        <v>255</v>
      </c>
      <c r="F283" s="1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" customHeight="1" spans="1:26">
      <c r="A284" s="2"/>
      <c r="B284" s="29"/>
      <c r="C284" s="32">
        <v>1</v>
      </c>
      <c r="D284" s="843" t="s">
        <v>324</v>
      </c>
      <c r="E284" s="460" t="s">
        <v>314</v>
      </c>
      <c r="F284" s="1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" customHeight="1" spans="1:26">
      <c r="A285" s="2"/>
      <c r="B285" s="29"/>
      <c r="C285" s="32">
        <v>4</v>
      </c>
      <c r="D285" s="843" t="s">
        <v>396</v>
      </c>
      <c r="E285" s="461"/>
      <c r="F285" s="1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 spans="1:26">
      <c r="A286" s="2"/>
      <c r="B286" s="36"/>
      <c r="C286" s="37"/>
      <c r="D286" s="38"/>
      <c r="E286" s="37"/>
      <c r="F286" s="2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 spans="1:26">
      <c r="A290" s="2"/>
      <c r="B290" s="65"/>
      <c r="C290" s="67" t="s">
        <v>397</v>
      </c>
      <c r="D290" s="67"/>
      <c r="E290" s="67"/>
      <c r="F290" s="7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 spans="1:26">
      <c r="A291" s="2"/>
      <c r="B291" s="68"/>
      <c r="C291" s="69"/>
      <c r="D291" s="69"/>
      <c r="E291" s="69"/>
      <c r="F291" s="1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Height="1" spans="1:26">
      <c r="A292" s="2"/>
      <c r="B292" s="68"/>
      <c r="C292" s="70"/>
      <c r="D292" s="71"/>
      <c r="E292" s="72"/>
      <c r="F292" s="1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Height="1" spans="1:26">
      <c r="A293" s="2"/>
      <c r="B293" s="68"/>
      <c r="C293" s="462" t="s">
        <v>398</v>
      </c>
      <c r="D293" s="73"/>
      <c r="E293" s="74"/>
      <c r="F293" s="1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Height="1" spans="1:26">
      <c r="A294" s="2"/>
      <c r="B294" s="68"/>
      <c r="C294" s="462" t="s">
        <v>399</v>
      </c>
      <c r="D294" s="61"/>
      <c r="E294" s="62"/>
      <c r="F294" s="1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Height="1" spans="1:26">
      <c r="A295" s="2"/>
      <c r="B295" s="68"/>
      <c r="C295" s="52"/>
      <c r="D295" s="75"/>
      <c r="E295" s="76"/>
      <c r="F295" s="1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 spans="1:26">
      <c r="A296" s="2"/>
      <c r="B296" s="20"/>
      <c r="C296" s="25"/>
      <c r="D296" s="2"/>
      <c r="E296" s="2"/>
      <c r="F296" s="1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2.5" customHeight="1" spans="1:26">
      <c r="A297" s="2"/>
      <c r="B297" s="20"/>
      <c r="C297" s="26" t="s">
        <v>322</v>
      </c>
      <c r="D297" s="26"/>
      <c r="E297" s="28"/>
      <c r="F297" s="19"/>
      <c r="G297" s="2"/>
      <c r="H297" s="2"/>
      <c r="I297" s="2"/>
      <c r="J297" s="2">
        <v>7</v>
      </c>
      <c r="K297" s="2">
        <v>18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 spans="1:26">
      <c r="A298" s="2"/>
      <c r="B298" s="20"/>
      <c r="C298" s="25"/>
      <c r="D298" s="2"/>
      <c r="E298" s="2"/>
      <c r="F298" s="1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 spans="1:26">
      <c r="A299" s="2"/>
      <c r="B299" s="29"/>
      <c r="C299" s="30" t="s">
        <v>323</v>
      </c>
      <c r="D299" s="842" t="s">
        <v>256</v>
      </c>
      <c r="E299" s="31" t="s">
        <v>255</v>
      </c>
      <c r="F299" s="1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" customHeight="1" spans="1:26">
      <c r="A300" s="2"/>
      <c r="B300" s="29"/>
      <c r="C300" s="32">
        <v>1</v>
      </c>
      <c r="D300" s="843" t="s">
        <v>324</v>
      </c>
      <c r="E300" s="34" t="s">
        <v>314</v>
      </c>
      <c r="F300" s="1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" customHeight="1" spans="1:26">
      <c r="A301" s="2"/>
      <c r="B301" s="29"/>
      <c r="C301" s="32">
        <v>2</v>
      </c>
      <c r="D301" s="843" t="s">
        <v>392</v>
      </c>
      <c r="E301" s="56"/>
      <c r="F301" s="1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" customHeight="1" spans="1:26">
      <c r="A302" s="2"/>
      <c r="B302" s="29"/>
      <c r="C302" s="32">
        <v>3</v>
      </c>
      <c r="D302" s="844" t="s">
        <v>393</v>
      </c>
      <c r="E302" s="56"/>
      <c r="F302" s="1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" customHeight="1" spans="1:26">
      <c r="A303" s="2"/>
      <c r="B303" s="29"/>
      <c r="C303" s="32">
        <v>4</v>
      </c>
      <c r="D303" s="844" t="s">
        <v>394</v>
      </c>
      <c r="E303" s="35"/>
      <c r="F303" s="1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 spans="1:26">
      <c r="A304" s="2"/>
      <c r="B304" s="36"/>
      <c r="C304" s="37"/>
      <c r="D304" s="38"/>
      <c r="E304" s="37"/>
      <c r="F304" s="2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"/>
    <row r="306" ht="14"/>
    <row r="307" ht="14"/>
    <row r="308" ht="14"/>
    <row r="309" ht="14"/>
    <row r="310" ht="14"/>
    <row r="311" ht="14"/>
    <row r="312" ht="14"/>
    <row r="313" ht="14"/>
    <row r="314" ht="14"/>
    <row r="315" ht="14"/>
    <row r="316" ht="14"/>
    <row r="317" ht="14"/>
    <row r="318" ht="14"/>
    <row r="319" ht="14"/>
    <row r="320" ht="14"/>
    <row r="321" ht="14"/>
    <row r="322" ht="14"/>
    <row r="323" ht="14"/>
    <row r="324" ht="14"/>
    <row r="325" ht="14"/>
    <row r="326" ht="14"/>
    <row r="327" ht="14"/>
    <row r="328" ht="14"/>
    <row r="329" ht="14"/>
    <row r="330" ht="14"/>
    <row r="331" ht="14"/>
    <row r="332" ht="14"/>
    <row r="333" ht="14"/>
    <row r="334" ht="14"/>
    <row r="335" ht="14"/>
    <row r="336" ht="14"/>
    <row r="337" ht="14"/>
    <row r="338" ht="14"/>
    <row r="339" ht="14"/>
    <row r="340" ht="14"/>
    <row r="341" ht="14"/>
    <row r="342" ht="14"/>
    <row r="343" ht="14"/>
    <row r="344" ht="14"/>
    <row r="345" ht="14"/>
    <row r="346" ht="14"/>
    <row r="347" ht="14"/>
    <row r="348" ht="14"/>
    <row r="349" ht="14"/>
    <row r="350" ht="14"/>
    <row r="351" ht="14"/>
    <row r="352" ht="14"/>
    <row r="353" ht="14"/>
    <row r="354" ht="14"/>
    <row r="355" ht="14"/>
    <row r="356" ht="14"/>
    <row r="357" ht="14"/>
    <row r="358" ht="14"/>
    <row r="359" ht="14"/>
    <row r="360" ht="14"/>
    <row r="361" ht="14"/>
    <row r="362" ht="14"/>
    <row r="363" ht="14"/>
    <row r="364" ht="14"/>
    <row r="365" ht="14"/>
    <row r="366" ht="14"/>
    <row r="367" ht="14"/>
    <row r="368" ht="14"/>
    <row r="369" ht="14"/>
    <row r="370" ht="14"/>
    <row r="371" ht="14"/>
    <row r="372" ht="14"/>
    <row r="373" ht="14"/>
    <row r="374" ht="14"/>
    <row r="375" ht="14"/>
    <row r="376" ht="14"/>
    <row r="377" ht="14"/>
    <row r="378" ht="14"/>
    <row r="379" ht="14"/>
    <row r="380" ht="14"/>
    <row r="381" ht="14"/>
    <row r="382" ht="14"/>
    <row r="383" ht="14"/>
    <row r="384" ht="14"/>
    <row r="385" ht="14"/>
    <row r="386" ht="14"/>
    <row r="387" ht="14"/>
    <row r="388" ht="14"/>
    <row r="389" ht="14"/>
    <row r="390" ht="14"/>
    <row r="391" ht="14"/>
    <row r="392" ht="14"/>
    <row r="393" ht="14"/>
    <row r="394" ht="14"/>
    <row r="395" ht="14"/>
    <row r="396" ht="14"/>
    <row r="397" ht="14"/>
    <row r="398" ht="14"/>
    <row r="399" ht="14"/>
    <row r="400" ht="14"/>
    <row r="401" ht="14"/>
    <row r="402" ht="14"/>
    <row r="403" ht="14"/>
    <row r="404" ht="14"/>
    <row r="405" ht="14"/>
    <row r="406" ht="14"/>
    <row r="407" ht="14"/>
    <row r="408" ht="14"/>
    <row r="409" ht="14"/>
    <row r="410" ht="14"/>
    <row r="411" ht="14"/>
    <row r="412" ht="14"/>
    <row r="413" ht="14"/>
    <row r="414" ht="14"/>
    <row r="415" ht="14"/>
    <row r="416" ht="14"/>
    <row r="417" ht="14"/>
    <row r="418" ht="14"/>
    <row r="419" ht="14"/>
    <row r="420" ht="14"/>
    <row r="421" ht="14"/>
    <row r="422" ht="14"/>
    <row r="423" ht="14"/>
    <row r="424" ht="14"/>
    <row r="425" ht="14"/>
    <row r="426" ht="14"/>
    <row r="427" ht="14"/>
    <row r="428" ht="14"/>
    <row r="429" ht="14"/>
    <row r="430" ht="14"/>
    <row r="431" ht="14"/>
    <row r="432" ht="14"/>
    <row r="433" ht="14"/>
    <row r="434" ht="14"/>
    <row r="435" ht="14"/>
    <row r="436" ht="14"/>
    <row r="437" ht="14"/>
    <row r="438" ht="14"/>
    <row r="439" ht="14"/>
    <row r="440" ht="14"/>
    <row r="441" ht="14"/>
    <row r="442" ht="14"/>
    <row r="443" ht="14"/>
    <row r="444" ht="14"/>
    <row r="445" ht="14"/>
    <row r="446" ht="14"/>
    <row r="447" ht="14"/>
    <row r="448" ht="14"/>
    <row r="449" ht="14"/>
    <row r="450" ht="14"/>
    <row r="451" ht="14"/>
    <row r="452" ht="14"/>
    <row r="453" ht="14"/>
    <row r="454" ht="14"/>
    <row r="455" ht="14"/>
    <row r="456" ht="14"/>
    <row r="457" ht="14"/>
    <row r="458" ht="14"/>
    <row r="459" ht="14"/>
    <row r="460" ht="14"/>
    <row r="461" ht="14"/>
    <row r="462" ht="14"/>
    <row r="463" ht="14"/>
    <row r="464" ht="14"/>
    <row r="465" ht="14"/>
    <row r="466" ht="14"/>
    <row r="467" ht="14"/>
    <row r="468" ht="14"/>
    <row r="469" ht="14"/>
    <row r="470" ht="14"/>
    <row r="471" ht="14"/>
    <row r="472" ht="14"/>
    <row r="473" ht="14"/>
    <row r="474" ht="14"/>
    <row r="475" ht="14"/>
    <row r="476" ht="14"/>
    <row r="477" ht="14"/>
    <row r="478" ht="14"/>
    <row r="479" ht="14"/>
    <row r="480" ht="14"/>
    <row r="481" ht="14"/>
    <row r="482" ht="14"/>
    <row r="483" ht="14"/>
    <row r="484" ht="14"/>
    <row r="485" ht="14"/>
    <row r="486" ht="14"/>
    <row r="487" ht="14"/>
    <row r="488" ht="14"/>
    <row r="489" ht="14"/>
    <row r="490" ht="14"/>
    <row r="491" ht="14"/>
    <row r="492" ht="14"/>
    <row r="493" ht="14"/>
    <row r="494" ht="14"/>
    <row r="495" ht="14"/>
    <row r="496" ht="14"/>
    <row r="497" ht="14"/>
    <row r="498" ht="14"/>
    <row r="499" ht="14"/>
    <row r="500" ht="14"/>
    <row r="501" ht="14"/>
    <row r="502" ht="14"/>
    <row r="503" ht="14"/>
    <row r="504" ht="14"/>
    <row r="505" ht="14"/>
    <row r="506" ht="14"/>
    <row r="507" ht="14"/>
    <row r="508" ht="14"/>
    <row r="509" ht="14"/>
    <row r="510" ht="14"/>
    <row r="511" ht="14"/>
    <row r="512" ht="14"/>
    <row r="513" ht="14"/>
    <row r="514" ht="14"/>
    <row r="515" ht="14"/>
    <row r="516" ht="14"/>
    <row r="517" ht="14"/>
    <row r="518" ht="14"/>
    <row r="519" ht="14"/>
    <row r="520" ht="14"/>
    <row r="521" ht="14"/>
    <row r="522" ht="14"/>
    <row r="523" ht="14"/>
    <row r="524" ht="14"/>
    <row r="525" ht="14"/>
    <row r="526" ht="14"/>
    <row r="527" ht="14"/>
    <row r="528" ht="14"/>
    <row r="529" ht="14"/>
    <row r="530" ht="14"/>
    <row r="531" ht="14"/>
    <row r="532" ht="14"/>
    <row r="533" ht="14"/>
    <row r="534" ht="14"/>
    <row r="535" ht="14"/>
    <row r="536" ht="14"/>
    <row r="537" ht="14"/>
    <row r="538" ht="14"/>
    <row r="539" ht="14"/>
    <row r="540" ht="14"/>
    <row r="541" ht="14"/>
    <row r="542" ht="14"/>
    <row r="543" ht="14"/>
    <row r="544" ht="14"/>
    <row r="545" ht="14"/>
    <row r="546" ht="14"/>
    <row r="547" ht="14"/>
    <row r="548" ht="14"/>
    <row r="549" ht="14"/>
    <row r="550" ht="14"/>
    <row r="551" ht="14"/>
    <row r="552" ht="14"/>
    <row r="553" ht="14"/>
    <row r="554" ht="14"/>
    <row r="555" ht="14"/>
    <row r="556" ht="14"/>
    <row r="557" ht="14"/>
    <row r="558" ht="14"/>
    <row r="559" ht="14"/>
    <row r="560" ht="14"/>
    <row r="561" ht="14"/>
    <row r="562" ht="14"/>
    <row r="563" ht="14"/>
    <row r="564" ht="14"/>
    <row r="565" ht="14"/>
    <row r="566" ht="14"/>
    <row r="567" ht="14"/>
    <row r="568" ht="14"/>
    <row r="569" ht="14"/>
    <row r="570" ht="14"/>
    <row r="571" ht="14"/>
    <row r="572" ht="14"/>
    <row r="573" ht="14"/>
    <row r="574" ht="14"/>
    <row r="575" ht="14"/>
    <row r="576" ht="14"/>
    <row r="577" ht="14"/>
    <row r="578" ht="14"/>
    <row r="579" ht="14"/>
    <row r="580" ht="14"/>
    <row r="581" ht="14"/>
    <row r="582" ht="14"/>
    <row r="583" ht="14"/>
    <row r="584" ht="14"/>
    <row r="585" ht="14"/>
    <row r="586" ht="14"/>
    <row r="587" ht="14"/>
    <row r="588" ht="14"/>
    <row r="589" ht="14"/>
    <row r="590" ht="14"/>
    <row r="591" ht="14"/>
    <row r="592" ht="14"/>
    <row r="593" ht="14"/>
    <row r="594" ht="14"/>
    <row r="595" ht="14"/>
    <row r="596" ht="14"/>
    <row r="597" ht="14"/>
    <row r="598" ht="14"/>
    <row r="599" ht="14"/>
    <row r="600" ht="14"/>
    <row r="601" ht="14"/>
    <row r="602" ht="14"/>
    <row r="603" ht="14"/>
    <row r="604" ht="14"/>
    <row r="605" ht="14"/>
    <row r="606" ht="14"/>
    <row r="607" ht="14"/>
    <row r="608" ht="14"/>
    <row r="609" ht="14"/>
    <row r="610" ht="14"/>
    <row r="611" ht="14"/>
    <row r="612" ht="14"/>
    <row r="613" ht="14"/>
    <row r="614" ht="14"/>
    <row r="615" ht="14"/>
    <row r="616" ht="14"/>
    <row r="617" ht="14"/>
    <row r="618" ht="14"/>
    <row r="619" ht="14"/>
    <row r="620" ht="14"/>
    <row r="621" ht="14"/>
    <row r="622" ht="14"/>
    <row r="623" ht="14"/>
    <row r="624" ht="14"/>
    <row r="625" ht="14"/>
    <row r="626" ht="14"/>
    <row r="627" ht="14"/>
    <row r="628" ht="14"/>
    <row r="629" ht="14"/>
    <row r="630" ht="14"/>
    <row r="631" ht="14"/>
    <row r="632" ht="14"/>
    <row r="633" ht="14"/>
    <row r="634" ht="14"/>
    <row r="635" ht="14"/>
    <row r="636" ht="14"/>
    <row r="637" ht="14"/>
    <row r="638" ht="14"/>
    <row r="639" ht="14"/>
    <row r="640" ht="14"/>
    <row r="641" ht="14"/>
    <row r="642" ht="14"/>
    <row r="643" ht="14"/>
    <row r="644" ht="14"/>
    <row r="645" ht="14"/>
    <row r="646" ht="14"/>
    <row r="647" ht="14"/>
    <row r="648" ht="14"/>
    <row r="649" ht="14"/>
    <row r="650" ht="14"/>
    <row r="651" ht="14"/>
    <row r="652" ht="14"/>
    <row r="653" ht="14"/>
    <row r="654" ht="14"/>
    <row r="655" ht="14"/>
    <row r="656" ht="14"/>
    <row r="657" ht="14"/>
    <row r="658" ht="14"/>
    <row r="659" ht="14"/>
    <row r="660" ht="14"/>
    <row r="661" ht="14"/>
    <row r="662" ht="14"/>
    <row r="663" ht="14"/>
    <row r="664" ht="14"/>
    <row r="665" ht="14"/>
    <row r="666" ht="14"/>
    <row r="667" ht="14"/>
    <row r="668" ht="14"/>
    <row r="669" ht="14"/>
    <row r="670" ht="14"/>
    <row r="671" ht="14"/>
    <row r="672" ht="14"/>
    <row r="673" ht="14"/>
    <row r="674" ht="14"/>
    <row r="675" ht="14"/>
    <row r="676" ht="14"/>
    <row r="677" ht="14"/>
    <row r="678" ht="14"/>
    <row r="679" ht="14"/>
    <row r="680" ht="14"/>
    <row r="681" ht="14"/>
    <row r="682" ht="14"/>
    <row r="683" ht="14"/>
    <row r="684" ht="14"/>
    <row r="685" ht="14"/>
    <row r="686" ht="14"/>
    <row r="687" ht="14"/>
    <row r="688" ht="14"/>
    <row r="689" ht="14"/>
    <row r="690" ht="14"/>
    <row r="691" ht="14"/>
    <row r="692" ht="14"/>
    <row r="693" ht="14"/>
    <row r="694" ht="14"/>
    <row r="695" ht="14"/>
    <row r="696" ht="14"/>
    <row r="697" ht="14"/>
    <row r="698" ht="14"/>
    <row r="699" ht="14"/>
    <row r="700" ht="14"/>
    <row r="701" ht="14"/>
    <row r="702" ht="14"/>
    <row r="703" ht="14"/>
    <row r="704" ht="14"/>
    <row r="705" ht="14"/>
    <row r="706" ht="14"/>
    <row r="707" ht="14"/>
    <row r="708" ht="14"/>
    <row r="709" ht="14"/>
    <row r="710" ht="14"/>
    <row r="711" ht="14"/>
    <row r="712" ht="14"/>
    <row r="713" ht="14"/>
    <row r="714" ht="14"/>
    <row r="715" ht="14"/>
    <row r="716" ht="14"/>
    <row r="717" ht="14"/>
    <row r="718" ht="14"/>
    <row r="719" ht="14"/>
    <row r="720" ht="14"/>
    <row r="721" ht="14"/>
    <row r="722" ht="14"/>
    <row r="723" ht="14"/>
    <row r="724" ht="14"/>
    <row r="725" ht="14"/>
    <row r="726" ht="14"/>
    <row r="727" ht="14"/>
    <row r="728" ht="14"/>
    <row r="729" ht="14"/>
    <row r="730" ht="14"/>
    <row r="731" ht="14"/>
    <row r="732" ht="14"/>
    <row r="733" ht="14"/>
    <row r="734" ht="14"/>
    <row r="735" ht="14"/>
    <row r="736" ht="14"/>
    <row r="737" ht="14"/>
    <row r="738" ht="14"/>
    <row r="739" ht="14"/>
    <row r="740" ht="14"/>
    <row r="741" ht="14"/>
    <row r="742" ht="14"/>
    <row r="743" ht="14"/>
    <row r="744" ht="14"/>
    <row r="745" ht="14"/>
    <row r="746" ht="14"/>
    <row r="747" ht="14"/>
    <row r="748" ht="14"/>
    <row r="749" ht="14"/>
    <row r="750" ht="14"/>
    <row r="751" ht="14"/>
    <row r="752" ht="14"/>
    <row r="753" ht="14"/>
    <row r="754" ht="14"/>
    <row r="755" ht="14"/>
    <row r="756" ht="14"/>
    <row r="757" ht="14"/>
    <row r="758" ht="14"/>
    <row r="759" ht="14"/>
    <row r="760" ht="14"/>
    <row r="761" ht="14"/>
    <row r="762" ht="14"/>
    <row r="763" ht="14"/>
    <row r="764" ht="14"/>
    <row r="765" ht="14"/>
    <row r="766" ht="14"/>
    <row r="767" ht="14"/>
    <row r="768" ht="14"/>
    <row r="769" ht="14"/>
    <row r="770" ht="14"/>
    <row r="771" ht="14"/>
    <row r="772" ht="14"/>
    <row r="773" ht="14"/>
    <row r="774" ht="14"/>
    <row r="775" ht="14"/>
    <row r="776" ht="14"/>
    <row r="777" ht="14"/>
    <row r="778" ht="14"/>
    <row r="779" ht="14"/>
    <row r="780" ht="14"/>
    <row r="781" ht="14"/>
    <row r="782" ht="14"/>
    <row r="783" ht="14"/>
    <row r="784" ht="14"/>
    <row r="785" ht="14"/>
    <row r="786" ht="14"/>
    <row r="787" ht="14"/>
    <row r="788" ht="14"/>
    <row r="789" ht="14"/>
    <row r="790" ht="14"/>
    <row r="791" ht="14"/>
    <row r="792" ht="14"/>
    <row r="793" ht="14"/>
    <row r="794" ht="14"/>
    <row r="795" ht="14"/>
    <row r="796" ht="14"/>
    <row r="797" ht="14"/>
    <row r="798" ht="14"/>
    <row r="799" ht="14"/>
    <row r="800" ht="14"/>
    <row r="801" ht="14"/>
    <row r="802" ht="14"/>
    <row r="803" ht="14"/>
    <row r="804" ht="14"/>
    <row r="805" ht="14"/>
    <row r="806" ht="14"/>
    <row r="807" ht="14"/>
    <row r="808" ht="14"/>
    <row r="809" ht="14"/>
    <row r="810" ht="14"/>
    <row r="811" ht="14"/>
    <row r="812" ht="14"/>
    <row r="813" ht="14"/>
    <row r="814" ht="14"/>
    <row r="815" ht="14"/>
    <row r="816" ht="14"/>
    <row r="817" ht="14"/>
    <row r="818" ht="14"/>
    <row r="819" ht="14"/>
    <row r="820" ht="14"/>
    <row r="821" ht="14"/>
    <row r="822" ht="14"/>
    <row r="823" ht="14"/>
    <row r="824" ht="14"/>
    <row r="825" ht="14"/>
    <row r="826" ht="14"/>
    <row r="827" ht="14"/>
    <row r="828" ht="14"/>
    <row r="829" ht="14"/>
    <row r="830" ht="14"/>
    <row r="831" ht="14"/>
    <row r="832" ht="14"/>
    <row r="833" ht="14"/>
    <row r="834" ht="14"/>
    <row r="835" ht="14"/>
    <row r="836" ht="14"/>
    <row r="837" ht="14"/>
    <row r="838" ht="14"/>
    <row r="839" ht="14"/>
    <row r="840" ht="14"/>
    <row r="841" ht="14"/>
    <row r="842" ht="14"/>
    <row r="843" ht="14"/>
    <row r="844" ht="14"/>
    <row r="845" ht="14"/>
    <row r="846" ht="14"/>
    <row r="847" ht="14"/>
    <row r="848" ht="14"/>
    <row r="849" ht="14"/>
    <row r="850" ht="14"/>
    <row r="851" ht="14"/>
    <row r="852" ht="14"/>
    <row r="853" ht="14"/>
    <row r="854" ht="14"/>
    <row r="855" ht="14"/>
    <row r="856" ht="14"/>
    <row r="857" ht="14"/>
    <row r="858" ht="14"/>
    <row r="859" ht="14"/>
    <row r="860" ht="14"/>
    <row r="861" ht="14"/>
    <row r="862" ht="14"/>
    <row r="863" ht="14"/>
    <row r="864" ht="14"/>
    <row r="865" ht="14"/>
    <row r="866" ht="14"/>
    <row r="867" ht="14"/>
    <row r="868" ht="14"/>
    <row r="869" ht="14"/>
    <row r="870" ht="14"/>
    <row r="871" ht="14"/>
    <row r="872" ht="14"/>
    <row r="873" ht="14"/>
    <row r="874" ht="14"/>
    <row r="875" ht="14"/>
    <row r="876" ht="14"/>
    <row r="877" ht="14"/>
    <row r="878" ht="14"/>
    <row r="879" ht="14"/>
    <row r="880" ht="14"/>
    <row r="881" ht="14"/>
    <row r="882" ht="14"/>
    <row r="883" ht="14"/>
    <row r="884" ht="14"/>
    <row r="885" ht="14"/>
    <row r="886" ht="14"/>
    <row r="887" ht="14"/>
    <row r="888" ht="14"/>
    <row r="889" ht="14"/>
    <row r="890" ht="14"/>
    <row r="891" ht="14"/>
    <row r="892" ht="14"/>
    <row r="893" ht="14"/>
    <row r="894" ht="14"/>
    <row r="895" ht="14"/>
    <row r="896" ht="14"/>
    <row r="897" ht="14"/>
    <row r="898" ht="14"/>
    <row r="899" ht="14"/>
    <row r="900" ht="14"/>
    <row r="901" ht="14"/>
    <row r="902" ht="14"/>
    <row r="903" ht="14"/>
    <row r="904" ht="14"/>
    <row r="905" ht="14"/>
    <row r="906" ht="14"/>
    <row r="907" ht="14"/>
    <row r="908" ht="14"/>
    <row r="909" ht="14"/>
    <row r="910" ht="14"/>
    <row r="911" ht="14"/>
    <row r="912" ht="14"/>
    <row r="913" ht="14"/>
  </sheetData>
  <mergeCells count="46">
    <mergeCell ref="B2:C2"/>
    <mergeCell ref="C6:H6"/>
    <mergeCell ref="B7:F7"/>
    <mergeCell ref="B8:F8"/>
    <mergeCell ref="B9:F9"/>
    <mergeCell ref="B11:F11"/>
    <mergeCell ref="B13:F13"/>
    <mergeCell ref="C30:F30"/>
    <mergeCell ref="C40:F40"/>
    <mergeCell ref="B58:F58"/>
    <mergeCell ref="C63:F63"/>
    <mergeCell ref="C65:E65"/>
    <mergeCell ref="C73:F73"/>
    <mergeCell ref="C82:F82"/>
    <mergeCell ref="C91:F91"/>
    <mergeCell ref="C100:F100"/>
    <mergeCell ref="C109:F109"/>
    <mergeCell ref="B139:F139"/>
    <mergeCell ref="B141:F141"/>
    <mergeCell ref="B176:F176"/>
    <mergeCell ref="B213:F213"/>
    <mergeCell ref="B215:F215"/>
    <mergeCell ref="C248:E248"/>
    <mergeCell ref="B257:F257"/>
    <mergeCell ref="B259:F259"/>
    <mergeCell ref="C281:E281"/>
    <mergeCell ref="E24:E27"/>
    <mergeCell ref="E35:E36"/>
    <mergeCell ref="E45:E46"/>
    <mergeCell ref="E68:E69"/>
    <mergeCell ref="E78:E79"/>
    <mergeCell ref="E87:E88"/>
    <mergeCell ref="E96:E97"/>
    <mergeCell ref="E105:E106"/>
    <mergeCell ref="E114:E115"/>
    <mergeCell ref="E153:E156"/>
    <mergeCell ref="E168:E171"/>
    <mergeCell ref="E188:E189"/>
    <mergeCell ref="E204:E207"/>
    <mergeCell ref="E225:E226"/>
    <mergeCell ref="E234:E235"/>
    <mergeCell ref="E243:E244"/>
    <mergeCell ref="E253:E254"/>
    <mergeCell ref="E272:E275"/>
    <mergeCell ref="E284:E285"/>
    <mergeCell ref="E300:E303"/>
  </mergeCell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A1:AA979"/>
  <sheetViews>
    <sheetView showGridLines="0" showRowColHeaders="0" zoomScale="90" zoomScaleNormal="90" workbookViewId="0">
      <selection activeCell="P14" sqref="P14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6.27272727272727" style="118" customWidth="1"/>
    <col min="4" max="4" width="8.72727272727273" style="118" customWidth="1"/>
    <col min="5" max="5" width="28.6363636363636" style="118" customWidth="1"/>
    <col min="6" max="6" width="11.4545454545455" style="118" customWidth="1"/>
    <col min="7" max="10" width="8.72727272727273" style="118" customWidth="1"/>
    <col min="11" max="11" width="14.4545454545455" style="118" customWidth="1"/>
    <col min="12" max="12" width="8.72727272727273" style="118" customWidth="1"/>
    <col min="13" max="13" width="9.45454545454546" style="118" customWidth="1"/>
    <col min="14" max="14" width="16.5454545454545" style="118" customWidth="1"/>
    <col min="15" max="15" width="2.27272727272727" style="118" customWidth="1"/>
    <col min="16" max="16" width="8.72727272727273" style="118" customWidth="1"/>
    <col min="17" max="27" width="8.72727272727273" style="118" hidden="1" customWidth="1"/>
    <col min="28" max="16384" width="14.4545454545455" style="118" hidden="1"/>
  </cols>
  <sheetData>
    <row r="1" ht="14.25" customHeight="1" spans="3:27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ht="18.75" customHeight="1" spans="3:27">
      <c r="C2" s="210" t="s">
        <v>400</v>
      </c>
      <c r="D2" s="211"/>
      <c r="E2" s="212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ht="14.25" customHeight="1" spans="3:27"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ht="14.25" customHeight="1" spans="3:27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ht="14.25" customHeight="1" spans="3:27"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ht="14.25" customHeight="1" spans="3:27">
      <c r="C6" s="117" t="s">
        <v>1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ht="16.5" customHeight="1" spans="3:27">
      <c r="C7" s="117" t="s">
        <v>401</v>
      </c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ht="14.25" customHeight="1" spans="3:27">
      <c r="C8" s="117" t="s">
        <v>47</v>
      </c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ht="14.25" customHeight="1" spans="3:27"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ht="17.25" customHeight="1" spans="3:19">
      <c r="C10" s="119" t="s">
        <v>402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240"/>
      <c r="O10" s="116"/>
      <c r="P10" s="116"/>
      <c r="Q10" s="116"/>
      <c r="R10" s="116"/>
      <c r="S10" s="116"/>
    </row>
    <row r="11" ht="14.25" customHeight="1" spans="3:19">
      <c r="C11" s="121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40"/>
      <c r="O11" s="116"/>
      <c r="P11" s="116"/>
      <c r="Q11" s="116"/>
      <c r="R11" s="116"/>
      <c r="S11" s="116"/>
    </row>
    <row r="12" s="144" customFormat="1" ht="54.75" customHeight="1" spans="1:14">
      <c r="A12" s="167"/>
      <c r="B12" s="167"/>
      <c r="C12" s="143"/>
      <c r="D12" s="214" t="s">
        <v>403</v>
      </c>
      <c r="E12" s="215"/>
      <c r="F12" s="215"/>
      <c r="G12" s="215"/>
      <c r="H12" s="215"/>
      <c r="I12" s="215"/>
      <c r="J12" s="215"/>
      <c r="K12" s="215"/>
      <c r="L12" s="241"/>
      <c r="M12" s="153"/>
      <c r="N12" s="242"/>
    </row>
    <row r="13" s="144" customFormat="1" ht="14.25" customHeight="1" spans="1:14">
      <c r="A13" s="167"/>
      <c r="B13" s="167"/>
      <c r="C13" s="143"/>
      <c r="D13" s="216"/>
      <c r="E13" s="216"/>
      <c r="F13" s="216"/>
      <c r="G13" s="216"/>
      <c r="H13" s="216"/>
      <c r="I13" s="216"/>
      <c r="J13" s="216"/>
      <c r="K13" s="216"/>
      <c r="L13" s="216"/>
      <c r="M13" s="242"/>
      <c r="N13" s="243"/>
    </row>
    <row r="14" s="144" customFormat="1" ht="45.75" customHeight="1" spans="1:14">
      <c r="A14" s="167"/>
      <c r="B14" s="167"/>
      <c r="C14" s="143"/>
      <c r="D14" s="217" t="s">
        <v>10</v>
      </c>
      <c r="E14" s="846" t="s">
        <v>302</v>
      </c>
      <c r="F14" s="846" t="s">
        <v>404</v>
      </c>
      <c r="G14" s="847" t="s">
        <v>405</v>
      </c>
      <c r="H14" s="847" t="s">
        <v>406</v>
      </c>
      <c r="I14" s="218" t="s">
        <v>407</v>
      </c>
      <c r="J14" s="218" t="s">
        <v>257</v>
      </c>
      <c r="K14" s="130" t="s">
        <v>295</v>
      </c>
      <c r="L14" s="152"/>
      <c r="M14" s="122"/>
      <c r="N14" s="242"/>
    </row>
    <row r="15" s="144" customFormat="1" ht="14.25" customHeight="1" spans="1:14">
      <c r="A15" s="167"/>
      <c r="B15" s="167"/>
      <c r="C15" s="143"/>
      <c r="D15" s="220">
        <v>1</v>
      </c>
      <c r="E15" s="221"/>
      <c r="F15" s="222"/>
      <c r="G15" s="223"/>
      <c r="H15" s="222"/>
      <c r="I15" s="222"/>
      <c r="J15" s="436" t="str">
        <f>IF(M15&lt;1,"",IF(M15&lt;=1,"1,00",IF(M15&lt;=3,"2,00",IF(M15&lt;=9,"3,00",IF(M15&gt;=10,"4,00","")))))</f>
        <v/>
      </c>
      <c r="K15" s="245" t="s">
        <v>408</v>
      </c>
      <c r="L15" s="246"/>
      <c r="M15" s="437">
        <f>G15*H15</f>
        <v>0</v>
      </c>
      <c r="N15" s="243"/>
    </row>
    <row r="16" s="144" customFormat="1" ht="14.25" customHeight="1" spans="1:14">
      <c r="A16" s="167"/>
      <c r="B16" s="167"/>
      <c r="C16" s="143"/>
      <c r="D16" s="220">
        <v>2</v>
      </c>
      <c r="E16" s="221"/>
      <c r="F16" s="222"/>
      <c r="G16" s="223"/>
      <c r="H16" s="222"/>
      <c r="I16" s="222"/>
      <c r="J16" s="436" t="str">
        <f t="shared" ref="J16:J17" si="0">IF(M16&lt;1,"",IF(M16&lt;=1,"1,00",IF(M16&lt;=3,"2,00",IF(M16&lt;=9,"3,00",IF(M16&gt;=10,"4,00","")))))</f>
        <v/>
      </c>
      <c r="K16" s="248"/>
      <c r="L16" s="246"/>
      <c r="M16" s="437">
        <f t="shared" ref="M16:M17" si="1">G16*H16</f>
        <v>0</v>
      </c>
      <c r="N16" s="243"/>
    </row>
    <row r="17" s="144" customFormat="1" ht="14.25" customHeight="1" spans="1:14">
      <c r="A17" s="167"/>
      <c r="B17" s="167"/>
      <c r="C17" s="143"/>
      <c r="D17" s="220">
        <v>3</v>
      </c>
      <c r="E17" s="221"/>
      <c r="F17" s="222"/>
      <c r="G17" s="223"/>
      <c r="H17" s="222"/>
      <c r="I17" s="222"/>
      <c r="J17" s="436" t="str">
        <f t="shared" si="0"/>
        <v/>
      </c>
      <c r="K17" s="248"/>
      <c r="L17" s="246"/>
      <c r="M17" s="437">
        <f t="shared" si="1"/>
        <v>0</v>
      </c>
      <c r="N17" s="243"/>
    </row>
    <row r="18" s="144" customFormat="1" ht="14.25" customHeight="1" spans="1:14">
      <c r="A18" s="167"/>
      <c r="B18" s="167"/>
      <c r="C18" s="143"/>
      <c r="D18" s="135"/>
      <c r="E18" s="139"/>
      <c r="F18" s="139"/>
      <c r="G18" s="139"/>
      <c r="H18" s="157" t="s">
        <v>317</v>
      </c>
      <c r="I18" s="152"/>
      <c r="J18" s="249" t="str">
        <f>IFERROR(SUM(J15+J16+J17),"")</f>
        <v/>
      </c>
      <c r="K18" s="248"/>
      <c r="L18" s="246"/>
      <c r="M18" s="250"/>
      <c r="N18" s="243"/>
    </row>
    <row r="19" s="209" customFormat="1" ht="14.25" customHeight="1" spans="1:14">
      <c r="A19" s="167"/>
      <c r="B19" s="167"/>
      <c r="C19" s="224"/>
      <c r="D19" s="225"/>
      <c r="E19" s="226"/>
      <c r="F19" s="226"/>
      <c r="G19" s="226"/>
      <c r="H19" s="139"/>
      <c r="I19" s="251" t="s">
        <v>298</v>
      </c>
      <c r="J19" s="249" t="str">
        <f>IFERROR(SUM(J18/3),"")</f>
        <v/>
      </c>
      <c r="K19" s="252"/>
      <c r="L19" s="253"/>
      <c r="M19" s="254"/>
      <c r="N19" s="255"/>
    </row>
    <row r="20" s="144" customFormat="1" ht="14.25" customHeight="1" spans="1:14">
      <c r="A20" s="167"/>
      <c r="B20" s="167"/>
      <c r="C20" s="141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243"/>
    </row>
    <row r="21" s="144" customFormat="1" ht="14.25" customHeight="1" spans="1:2">
      <c r="A21" s="167"/>
      <c r="B21" s="167"/>
    </row>
    <row r="22" s="144" customFormat="1" ht="14.25" customHeight="1" spans="1:3">
      <c r="A22" s="167"/>
      <c r="B22" s="167"/>
      <c r="C22" s="227" t="s">
        <v>409</v>
      </c>
    </row>
    <row r="23" s="144" customFormat="1" ht="14.25" customHeight="1" spans="1:2">
      <c r="A23" s="167"/>
      <c r="B23" s="167"/>
    </row>
    <row r="24" ht="16.5" customHeight="1" spans="3:19">
      <c r="C24" s="228" t="s">
        <v>410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56"/>
      <c r="P24" s="116"/>
      <c r="Q24" s="116"/>
      <c r="R24" s="116"/>
      <c r="S24" s="116"/>
    </row>
    <row r="25" ht="14.25" customHeight="1" spans="3:19">
      <c r="C25" s="121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51"/>
      <c r="P25" s="116"/>
      <c r="Q25" s="116"/>
      <c r="R25" s="116"/>
      <c r="S25" s="116"/>
    </row>
    <row r="26" s="144" customFormat="1" ht="14.25" customHeight="1" spans="1:15">
      <c r="A26" s="167"/>
      <c r="B26" s="167"/>
      <c r="C26" s="143"/>
      <c r="D26" s="230"/>
      <c r="E26" s="231"/>
      <c r="F26" s="231"/>
      <c r="G26" s="231"/>
      <c r="H26" s="231"/>
      <c r="I26" s="231"/>
      <c r="J26" s="231"/>
      <c r="K26" s="231"/>
      <c r="L26" s="231"/>
      <c r="M26" s="231"/>
      <c r="N26" s="257"/>
      <c r="O26" s="153"/>
    </row>
    <row r="27" s="144" customFormat="1" ht="14.25" customHeight="1" spans="1:15">
      <c r="A27" s="167"/>
      <c r="B27" s="167"/>
      <c r="C27" s="143"/>
      <c r="D27" s="143"/>
      <c r="E27" s="144" t="s">
        <v>411</v>
      </c>
      <c r="N27" s="153"/>
      <c r="O27" s="153"/>
    </row>
    <row r="28" s="144" customFormat="1" ht="14.25" customHeight="1" spans="1:15">
      <c r="A28" s="167"/>
      <c r="B28" s="167"/>
      <c r="C28" s="143"/>
      <c r="D28" s="143"/>
      <c r="E28" s="144" t="s">
        <v>412</v>
      </c>
      <c r="N28" s="153"/>
      <c r="O28" s="153"/>
    </row>
    <row r="29" s="144" customFormat="1" ht="14.25" customHeight="1" spans="1:15">
      <c r="A29" s="167"/>
      <c r="B29" s="167"/>
      <c r="C29" s="143"/>
      <c r="D29" s="143"/>
      <c r="E29" s="144" t="s">
        <v>413</v>
      </c>
      <c r="N29" s="153"/>
      <c r="O29" s="153"/>
    </row>
    <row r="30" s="144" customFormat="1" ht="14.25" customHeight="1" spans="1:15">
      <c r="A30" s="167"/>
      <c r="B30" s="167"/>
      <c r="C30" s="143"/>
      <c r="D30" s="141"/>
      <c r="E30" s="142"/>
      <c r="F30" s="142"/>
      <c r="G30" s="142"/>
      <c r="H30" s="142"/>
      <c r="I30" s="142"/>
      <c r="J30" s="142"/>
      <c r="K30" s="142"/>
      <c r="L30" s="142"/>
      <c r="M30" s="142"/>
      <c r="N30" s="161"/>
      <c r="O30" s="153"/>
    </row>
    <row r="31" s="144" customFormat="1" ht="14.25" customHeight="1" spans="1:15">
      <c r="A31" s="167"/>
      <c r="B31" s="167"/>
      <c r="C31" s="141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53"/>
    </row>
    <row r="32" ht="14.25" customHeight="1" spans="3:19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258"/>
      <c r="P32" s="116"/>
      <c r="Q32" s="116"/>
      <c r="R32" s="116"/>
      <c r="S32" s="116"/>
    </row>
    <row r="33" ht="18.75" customHeight="1" spans="3:19">
      <c r="C33" s="232"/>
      <c r="D33" s="233" t="s">
        <v>414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59"/>
      <c r="P33" s="116"/>
      <c r="Q33" s="116"/>
      <c r="R33" s="116"/>
      <c r="S33" s="116"/>
    </row>
    <row r="34" ht="14.25" customHeight="1" spans="3:19"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151"/>
      <c r="P34" s="116"/>
      <c r="Q34" s="116"/>
      <c r="R34" s="116"/>
      <c r="S34" s="116"/>
    </row>
    <row r="35" s="144" customFormat="1" ht="14.25" customHeight="1" spans="1:15">
      <c r="A35" s="167"/>
      <c r="B35" s="167"/>
      <c r="C35" s="143"/>
      <c r="D35" s="230"/>
      <c r="E35" s="231"/>
      <c r="F35" s="231"/>
      <c r="G35" s="231"/>
      <c r="H35" s="231"/>
      <c r="I35" s="231"/>
      <c r="J35" s="231"/>
      <c r="K35" s="231"/>
      <c r="L35" s="231"/>
      <c r="M35" s="231"/>
      <c r="N35" s="257"/>
      <c r="O35" s="153"/>
    </row>
    <row r="36" s="144" customFormat="1" ht="14.25" customHeight="1" spans="1:15">
      <c r="A36" s="167"/>
      <c r="B36" s="167"/>
      <c r="C36" s="143"/>
      <c r="D36" s="143"/>
      <c r="E36" s="144" t="s">
        <v>415</v>
      </c>
      <c r="N36" s="153"/>
      <c r="O36" s="153"/>
    </row>
    <row r="37" s="144" customFormat="1" ht="14.25" customHeight="1" spans="1:15">
      <c r="A37" s="167"/>
      <c r="B37" s="167"/>
      <c r="C37" s="143"/>
      <c r="D37" s="143"/>
      <c r="E37" s="144" t="s">
        <v>416</v>
      </c>
      <c r="N37" s="153"/>
      <c r="O37" s="153"/>
    </row>
    <row r="38" s="144" customFormat="1" ht="14.25" customHeight="1" spans="1:15">
      <c r="A38" s="167"/>
      <c r="B38" s="167"/>
      <c r="C38" s="143"/>
      <c r="D38" s="143"/>
      <c r="E38" s="144" t="s">
        <v>417</v>
      </c>
      <c r="N38" s="153"/>
      <c r="O38" s="153"/>
    </row>
    <row r="39" s="144" customFormat="1" ht="14.25" customHeight="1" spans="1:15">
      <c r="A39" s="167"/>
      <c r="B39" s="167"/>
      <c r="C39" s="143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61"/>
      <c r="O39" s="153"/>
    </row>
    <row r="40" s="144" customFormat="1" ht="14.25" customHeight="1" spans="1:15">
      <c r="A40" s="167"/>
      <c r="B40" s="167"/>
      <c r="C40" s="143"/>
      <c r="O40" s="153"/>
    </row>
    <row r="41" s="144" customFormat="1" ht="14.25" customHeight="1" spans="1:15">
      <c r="A41" s="167"/>
      <c r="B41" s="167"/>
      <c r="C41" s="122"/>
      <c r="D41" s="123" t="s">
        <v>10</v>
      </c>
      <c r="E41" s="124" t="s">
        <v>418</v>
      </c>
      <c r="F41" s="838" t="s">
        <v>302</v>
      </c>
      <c r="G41" s="126"/>
      <c r="H41" s="126"/>
      <c r="I41" s="126"/>
      <c r="J41" s="126"/>
      <c r="K41" s="152"/>
      <c r="L41" s="124" t="s">
        <v>311</v>
      </c>
      <c r="M41" s="260" t="s">
        <v>312</v>
      </c>
      <c r="N41" s="124" t="s">
        <v>255</v>
      </c>
      <c r="O41" s="153"/>
    </row>
    <row r="42" s="144" customFormat="1" ht="14.25" customHeight="1" spans="1:15">
      <c r="A42" s="167"/>
      <c r="B42" s="167"/>
      <c r="C42" s="128"/>
      <c r="D42" s="127"/>
      <c r="E42" s="128"/>
      <c r="F42" s="125">
        <v>1</v>
      </c>
      <c r="G42" s="152"/>
      <c r="H42" s="130">
        <v>2</v>
      </c>
      <c r="I42" s="152"/>
      <c r="J42" s="130">
        <v>3</v>
      </c>
      <c r="K42" s="152"/>
      <c r="L42" s="128"/>
      <c r="M42" s="261"/>
      <c r="N42" s="128"/>
      <c r="O42" s="153"/>
    </row>
    <row r="43" s="144" customFormat="1" ht="14.25" customHeight="1" spans="1:15">
      <c r="A43" s="167"/>
      <c r="B43" s="167"/>
      <c r="C43" s="128"/>
      <c r="D43" s="131"/>
      <c r="E43" s="132"/>
      <c r="F43" s="236" t="s">
        <v>256</v>
      </c>
      <c r="G43" s="236" t="s">
        <v>419</v>
      </c>
      <c r="H43" s="236" t="s">
        <v>256</v>
      </c>
      <c r="I43" s="236" t="s">
        <v>419</v>
      </c>
      <c r="J43" s="236" t="s">
        <v>256</v>
      </c>
      <c r="K43" s="236" t="s">
        <v>419</v>
      </c>
      <c r="L43" s="132"/>
      <c r="M43" s="262"/>
      <c r="N43" s="132"/>
      <c r="O43" s="299"/>
    </row>
    <row r="44" s="144" customFormat="1" ht="14.25" customHeight="1" spans="1:16">
      <c r="A44" s="167"/>
      <c r="B44" s="167"/>
      <c r="C44" s="122"/>
      <c r="D44" s="138">
        <v>1</v>
      </c>
      <c r="E44" s="848" t="s">
        <v>420</v>
      </c>
      <c r="F44" s="222"/>
      <c r="G44" s="433" t="str">
        <f>IF(F44="Orientasi kepramukaan","1",IF(F44="KMD/KML tanpa SHB","2",IF(F44="KMD, dengan SHB","3",IF(F44="KML, dengan SHB","4",""))))</f>
        <v/>
      </c>
      <c r="H44" s="222"/>
      <c r="I44" s="433" t="str">
        <f t="shared" ref="I44:I47" si="2">IF(H44="Orientasi kepramukaan","1",IF(H44="KMD/KML tanpa SHB","2",IF(H44="KMD, dengan SHB","3",IF(H44="KML, dengan SHB","4",""))))</f>
        <v/>
      </c>
      <c r="J44" s="222"/>
      <c r="K44" s="433" t="str">
        <f t="shared" ref="K44:K47" si="3">IF(J44="Orientasi kepramukaan","1",IF(J44="KMD/KML tanpa SHB","2",IF(J44="KMD, dengan SHB","3",IF(J44="KML, dengan SHB","4",""))))</f>
        <v/>
      </c>
      <c r="L44" s="154" t="str">
        <f>IFERROR(SUM(G44+I44+K44),"")</f>
        <v/>
      </c>
      <c r="M44" s="154" t="str">
        <f>IFERROR(SUM(L44/3),"")</f>
        <v/>
      </c>
      <c r="N44" s="263" t="s">
        <v>421</v>
      </c>
      <c r="O44" s="299"/>
      <c r="P44" s="849" t="s">
        <v>420</v>
      </c>
    </row>
    <row r="45" s="144" customFormat="1" ht="14.25" customHeight="1" spans="1:16">
      <c r="A45" s="167"/>
      <c r="B45" s="167"/>
      <c r="C45" s="122"/>
      <c r="D45" s="138">
        <v>2</v>
      </c>
      <c r="E45" s="145" t="s">
        <v>422</v>
      </c>
      <c r="F45" s="222"/>
      <c r="G45" s="433" t="str">
        <f>IF(F45="Orientasi kepramukaan","1",IF(F45="KMD/KML tanpa SHB","2",IF(F45="KMD, dengan SHB","3",IF(F45="KML, dengan SHB","4",""))))</f>
        <v/>
      </c>
      <c r="H45" s="222"/>
      <c r="I45" s="433" t="str">
        <f t="shared" si="2"/>
        <v/>
      </c>
      <c r="J45" s="222"/>
      <c r="K45" s="433" t="str">
        <f t="shared" si="3"/>
        <v/>
      </c>
      <c r="L45" s="154" t="str">
        <f t="shared" ref="L45:L47" si="4">IFERROR(SUM(G45+I45+K45),"")</f>
        <v/>
      </c>
      <c r="M45" s="154" t="str">
        <f t="shared" ref="M45:M47" si="5">IFERROR(SUM(L45/3),"")</f>
        <v/>
      </c>
      <c r="N45" s="263" t="s">
        <v>423</v>
      </c>
      <c r="O45" s="299"/>
      <c r="P45" s="438" t="s">
        <v>422</v>
      </c>
    </row>
    <row r="46" s="144" customFormat="1" ht="23" spans="1:16">
      <c r="A46" s="167"/>
      <c r="B46" s="167"/>
      <c r="C46" s="122"/>
      <c r="D46" s="138">
        <v>3</v>
      </c>
      <c r="E46" s="238" t="s">
        <v>424</v>
      </c>
      <c r="F46" s="222"/>
      <c r="G46" s="433" t="str">
        <f>IF(F46="Orientasi kepramukaan","1",IF(F46="KMD/KML tanpa SHB","2",IF(F46="KMD, dengan SHB","3",IF(F46="KML, dengan SHB","4",""))))</f>
        <v/>
      </c>
      <c r="H46" s="222"/>
      <c r="I46" s="433" t="str">
        <f t="shared" si="2"/>
        <v/>
      </c>
      <c r="J46" s="222"/>
      <c r="K46" s="433" t="str">
        <f t="shared" si="3"/>
        <v/>
      </c>
      <c r="L46" s="154" t="str">
        <f t="shared" si="4"/>
        <v/>
      </c>
      <c r="M46" s="154" t="str">
        <f t="shared" si="5"/>
        <v/>
      </c>
      <c r="N46" s="264" t="s">
        <v>425</v>
      </c>
      <c r="O46" s="299"/>
      <c r="P46" s="439" t="s">
        <v>424</v>
      </c>
    </row>
    <row r="47" s="144" customFormat="1" ht="23" spans="1:16">
      <c r="A47" s="167"/>
      <c r="B47" s="167"/>
      <c r="C47" s="122"/>
      <c r="D47" s="138">
        <v>4</v>
      </c>
      <c r="E47" s="238" t="s">
        <v>426</v>
      </c>
      <c r="F47" s="222"/>
      <c r="G47" s="433" t="str">
        <f>IF(F47="Orientasi kepramukaan","1",IF(F47="KMD/KML tanpa SHB","2",IF(F47="KMD, dengan SHB","3",IF(F47="KML, dengan SHB","4",""))))</f>
        <v/>
      </c>
      <c r="H47" s="222"/>
      <c r="I47" s="433" t="str">
        <f t="shared" si="2"/>
        <v/>
      </c>
      <c r="J47" s="222"/>
      <c r="K47" s="433" t="str">
        <f t="shared" si="3"/>
        <v/>
      </c>
      <c r="L47" s="154" t="str">
        <f t="shared" si="4"/>
        <v/>
      </c>
      <c r="M47" s="154" t="str">
        <f t="shared" si="5"/>
        <v/>
      </c>
      <c r="N47" s="264" t="s">
        <v>425</v>
      </c>
      <c r="O47" s="299"/>
      <c r="P47" s="439" t="s">
        <v>426</v>
      </c>
    </row>
    <row r="48" s="144" customFormat="1" ht="14.25" customHeight="1" spans="1:16">
      <c r="A48" s="167"/>
      <c r="B48" s="167"/>
      <c r="C48" s="122"/>
      <c r="D48" s="139"/>
      <c r="E48" s="139"/>
      <c r="F48" s="139"/>
      <c r="G48" s="139"/>
      <c r="H48" s="139"/>
      <c r="I48" s="139"/>
      <c r="J48" s="139"/>
      <c r="K48" s="157" t="s">
        <v>317</v>
      </c>
      <c r="L48" s="152"/>
      <c r="M48" s="158">
        <f>IFERROR(SUM(M44:M47),"")</f>
        <v>0</v>
      </c>
      <c r="N48" s="265"/>
      <c r="O48" s="153"/>
      <c r="P48" s="440"/>
    </row>
    <row r="49" s="144" customFormat="1" ht="14.25" customHeight="1" spans="1:15">
      <c r="A49" s="167"/>
      <c r="B49" s="167"/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65"/>
      <c r="N49" s="142"/>
      <c r="O49" s="161"/>
    </row>
    <row r="50" s="144" customFormat="1" ht="14.25" customHeight="1" spans="1:13">
      <c r="A50" s="167"/>
      <c r="B50" s="167"/>
      <c r="M50" s="166"/>
    </row>
    <row r="51" ht="14.25" customHeight="1" spans="3:19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9.5" customHeight="1" spans="3:19">
      <c r="C52" s="232"/>
      <c r="D52" s="233" t="s">
        <v>427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56"/>
      <c r="P52" s="116"/>
      <c r="Q52" s="116"/>
      <c r="R52" s="116"/>
      <c r="S52" s="116"/>
    </row>
    <row r="53" ht="14.25" customHeight="1" spans="3:19">
      <c r="C53" s="234"/>
      <c r="D53" s="116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151"/>
      <c r="P53" s="116"/>
      <c r="Q53" s="116"/>
      <c r="R53" s="116"/>
      <c r="S53" s="116"/>
    </row>
    <row r="54" s="144" customFormat="1" ht="14.25" customHeight="1" spans="1:15">
      <c r="A54" s="167"/>
      <c r="B54" s="167"/>
      <c r="C54" s="143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57"/>
      <c r="O54" s="153"/>
    </row>
    <row r="55" s="144" customFormat="1" ht="14.25" customHeight="1" spans="1:15">
      <c r="A55" s="167"/>
      <c r="B55" s="167"/>
      <c r="C55" s="143"/>
      <c r="D55" s="143"/>
      <c r="E55" s="144" t="s">
        <v>428</v>
      </c>
      <c r="N55" s="153"/>
      <c r="O55" s="153"/>
    </row>
    <row r="56" s="144" customFormat="1" ht="14.25" customHeight="1" spans="1:15">
      <c r="A56" s="167"/>
      <c r="B56" s="167"/>
      <c r="C56" s="143"/>
      <c r="D56" s="143"/>
      <c r="E56" s="144" t="s">
        <v>429</v>
      </c>
      <c r="N56" s="153"/>
      <c r="O56" s="153"/>
    </row>
    <row r="57" s="144" customFormat="1" ht="14.25" customHeight="1" spans="1:15">
      <c r="A57" s="167"/>
      <c r="B57" s="167"/>
      <c r="C57" s="143"/>
      <c r="D57" s="141"/>
      <c r="E57" s="142"/>
      <c r="F57" s="142"/>
      <c r="G57" s="142"/>
      <c r="H57" s="142"/>
      <c r="I57" s="142"/>
      <c r="J57" s="142"/>
      <c r="K57" s="142"/>
      <c r="L57" s="142"/>
      <c r="M57" s="142"/>
      <c r="N57" s="161"/>
      <c r="O57" s="153"/>
    </row>
    <row r="58" s="144" customFormat="1" ht="14.25" customHeight="1" spans="1:15">
      <c r="A58" s="167"/>
      <c r="B58" s="167"/>
      <c r="C58" s="143"/>
      <c r="O58" s="153"/>
    </row>
    <row r="59" s="144" customFormat="1" ht="14.25" customHeight="1" spans="1:15">
      <c r="A59" s="167"/>
      <c r="B59" s="167"/>
      <c r="C59" s="122"/>
      <c r="D59" s="123" t="s">
        <v>10</v>
      </c>
      <c r="E59" s="837" t="s">
        <v>430</v>
      </c>
      <c r="F59" s="838" t="s">
        <v>302</v>
      </c>
      <c r="G59" s="126"/>
      <c r="H59" s="126"/>
      <c r="I59" s="126"/>
      <c r="J59" s="126"/>
      <c r="K59" s="152"/>
      <c r="L59" s="124" t="s">
        <v>311</v>
      </c>
      <c r="M59" s="124" t="s">
        <v>312</v>
      </c>
      <c r="N59" s="124" t="s">
        <v>255</v>
      </c>
      <c r="O59" s="153"/>
    </row>
    <row r="60" s="144" customFormat="1" ht="14.25" customHeight="1" spans="1:15">
      <c r="A60" s="167"/>
      <c r="B60" s="167"/>
      <c r="C60" s="128"/>
      <c r="D60" s="127"/>
      <c r="E60" s="128"/>
      <c r="F60" s="125">
        <v>1</v>
      </c>
      <c r="G60" s="152"/>
      <c r="H60" s="130">
        <v>2</v>
      </c>
      <c r="I60" s="152"/>
      <c r="J60" s="130">
        <v>3</v>
      </c>
      <c r="K60" s="152"/>
      <c r="L60" s="128"/>
      <c r="M60" s="128"/>
      <c r="N60" s="128"/>
      <c r="O60" s="153"/>
    </row>
    <row r="61" s="144" customFormat="1" ht="14.25" customHeight="1" spans="1:15">
      <c r="A61" s="167"/>
      <c r="B61" s="167"/>
      <c r="C61" s="128"/>
      <c r="D61" s="131"/>
      <c r="E61" s="132"/>
      <c r="F61" s="236" t="s">
        <v>256</v>
      </c>
      <c r="G61" s="236" t="s">
        <v>419</v>
      </c>
      <c r="H61" s="236" t="s">
        <v>256</v>
      </c>
      <c r="I61" s="236" t="s">
        <v>419</v>
      </c>
      <c r="J61" s="236" t="s">
        <v>256</v>
      </c>
      <c r="K61" s="236" t="s">
        <v>419</v>
      </c>
      <c r="L61" s="132"/>
      <c r="M61" s="132"/>
      <c r="N61" s="132"/>
      <c r="O61" s="153"/>
    </row>
    <row r="62" s="144" customFormat="1" ht="14.25" customHeight="1" spans="1:15">
      <c r="A62" s="434" t="s">
        <v>366</v>
      </c>
      <c r="B62" s="167"/>
      <c r="C62" s="239"/>
      <c r="D62" s="134">
        <v>1</v>
      </c>
      <c r="E62" s="135" t="s">
        <v>303</v>
      </c>
      <c r="F62" s="222"/>
      <c r="G62" s="237" t="str">
        <f t="shared" ref="G62:G65" si="6">IF(F62="Tidak ada","1",IF(F62="Tingkat Ranting","1",IF(F62="Tingkat Cabang","2",IF(F62="Tingkat daerah","3",IF(F62="Tingkat Nasional/Internasional","4","")))))</f>
        <v/>
      </c>
      <c r="H62" s="222"/>
      <c r="I62" s="237" t="str">
        <f t="shared" ref="I62:I65" si="7">IF(H62="Tidak ada","1",IF(H62="Tingkat Ranting","1",IF(H62="Tingkat Cabang","2",IF(H62="Tingkat daerah","3",IF(H62="Tingkat Nasional/Internasional","4","")))))</f>
        <v/>
      </c>
      <c r="J62" s="222"/>
      <c r="K62" s="237" t="str">
        <f t="shared" ref="K62:K65" si="8">IF(J62="Tidak ada","1",IF(J62="Tingkat Ranting","1",IF(J62="Tingkat Cabang","2",IF(J62="Tingkat daerah","3",IF(J62="Tingkat Nasional/Internasional","4","")))))</f>
        <v/>
      </c>
      <c r="L62" s="154" t="str">
        <f>IFERROR(SUM(G62+I62+K62),"")</f>
        <v/>
      </c>
      <c r="M62" s="154" t="str">
        <f>IFERROR(SUM(L62/3),"")</f>
        <v/>
      </c>
      <c r="N62" s="266" t="s">
        <v>431</v>
      </c>
      <c r="O62" s="153"/>
    </row>
    <row r="63" s="144" customFormat="1" ht="14.25" customHeight="1" spans="1:15">
      <c r="A63" s="435" t="s">
        <v>303</v>
      </c>
      <c r="B63" s="167"/>
      <c r="C63" s="239"/>
      <c r="D63" s="138">
        <v>2</v>
      </c>
      <c r="E63" s="135" t="s">
        <v>305</v>
      </c>
      <c r="F63" s="222"/>
      <c r="G63" s="237" t="str">
        <f t="shared" si="6"/>
        <v/>
      </c>
      <c r="H63" s="222"/>
      <c r="I63" s="237" t="str">
        <f t="shared" si="7"/>
        <v/>
      </c>
      <c r="J63" s="222"/>
      <c r="K63" s="237" t="str">
        <f t="shared" si="8"/>
        <v/>
      </c>
      <c r="L63" s="154" t="str">
        <f t="shared" ref="L63:L65" si="9">IFERROR(SUM(G63+I63+K63),"")</f>
        <v/>
      </c>
      <c r="M63" s="154" t="str">
        <f t="shared" ref="M63:M65" si="10">IFERROR(SUM(L63/3),"")</f>
        <v/>
      </c>
      <c r="N63" s="267"/>
      <c r="O63" s="153"/>
    </row>
    <row r="64" s="144" customFormat="1" ht="14.25" customHeight="1" spans="1:15">
      <c r="A64" s="435" t="s">
        <v>305</v>
      </c>
      <c r="B64" s="167"/>
      <c r="C64" s="239"/>
      <c r="D64" s="138">
        <v>3</v>
      </c>
      <c r="E64" s="135" t="s">
        <v>306</v>
      </c>
      <c r="F64" s="222"/>
      <c r="G64" s="237" t="str">
        <f t="shared" si="6"/>
        <v/>
      </c>
      <c r="H64" s="222"/>
      <c r="I64" s="237" t="str">
        <f t="shared" si="7"/>
        <v/>
      </c>
      <c r="J64" s="222"/>
      <c r="K64" s="237" t="str">
        <f t="shared" si="8"/>
        <v/>
      </c>
      <c r="L64" s="154" t="str">
        <f t="shared" si="9"/>
        <v/>
      </c>
      <c r="M64" s="154" t="str">
        <f t="shared" si="10"/>
        <v/>
      </c>
      <c r="N64" s="267"/>
      <c r="O64" s="153"/>
    </row>
    <row r="65" s="144" customFormat="1" ht="14.25" customHeight="1" spans="1:15">
      <c r="A65" s="435" t="s">
        <v>306</v>
      </c>
      <c r="B65" s="167"/>
      <c r="C65" s="239"/>
      <c r="D65" s="138">
        <v>4</v>
      </c>
      <c r="E65" s="135" t="s">
        <v>307</v>
      </c>
      <c r="F65" s="222"/>
      <c r="G65" s="237" t="str">
        <f t="shared" si="6"/>
        <v/>
      </c>
      <c r="H65" s="222"/>
      <c r="I65" s="237" t="str">
        <f t="shared" si="7"/>
        <v/>
      </c>
      <c r="J65" s="222"/>
      <c r="K65" s="237" t="str">
        <f t="shared" si="8"/>
        <v/>
      </c>
      <c r="L65" s="154" t="str">
        <f t="shared" si="9"/>
        <v/>
      </c>
      <c r="M65" s="154" t="str">
        <f t="shared" si="10"/>
        <v/>
      </c>
      <c r="N65" s="267"/>
      <c r="O65" s="153"/>
    </row>
    <row r="66" s="144" customFormat="1" ht="14.25" customHeight="1" spans="1:15">
      <c r="A66" s="441" t="s">
        <v>432</v>
      </c>
      <c r="B66" s="167"/>
      <c r="C66" s="239"/>
      <c r="D66" s="139"/>
      <c r="E66" s="139"/>
      <c r="F66" s="139"/>
      <c r="G66" s="139"/>
      <c r="H66" s="139"/>
      <c r="I66" s="139"/>
      <c r="J66" s="139"/>
      <c r="K66" s="157" t="s">
        <v>317</v>
      </c>
      <c r="L66" s="152"/>
      <c r="M66" s="158">
        <f>IFERROR(SUM(M62:M65),"")</f>
        <v>0</v>
      </c>
      <c r="N66" s="239"/>
      <c r="O66" s="153"/>
    </row>
    <row r="67" s="144" customFormat="1" ht="14.25" customHeight="1" spans="1:15">
      <c r="A67" s="167"/>
      <c r="B67" s="167"/>
      <c r="C67" s="239"/>
      <c r="D67" s="139"/>
      <c r="E67" s="139"/>
      <c r="F67" s="139"/>
      <c r="G67" s="139"/>
      <c r="H67" s="139"/>
      <c r="I67" s="139"/>
      <c r="J67" s="251" t="s">
        <v>433</v>
      </c>
      <c r="K67" s="126"/>
      <c r="L67" s="152"/>
      <c r="M67" s="158">
        <f>($M48+$M66)/2</f>
        <v>0</v>
      </c>
      <c r="N67" s="163"/>
      <c r="O67" s="153"/>
    </row>
    <row r="68" s="144" customFormat="1" ht="14.25" customHeight="1" spans="1:15">
      <c r="A68" s="167"/>
      <c r="B68" s="167"/>
      <c r="C68" s="141"/>
      <c r="D68" s="142"/>
      <c r="E68" s="142"/>
      <c r="F68" s="142"/>
      <c r="G68" s="142"/>
      <c r="H68" s="142"/>
      <c r="I68" s="142"/>
      <c r="J68" s="142"/>
      <c r="K68" s="142"/>
      <c r="L68" s="142"/>
      <c r="M68" s="160"/>
      <c r="N68" s="139"/>
      <c r="O68" s="161"/>
    </row>
    <row r="69" ht="14.25" customHeight="1" spans="3:19"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94"/>
      <c r="N69" s="268"/>
      <c r="O69" s="268"/>
      <c r="P69" s="116"/>
      <c r="Q69" s="116"/>
      <c r="R69" s="116"/>
      <c r="S69" s="116"/>
    </row>
    <row r="70" ht="19.5" customHeight="1" spans="3:19">
      <c r="C70" s="228" t="s">
        <v>434</v>
      </c>
      <c r="D70" s="229"/>
      <c r="E70" s="229"/>
      <c r="F70" s="229"/>
      <c r="G70" s="229"/>
      <c r="H70" s="229"/>
      <c r="I70" s="229"/>
      <c r="J70" s="229"/>
      <c r="K70" s="229"/>
      <c r="L70" s="229"/>
      <c r="M70" s="295"/>
      <c r="N70" s="229"/>
      <c r="O70" s="256"/>
      <c r="P70" s="116"/>
      <c r="Q70" s="116"/>
      <c r="R70" s="116"/>
      <c r="S70" s="116"/>
    </row>
    <row r="71" ht="14.25" customHeight="1" spans="3:19">
      <c r="C71" s="121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51"/>
      <c r="P71" s="116"/>
      <c r="Q71" s="116"/>
      <c r="R71" s="116"/>
      <c r="S71" s="116"/>
    </row>
    <row r="72" s="144" customFormat="1" ht="14.25" customHeight="1" spans="1:15">
      <c r="A72" s="167"/>
      <c r="B72" s="167"/>
      <c r="C72" s="143"/>
      <c r="D72" s="230"/>
      <c r="E72" s="269" t="s">
        <v>435</v>
      </c>
      <c r="F72" s="269"/>
      <c r="G72" s="269"/>
      <c r="H72" s="269"/>
      <c r="I72" s="269"/>
      <c r="J72" s="269"/>
      <c r="K72" s="269"/>
      <c r="L72" s="269"/>
      <c r="M72" s="269"/>
      <c r="N72" s="257"/>
      <c r="O72" s="153"/>
    </row>
    <row r="73" s="144" customFormat="1" ht="14.25" customHeight="1" spans="1:15">
      <c r="A73" s="167"/>
      <c r="B73" s="167"/>
      <c r="C73" s="143"/>
      <c r="D73" s="143"/>
      <c r="E73" s="270"/>
      <c r="F73" s="270"/>
      <c r="G73" s="270"/>
      <c r="H73" s="270"/>
      <c r="I73" s="270"/>
      <c r="J73" s="270"/>
      <c r="K73" s="270"/>
      <c r="L73" s="270"/>
      <c r="M73" s="270"/>
      <c r="N73" s="153"/>
      <c r="O73" s="153"/>
    </row>
    <row r="74" s="144" customFormat="1" ht="14.25" customHeight="1" spans="1:15">
      <c r="A74" s="167"/>
      <c r="B74" s="167"/>
      <c r="C74" s="143"/>
      <c r="D74" s="141"/>
      <c r="E74" s="271"/>
      <c r="F74" s="271"/>
      <c r="G74" s="271"/>
      <c r="H74" s="271"/>
      <c r="I74" s="271"/>
      <c r="J74" s="271"/>
      <c r="K74" s="271"/>
      <c r="L74" s="271"/>
      <c r="M74" s="271"/>
      <c r="N74" s="161"/>
      <c r="O74" s="153"/>
    </row>
    <row r="75" s="144" customFormat="1" ht="14.25" customHeight="1" spans="1:15">
      <c r="A75" s="167"/>
      <c r="B75" s="167"/>
      <c r="C75" s="143"/>
      <c r="O75" s="153"/>
    </row>
    <row r="76" s="144" customFormat="1" ht="14.25" customHeight="1" spans="1:15">
      <c r="A76" s="167"/>
      <c r="B76" s="167"/>
      <c r="C76" s="122"/>
      <c r="D76" s="123" t="s">
        <v>10</v>
      </c>
      <c r="E76" s="124" t="s">
        <v>436</v>
      </c>
      <c r="F76" s="838" t="s">
        <v>302</v>
      </c>
      <c r="G76" s="126"/>
      <c r="H76" s="126"/>
      <c r="I76" s="126"/>
      <c r="J76" s="126"/>
      <c r="K76" s="152"/>
      <c r="L76" s="124" t="s">
        <v>311</v>
      </c>
      <c r="M76" s="124" t="s">
        <v>312</v>
      </c>
      <c r="N76" s="124" t="s">
        <v>255</v>
      </c>
      <c r="O76" s="153"/>
    </row>
    <row r="77" s="144" customFormat="1" ht="14.25" customHeight="1" spans="1:15">
      <c r="A77" s="167"/>
      <c r="B77" s="167"/>
      <c r="C77" s="128"/>
      <c r="D77" s="127"/>
      <c r="E77" s="128"/>
      <c r="F77" s="125">
        <v>1</v>
      </c>
      <c r="G77" s="152"/>
      <c r="H77" s="130">
        <v>2</v>
      </c>
      <c r="I77" s="152"/>
      <c r="J77" s="130">
        <v>3</v>
      </c>
      <c r="K77" s="152"/>
      <c r="L77" s="128"/>
      <c r="M77" s="128"/>
      <c r="N77" s="128"/>
      <c r="O77" s="153"/>
    </row>
    <row r="78" s="144" customFormat="1" ht="14.25" customHeight="1" spans="1:15">
      <c r="A78" s="167"/>
      <c r="B78" s="167"/>
      <c r="C78" s="128"/>
      <c r="D78" s="131"/>
      <c r="E78" s="132"/>
      <c r="F78" s="236" t="s">
        <v>256</v>
      </c>
      <c r="G78" s="236" t="s">
        <v>419</v>
      </c>
      <c r="H78" s="236" t="s">
        <v>256</v>
      </c>
      <c r="I78" s="236" t="s">
        <v>419</v>
      </c>
      <c r="J78" s="236" t="s">
        <v>256</v>
      </c>
      <c r="K78" s="236" t="s">
        <v>419</v>
      </c>
      <c r="L78" s="132"/>
      <c r="M78" s="132"/>
      <c r="N78" s="132"/>
      <c r="O78" s="153"/>
    </row>
    <row r="79" s="144" customFormat="1" ht="14.25" customHeight="1" spans="1:15">
      <c r="A79" s="167"/>
      <c r="B79" s="167"/>
      <c r="C79" s="239"/>
      <c r="D79" s="134">
        <v>1</v>
      </c>
      <c r="E79" s="135" t="s">
        <v>303</v>
      </c>
      <c r="F79" s="147"/>
      <c r="G79" s="137" t="str">
        <f>IF(F79="Tidak Ada","1",IF(F79="Ada","4",""))</f>
        <v/>
      </c>
      <c r="H79" s="147"/>
      <c r="I79" s="137" t="str">
        <f>IF(H79="Tidak Ada","1",IF(H79="Ada","4",""))</f>
        <v/>
      </c>
      <c r="J79" s="147"/>
      <c r="K79" s="137" t="str">
        <f>IF(J79="Tidak Ada","1",IF(J79="Ada","4",""))</f>
        <v/>
      </c>
      <c r="L79" s="154" t="str">
        <f>IFERROR(SUM(G79+I79+K79),"")</f>
        <v/>
      </c>
      <c r="M79" s="154" t="str">
        <f>IFERROR(SUM(L79/3),"")</f>
        <v/>
      </c>
      <c r="N79" s="296" t="s">
        <v>437</v>
      </c>
      <c r="O79" s="153"/>
    </row>
    <row r="80" s="144" customFormat="1" ht="14.25" customHeight="1" spans="1:15">
      <c r="A80" s="167"/>
      <c r="B80" s="167"/>
      <c r="C80" s="239"/>
      <c r="D80" s="138">
        <v>2</v>
      </c>
      <c r="E80" s="135" t="s">
        <v>305</v>
      </c>
      <c r="F80" s="147"/>
      <c r="G80" s="137" t="str">
        <f>IF(F80="Tidak Ada","1",IF(F80="Ada","4",""))</f>
        <v/>
      </c>
      <c r="H80" s="147"/>
      <c r="I80" s="137" t="str">
        <f>IF(H80="Tidak Ada","1",IF(H80="Ada","4",""))</f>
        <v/>
      </c>
      <c r="J80" s="147"/>
      <c r="K80" s="137" t="str">
        <f>IF(J80="Tidak Ada","1",IF(J80="Ada","4",""))</f>
        <v/>
      </c>
      <c r="L80" s="154" t="str">
        <f t="shared" ref="L80:L82" si="11">IFERROR(SUM(G80+I80+K80),"")</f>
        <v/>
      </c>
      <c r="M80" s="154" t="str">
        <f t="shared" ref="M80:M82" si="12">IFERROR(SUM(L80/3),"")</f>
        <v/>
      </c>
      <c r="N80" s="297"/>
      <c r="O80" s="153"/>
    </row>
    <row r="81" s="144" customFormat="1" ht="14.25" customHeight="1" spans="1:15">
      <c r="A81" s="167"/>
      <c r="B81" s="167"/>
      <c r="C81" s="239"/>
      <c r="D81" s="138">
        <v>3</v>
      </c>
      <c r="E81" s="135" t="s">
        <v>306</v>
      </c>
      <c r="F81" s="147"/>
      <c r="G81" s="137" t="str">
        <f>IF(F81="Tidak Ada","1",IF(F81="Ada","4",""))</f>
        <v/>
      </c>
      <c r="H81" s="147"/>
      <c r="I81" s="137" t="str">
        <f>IF(H81="Tidak Ada","1",IF(H81="Ada","4",""))</f>
        <v/>
      </c>
      <c r="J81" s="147"/>
      <c r="K81" s="137" t="str">
        <f>IF(J81="Tidak Ada","1",IF(J81="Ada","4",""))</f>
        <v/>
      </c>
      <c r="L81" s="154" t="str">
        <f t="shared" si="11"/>
        <v/>
      </c>
      <c r="M81" s="154" t="str">
        <f t="shared" si="12"/>
        <v/>
      </c>
      <c r="N81" s="297"/>
      <c r="O81" s="153"/>
    </row>
    <row r="82" s="144" customFormat="1" ht="14.25" customHeight="1" spans="1:15">
      <c r="A82" s="167"/>
      <c r="B82" s="167"/>
      <c r="C82" s="239"/>
      <c r="D82" s="138">
        <v>4</v>
      </c>
      <c r="E82" s="135" t="s">
        <v>307</v>
      </c>
      <c r="F82" s="147"/>
      <c r="G82" s="137" t="str">
        <f>IF(F82="Tidak Ada","1",IF(F82="Ada","4",""))</f>
        <v/>
      </c>
      <c r="H82" s="147"/>
      <c r="I82" s="137" t="str">
        <f>IF(H82="Tidak Ada","1",IF(H82="Ada","4",""))</f>
        <v/>
      </c>
      <c r="J82" s="147"/>
      <c r="K82" s="137" t="str">
        <f>IF(J82="Tidak Ada","1",IF(J82="Ada","4",""))</f>
        <v/>
      </c>
      <c r="L82" s="154" t="str">
        <f t="shared" si="11"/>
        <v/>
      </c>
      <c r="M82" s="154" t="str">
        <f t="shared" si="12"/>
        <v/>
      </c>
      <c r="N82" s="297"/>
      <c r="O82" s="153"/>
    </row>
    <row r="83" s="144" customFormat="1" ht="14.25" customHeight="1" spans="1:15">
      <c r="A83" s="167"/>
      <c r="B83" s="167"/>
      <c r="C83" s="239"/>
      <c r="D83" s="139"/>
      <c r="E83" s="139"/>
      <c r="F83" s="139"/>
      <c r="G83" s="139"/>
      <c r="H83" s="139"/>
      <c r="I83" s="139"/>
      <c r="J83" s="139"/>
      <c r="K83" s="157" t="s">
        <v>317</v>
      </c>
      <c r="L83" s="152"/>
      <c r="M83" s="158">
        <f>IFERROR(SUM(M79:M82),"")</f>
        <v>0</v>
      </c>
      <c r="N83" s="239"/>
      <c r="O83" s="153"/>
    </row>
    <row r="84" s="144" customFormat="1" ht="14.25" customHeight="1" spans="1:15">
      <c r="A84" s="167"/>
      <c r="B84" s="167"/>
      <c r="C84" s="141"/>
      <c r="D84" s="142"/>
      <c r="E84" s="142"/>
      <c r="F84" s="142"/>
      <c r="G84" s="142"/>
      <c r="H84" s="142"/>
      <c r="I84" s="142"/>
      <c r="J84" s="142"/>
      <c r="K84" s="142"/>
      <c r="L84" s="142"/>
      <c r="M84" s="160"/>
      <c r="N84" s="139"/>
      <c r="O84" s="161"/>
    </row>
    <row r="85" s="144" customFormat="1" ht="14.25" customHeight="1" spans="1:15">
      <c r="A85" s="167"/>
      <c r="B85" s="167"/>
      <c r="C85" s="139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</row>
    <row r="86" ht="14.25" customHeight="1" spans="3:19">
      <c r="C86" s="119" t="s">
        <v>438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50"/>
      <c r="P86" s="116"/>
      <c r="Q86" s="116"/>
      <c r="R86" s="116"/>
      <c r="S86" s="116"/>
    </row>
    <row r="87" ht="14.25" customHeight="1" spans="3:19">
      <c r="C87" s="121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51"/>
      <c r="P87" s="116"/>
      <c r="Q87" s="116"/>
      <c r="R87" s="116"/>
      <c r="S87" s="116"/>
    </row>
    <row r="88" s="144" customFormat="1" ht="14.25" customHeight="1" spans="1:15">
      <c r="A88" s="167"/>
      <c r="B88" s="167"/>
      <c r="C88" s="122"/>
      <c r="D88" s="123" t="s">
        <v>10</v>
      </c>
      <c r="E88" s="837" t="s">
        <v>301</v>
      </c>
      <c r="F88" s="838" t="s">
        <v>302</v>
      </c>
      <c r="G88" s="126"/>
      <c r="H88" s="126"/>
      <c r="I88" s="126"/>
      <c r="J88" s="126"/>
      <c r="K88" s="152"/>
      <c r="L88" s="124" t="s">
        <v>311</v>
      </c>
      <c r="M88" s="124" t="s">
        <v>312</v>
      </c>
      <c r="N88" s="124" t="s">
        <v>255</v>
      </c>
      <c r="O88" s="153"/>
    </row>
    <row r="89" s="144" customFormat="1" ht="14.25" customHeight="1" spans="1:15">
      <c r="A89" s="167"/>
      <c r="B89" s="167"/>
      <c r="C89" s="128"/>
      <c r="D89" s="127"/>
      <c r="E89" s="128"/>
      <c r="F89" s="125">
        <v>1</v>
      </c>
      <c r="G89" s="152"/>
      <c r="H89" s="130">
        <v>2</v>
      </c>
      <c r="I89" s="152"/>
      <c r="J89" s="130">
        <v>3</v>
      </c>
      <c r="K89" s="152"/>
      <c r="L89" s="128"/>
      <c r="M89" s="128"/>
      <c r="N89" s="128"/>
      <c r="O89" s="153"/>
    </row>
    <row r="90" s="144" customFormat="1" ht="14.25" customHeight="1" spans="1:15">
      <c r="A90" s="167"/>
      <c r="B90" s="167"/>
      <c r="C90" s="128"/>
      <c r="D90" s="127"/>
      <c r="E90" s="132"/>
      <c r="F90" s="236" t="s">
        <v>256</v>
      </c>
      <c r="G90" s="236" t="s">
        <v>419</v>
      </c>
      <c r="H90" s="236" t="s">
        <v>256</v>
      </c>
      <c r="I90" s="236" t="s">
        <v>419</v>
      </c>
      <c r="J90" s="236" t="s">
        <v>256</v>
      </c>
      <c r="K90" s="236" t="s">
        <v>419</v>
      </c>
      <c r="L90" s="132"/>
      <c r="M90" s="132"/>
      <c r="N90" s="132"/>
      <c r="O90" s="153"/>
    </row>
    <row r="91" s="144" customFormat="1" ht="14.25" customHeight="1" spans="1:15">
      <c r="A91" s="167"/>
      <c r="B91" s="167"/>
      <c r="C91" s="239"/>
      <c r="D91" s="138">
        <v>1</v>
      </c>
      <c r="E91" s="135" t="s">
        <v>303</v>
      </c>
      <c r="F91" s="147"/>
      <c r="G91" s="137" t="str">
        <f>IF(F91="Tidak Ada","1",IF(F91="Ada","4",""))</f>
        <v/>
      </c>
      <c r="H91" s="147"/>
      <c r="I91" s="137" t="str">
        <f>IF(H91="Tidak Ada","1",IF(H91="Ada","4",""))</f>
        <v/>
      </c>
      <c r="J91" s="147"/>
      <c r="K91" s="237" t="str">
        <f>IF(J91="Tidak Ada","1",IF(J91="Ada","4",""))</f>
        <v/>
      </c>
      <c r="L91" s="154" t="str">
        <f>IFERROR(SUM(G91+I91+K91),"")</f>
        <v/>
      </c>
      <c r="M91" s="154" t="str">
        <f>IFERROR(SUM(L91/3),"")</f>
        <v/>
      </c>
      <c r="N91" s="155" t="s">
        <v>439</v>
      </c>
      <c r="O91" s="153"/>
    </row>
    <row r="92" s="144" customFormat="1" ht="14.25" customHeight="1" spans="1:15">
      <c r="A92" s="167"/>
      <c r="B92" s="167"/>
      <c r="C92" s="239"/>
      <c r="D92" s="138">
        <v>2</v>
      </c>
      <c r="E92" s="135" t="s">
        <v>305</v>
      </c>
      <c r="F92" s="147"/>
      <c r="G92" s="137" t="str">
        <f>IF(F92="Tidak Ada","1",IF(F92="Ada","4",""))</f>
        <v/>
      </c>
      <c r="H92" s="147"/>
      <c r="I92" s="137" t="str">
        <f>IF(H92="Tidak Ada","1",IF(H92="Ada","4",""))</f>
        <v/>
      </c>
      <c r="J92" s="147"/>
      <c r="K92" s="237" t="str">
        <f>IF(J92="Tidak Ada","1",IF(J92="Ada","4",""))</f>
        <v/>
      </c>
      <c r="L92" s="154" t="str">
        <f t="shared" ref="L92:L94" si="13">IFERROR(SUM(G92+I92+K92),"")</f>
        <v/>
      </c>
      <c r="M92" s="154" t="str">
        <f>IFERROR(SUM(L92/3),"")</f>
        <v/>
      </c>
      <c r="N92" s="156"/>
      <c r="O92" s="153"/>
    </row>
    <row r="93" s="144" customFormat="1" ht="14.25" customHeight="1" spans="1:15">
      <c r="A93" s="167"/>
      <c r="B93" s="167"/>
      <c r="C93" s="239"/>
      <c r="D93" s="138">
        <v>3</v>
      </c>
      <c r="E93" s="135" t="s">
        <v>306</v>
      </c>
      <c r="F93" s="147"/>
      <c r="G93" s="137" t="str">
        <f>IF(F93="Tidak Ada","1",IF(F93="Ada","4",""))</f>
        <v/>
      </c>
      <c r="H93" s="147"/>
      <c r="I93" s="137" t="str">
        <f>IF(H93="Tidak Ada","1",IF(H93="Ada","4",""))</f>
        <v/>
      </c>
      <c r="J93" s="147"/>
      <c r="K93" s="237" t="str">
        <f>IF(J93="Tidak Ada","1",IF(J93="Ada","4",""))</f>
        <v/>
      </c>
      <c r="L93" s="154" t="str">
        <f t="shared" si="13"/>
        <v/>
      </c>
      <c r="M93" s="154" t="str">
        <f>IFERROR(SUM(L93/3),"")</f>
        <v/>
      </c>
      <c r="N93" s="156"/>
      <c r="O93" s="153"/>
    </row>
    <row r="94" s="144" customFormat="1" ht="14.25" customHeight="1" spans="1:15">
      <c r="A94" s="167"/>
      <c r="B94" s="167"/>
      <c r="C94" s="239"/>
      <c r="D94" s="138">
        <v>4</v>
      </c>
      <c r="E94" s="135" t="s">
        <v>307</v>
      </c>
      <c r="F94" s="147"/>
      <c r="G94" s="137" t="str">
        <f>IF(F94="Tidak Ada","1",IF(F94="Ada","4",""))</f>
        <v/>
      </c>
      <c r="H94" s="147"/>
      <c r="I94" s="137" t="str">
        <f>IF(H94="Tidak Ada","1",IF(H94="Ada","4",""))</f>
        <v/>
      </c>
      <c r="J94" s="147"/>
      <c r="K94" s="237" t="str">
        <f>IF(J94="Tidak Ada","1",IF(J94="Ada","4",""))</f>
        <v/>
      </c>
      <c r="L94" s="154" t="str">
        <f t="shared" si="13"/>
        <v/>
      </c>
      <c r="M94" s="154" t="str">
        <f>IFERROR(SUM(L94/3),"")</f>
        <v/>
      </c>
      <c r="N94" s="156"/>
      <c r="O94" s="153"/>
    </row>
    <row r="95" s="144" customFormat="1" ht="14.25" customHeight="1" spans="1:15">
      <c r="A95" s="167"/>
      <c r="B95" s="167"/>
      <c r="C95" s="239"/>
      <c r="D95" s="139"/>
      <c r="E95" s="139"/>
      <c r="F95" s="139"/>
      <c r="G95" s="139"/>
      <c r="H95" s="139"/>
      <c r="I95" s="139"/>
      <c r="J95" s="139"/>
      <c r="K95" s="157" t="s">
        <v>317</v>
      </c>
      <c r="L95" s="152"/>
      <c r="M95" s="158">
        <f>IFERROR(SUM(M91:M94),"")</f>
        <v>0</v>
      </c>
      <c r="N95" s="159"/>
      <c r="O95" s="153"/>
    </row>
    <row r="96" s="144" customFormat="1" ht="14.25" customHeight="1" spans="1:15">
      <c r="A96" s="167"/>
      <c r="B96" s="167"/>
      <c r="C96" s="141"/>
      <c r="D96" s="142"/>
      <c r="E96" s="142"/>
      <c r="F96" s="142"/>
      <c r="G96" s="142"/>
      <c r="H96" s="142"/>
      <c r="I96" s="142"/>
      <c r="J96" s="142"/>
      <c r="K96" s="142"/>
      <c r="L96" s="142"/>
      <c r="M96" s="160"/>
      <c r="N96" s="142"/>
      <c r="O96" s="161"/>
    </row>
    <row r="97" s="144" customFormat="1" ht="14.25" customHeight="1" spans="1:2">
      <c r="A97" s="167"/>
      <c r="B97" s="167"/>
    </row>
    <row r="98" ht="14.25" customHeight="1" spans="3:27">
      <c r="C98" s="272" t="s">
        <v>440</v>
      </c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98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</row>
    <row r="99" s="144" customFormat="1" ht="14.25" customHeight="1" spans="1:15">
      <c r="A99" s="167"/>
      <c r="B99" s="167"/>
      <c r="C99" s="274"/>
      <c r="D99" s="275"/>
      <c r="E99" s="275"/>
      <c r="O99" s="299"/>
    </row>
    <row r="100" s="144" customFormat="1" ht="14.25" customHeight="1" spans="1:15">
      <c r="A100" s="167"/>
      <c r="B100" s="167"/>
      <c r="C100" s="276" t="s">
        <v>10</v>
      </c>
      <c r="D100" s="850" t="s">
        <v>310</v>
      </c>
      <c r="E100" s="277"/>
      <c r="F100" s="851" t="s">
        <v>302</v>
      </c>
      <c r="G100" s="217"/>
      <c r="H100" s="217"/>
      <c r="I100" s="217"/>
      <c r="J100" s="217"/>
      <c r="K100" s="217"/>
      <c r="L100" s="218" t="str">
        <f>L88</f>
        <v>JUMLAH SKOR</v>
      </c>
      <c r="M100" s="218" t="str">
        <f>M88</f>
        <v>SKOR RATA-RATA</v>
      </c>
      <c r="N100" s="124" t="s">
        <v>295</v>
      </c>
      <c r="O100" s="299"/>
    </row>
    <row r="101" s="144" customFormat="1" ht="14.25" customHeight="1" spans="1:15">
      <c r="A101" s="167"/>
      <c r="B101" s="167"/>
      <c r="C101" s="278"/>
      <c r="D101" s="261"/>
      <c r="E101" s="127"/>
      <c r="F101" s="217">
        <v>1</v>
      </c>
      <c r="G101" s="279"/>
      <c r="H101" s="218">
        <v>2</v>
      </c>
      <c r="I101" s="279"/>
      <c r="J101" s="218">
        <v>3</v>
      </c>
      <c r="K101" s="279"/>
      <c r="L101" s="218"/>
      <c r="M101" s="218"/>
      <c r="N101" s="128"/>
      <c r="O101" s="299"/>
    </row>
    <row r="102" s="144" customFormat="1" ht="14.25" customHeight="1" spans="1:15">
      <c r="A102" s="167"/>
      <c r="B102" s="167"/>
      <c r="C102" s="280"/>
      <c r="D102" s="281"/>
      <c r="E102" s="282"/>
      <c r="F102" s="217" t="s">
        <v>256</v>
      </c>
      <c r="G102" s="217" t="s">
        <v>257</v>
      </c>
      <c r="H102" s="217" t="s">
        <v>256</v>
      </c>
      <c r="I102" s="217" t="s">
        <v>257</v>
      </c>
      <c r="J102" s="217" t="s">
        <v>256</v>
      </c>
      <c r="K102" s="217" t="s">
        <v>257</v>
      </c>
      <c r="L102" s="218"/>
      <c r="M102" s="218"/>
      <c r="N102" s="132"/>
      <c r="O102" s="299"/>
    </row>
    <row r="103" s="144" customFormat="1" spans="1:15">
      <c r="A103" s="167"/>
      <c r="B103" s="167"/>
      <c r="C103" s="283">
        <v>1</v>
      </c>
      <c r="D103" s="284" t="s">
        <v>441</v>
      </c>
      <c r="E103" s="285"/>
      <c r="F103" s="286"/>
      <c r="G103" s="287" t="str">
        <f>IF(F103="Tidak Ada","1",IF(F103="1 tahun sekali","2",IF(F103="6 bulan sekali","3",IF(F103="3 bulan sekali","4",""))))</f>
        <v/>
      </c>
      <c r="H103" s="286"/>
      <c r="I103" s="287" t="str">
        <f>IF(H103="Tidak Ada","1",IF(H103="1 tahun sekali","2",IF(H103="6 bulan sekali","3",IF(H103="3 bulan sekali","4",""))))</f>
        <v/>
      </c>
      <c r="J103" s="286"/>
      <c r="K103" s="287" t="str">
        <f>IF(J103="Tidak Ada","1",IF(J103="1 tahun sekali","2",IF(J103="6 bulan sekali","3",IF(J103="3 bulan sekali","4",""))))</f>
        <v/>
      </c>
      <c r="L103" s="154" t="str">
        <f>IFERROR(SUM(G103+I103+K103),"")</f>
        <v/>
      </c>
      <c r="M103" s="154" t="str">
        <f>IFERROR(SUM(L103/3),"")</f>
        <v/>
      </c>
      <c r="N103" s="300" t="s">
        <v>442</v>
      </c>
      <c r="O103" s="299"/>
    </row>
    <row r="104" s="144" customFormat="1" spans="1:15">
      <c r="A104" s="167"/>
      <c r="B104" s="167"/>
      <c r="C104" s="288">
        <v>2</v>
      </c>
      <c r="D104" s="284" t="s">
        <v>443</v>
      </c>
      <c r="E104" s="289"/>
      <c r="F104" s="290"/>
      <c r="G104" s="287" t="str">
        <f>IF(F104="Tidak Ada","1",IF(F104="1 tahun sekali","2",IF(F104="6 bulan sekali","3",IF(F104="1 atau 3 bulan sekali","4",""))))</f>
        <v/>
      </c>
      <c r="H104" s="290"/>
      <c r="I104" s="287" t="str">
        <f>IF(H104="Tidak Ada","1",IF(H104="1 tahun sekali","2",IF(H104="6 bulan sekali","3",IF(H104="1 atau 3 bulan sekali","4",""))))</f>
        <v/>
      </c>
      <c r="J104" s="290"/>
      <c r="K104" s="287" t="str">
        <f>IF(J104="Tidak Ada","1",IF(J104="1 tahun sekali","2",IF(J104="6 bulan sekali","3",IF(J104="1 atau 3 bulan sekali","4",""))))</f>
        <v/>
      </c>
      <c r="L104" s="154" t="str">
        <f t="shared" ref="L104:L113" si="14">IFERROR(SUM(G104+I104+K104),"")</f>
        <v/>
      </c>
      <c r="M104" s="154" t="str">
        <f t="shared" ref="M104:M113" si="15">IFERROR(SUM(L104/3),"")</f>
        <v/>
      </c>
      <c r="N104" s="301"/>
      <c r="O104" s="299"/>
    </row>
    <row r="105" s="144" customFormat="1" spans="1:15">
      <c r="A105" s="167"/>
      <c r="B105" s="167"/>
      <c r="C105" s="288">
        <v>3</v>
      </c>
      <c r="D105" s="284" t="s">
        <v>444</v>
      </c>
      <c r="E105" s="285"/>
      <c r="F105" s="290"/>
      <c r="G105" s="287" t="str">
        <f>IF(F105="Tidak Ada","1",IF(F105="50% kondisi sesuai aturan","2",IF(F105="75 % kondisi sesuai aturan","3",IF(F105="100 % kondisi sesuai aturan","4",""))))</f>
        <v/>
      </c>
      <c r="H105" s="290"/>
      <c r="I105" s="287" t="str">
        <f>IF(H105="Tidak Ada","1",IF(H105="50% kondisi sesuai aturan","2",IF(H105="75 % kondisi sesuai aturan","3",IF(H105="100 % kondisi sesuai aturan","4",""))))</f>
        <v/>
      </c>
      <c r="J105" s="290"/>
      <c r="K105" s="287" t="str">
        <f>IF(J105="Tidak Ada","1",IF(J105="50% kondisi sesuai aturan","2",IF(J105="75 % kondisi sesuai aturan","3",IF(J105="100 % kondisi sesuai aturan","4",""))))</f>
        <v/>
      </c>
      <c r="L105" s="154" t="str">
        <f t="shared" si="14"/>
        <v/>
      </c>
      <c r="M105" s="154" t="str">
        <f t="shared" si="15"/>
        <v/>
      </c>
      <c r="N105" s="301"/>
      <c r="O105" s="299"/>
    </row>
    <row r="106" s="144" customFormat="1" spans="1:15">
      <c r="A106" s="167"/>
      <c r="B106" s="167"/>
      <c r="C106" s="288">
        <v>4</v>
      </c>
      <c r="D106" s="284" t="s">
        <v>445</v>
      </c>
      <c r="E106" s="285"/>
      <c r="F106" s="290"/>
      <c r="G106" s="137" t="str">
        <f t="shared" ref="G106:G112" si="16">IF(F106="Tidak Ada","1",IF(F106="Ada","4",""))</f>
        <v/>
      </c>
      <c r="H106" s="290"/>
      <c r="I106" s="137" t="str">
        <f t="shared" ref="I106:I112" si="17">IF(H106="Tidak Ada","1",IF(H106="Ada","4",""))</f>
        <v/>
      </c>
      <c r="J106" s="290"/>
      <c r="K106" s="137" t="str">
        <f t="shared" ref="K106:K112" si="18">IF(J106="Tidak Ada","1",IF(J106="Ada","4",""))</f>
        <v/>
      </c>
      <c r="L106" s="154" t="str">
        <f t="shared" si="14"/>
        <v/>
      </c>
      <c r="M106" s="154" t="str">
        <f t="shared" si="15"/>
        <v/>
      </c>
      <c r="N106" s="301"/>
      <c r="O106" s="299"/>
    </row>
    <row r="107" s="144" customFormat="1" spans="1:15">
      <c r="A107" s="167"/>
      <c r="B107" s="167"/>
      <c r="C107" s="288">
        <v>5</v>
      </c>
      <c r="D107" s="284" t="s">
        <v>446</v>
      </c>
      <c r="E107" s="285"/>
      <c r="F107" s="290"/>
      <c r="G107" s="137" t="str">
        <f t="shared" si="16"/>
        <v/>
      </c>
      <c r="H107" s="290"/>
      <c r="I107" s="137" t="str">
        <f t="shared" si="17"/>
        <v/>
      </c>
      <c r="J107" s="290"/>
      <c r="K107" s="137" t="str">
        <f t="shared" si="18"/>
        <v/>
      </c>
      <c r="L107" s="154" t="str">
        <f t="shared" si="14"/>
        <v/>
      </c>
      <c r="M107" s="154" t="str">
        <f t="shared" si="15"/>
        <v/>
      </c>
      <c r="N107" s="301"/>
      <c r="O107" s="299"/>
    </row>
    <row r="108" s="144" customFormat="1" spans="1:15">
      <c r="A108" s="167"/>
      <c r="B108" s="167"/>
      <c r="C108" s="288">
        <v>6</v>
      </c>
      <c r="D108" s="284" t="s">
        <v>447</v>
      </c>
      <c r="E108" s="285"/>
      <c r="F108" s="290"/>
      <c r="G108" s="137" t="str">
        <f t="shared" si="16"/>
        <v/>
      </c>
      <c r="H108" s="290"/>
      <c r="I108" s="137" t="str">
        <f t="shared" si="17"/>
        <v/>
      </c>
      <c r="J108" s="290"/>
      <c r="K108" s="137" t="str">
        <f t="shared" si="18"/>
        <v/>
      </c>
      <c r="L108" s="154" t="str">
        <f t="shared" si="14"/>
        <v/>
      </c>
      <c r="M108" s="154" t="str">
        <f t="shared" si="15"/>
        <v/>
      </c>
      <c r="N108" s="301"/>
      <c r="O108" s="299"/>
    </row>
    <row r="109" s="144" customFormat="1" ht="26.5" customHeight="1" spans="1:15">
      <c r="A109" s="167"/>
      <c r="B109" s="167"/>
      <c r="C109" s="288">
        <v>7</v>
      </c>
      <c r="D109" s="284" t="s">
        <v>448</v>
      </c>
      <c r="E109" s="285"/>
      <c r="F109" s="290"/>
      <c r="G109" s="137" t="str">
        <f t="shared" si="16"/>
        <v/>
      </c>
      <c r="H109" s="290"/>
      <c r="I109" s="137" t="str">
        <f t="shared" si="17"/>
        <v/>
      </c>
      <c r="J109" s="290"/>
      <c r="K109" s="137" t="str">
        <f t="shared" si="18"/>
        <v/>
      </c>
      <c r="L109" s="154" t="str">
        <f t="shared" si="14"/>
        <v/>
      </c>
      <c r="M109" s="154" t="str">
        <f t="shared" si="15"/>
        <v/>
      </c>
      <c r="N109" s="301"/>
      <c r="O109" s="299"/>
    </row>
    <row r="110" s="144" customFormat="1" ht="26.5" customHeight="1" spans="1:15">
      <c r="A110" s="167"/>
      <c r="B110" s="167"/>
      <c r="C110" s="288">
        <v>8</v>
      </c>
      <c r="D110" s="284" t="s">
        <v>449</v>
      </c>
      <c r="E110" s="285"/>
      <c r="F110" s="290"/>
      <c r="G110" s="137" t="str">
        <f t="shared" si="16"/>
        <v/>
      </c>
      <c r="H110" s="290"/>
      <c r="I110" s="137" t="str">
        <f t="shared" si="17"/>
        <v/>
      </c>
      <c r="J110" s="290"/>
      <c r="K110" s="137" t="str">
        <f t="shared" si="18"/>
        <v/>
      </c>
      <c r="L110" s="154" t="str">
        <f t="shared" si="14"/>
        <v/>
      </c>
      <c r="M110" s="154" t="str">
        <f t="shared" si="15"/>
        <v/>
      </c>
      <c r="N110" s="301"/>
      <c r="O110" s="299"/>
    </row>
    <row r="111" s="144" customFormat="1" spans="1:15">
      <c r="A111" s="167"/>
      <c r="B111" s="167"/>
      <c r="C111" s="288">
        <v>9</v>
      </c>
      <c r="D111" s="284" t="s">
        <v>450</v>
      </c>
      <c r="E111" s="285"/>
      <c r="F111" s="290"/>
      <c r="G111" s="137" t="str">
        <f t="shared" si="16"/>
        <v/>
      </c>
      <c r="H111" s="290"/>
      <c r="I111" s="137" t="str">
        <f t="shared" si="17"/>
        <v/>
      </c>
      <c r="J111" s="290"/>
      <c r="K111" s="137" t="str">
        <f t="shared" si="18"/>
        <v/>
      </c>
      <c r="L111" s="154" t="str">
        <f t="shared" si="14"/>
        <v/>
      </c>
      <c r="M111" s="154" t="str">
        <f t="shared" si="15"/>
        <v/>
      </c>
      <c r="N111" s="301"/>
      <c r="O111" s="299"/>
    </row>
    <row r="112" s="144" customFormat="1" spans="1:15">
      <c r="A112" s="167"/>
      <c r="B112" s="167"/>
      <c r="C112" s="288">
        <v>10</v>
      </c>
      <c r="D112" s="284" t="s">
        <v>451</v>
      </c>
      <c r="E112" s="285"/>
      <c r="F112" s="290"/>
      <c r="G112" s="137" t="str">
        <f t="shared" si="16"/>
        <v/>
      </c>
      <c r="H112" s="290"/>
      <c r="I112" s="137" t="str">
        <f t="shared" si="17"/>
        <v/>
      </c>
      <c r="J112" s="290"/>
      <c r="K112" s="137" t="str">
        <f t="shared" si="18"/>
        <v/>
      </c>
      <c r="L112" s="154" t="str">
        <f t="shared" si="14"/>
        <v/>
      </c>
      <c r="M112" s="154" t="str">
        <f t="shared" si="15"/>
        <v/>
      </c>
      <c r="N112" s="301"/>
      <c r="O112" s="299"/>
    </row>
    <row r="113" s="144" customFormat="1" spans="1:15">
      <c r="A113" s="167"/>
      <c r="B113" s="167"/>
      <c r="C113" s="288">
        <v>11</v>
      </c>
      <c r="D113" s="284" t="s">
        <v>452</v>
      </c>
      <c r="E113" s="285"/>
      <c r="F113" s="286"/>
      <c r="G113" s="287" t="str">
        <f>IF(F113="Tidak Ada","1",IF(F113="Buku belum sepenuhnya sesuai aturan","2",IF(F113="Buku sepenuhnya sesuai aturan dan pelaporan","3",IF(F113="Buku sepenuhnya sesuai aturan dan lengkap","4",""))))</f>
        <v/>
      </c>
      <c r="H113" s="286"/>
      <c r="I113" s="287" t="str">
        <f>IF(H113="Tidak Ada","1",IF(H113="Buku belum sepenuhnya sesuai aturan","2",IF(H113="Buku sepenuhnya sesuai aturan dan pelaporan","3",IF(H113="Buku sepenuhnya sesuai aturan dan lengkap","4",""))))</f>
        <v/>
      </c>
      <c r="J113" s="286"/>
      <c r="K113" s="287" t="str">
        <f>IF(J113="Tidak Ada","1",IF(J113="Buku belum sepenuhnya sesuai aturan","2",IF(J113="Buku sepenuhnya sesuai aturan dan pelaporan","3",IF(J113="Buku sepenuhnya sesuai aturan dan lengkap","4",""))))</f>
        <v/>
      </c>
      <c r="L113" s="154" t="str">
        <f t="shared" si="14"/>
        <v/>
      </c>
      <c r="M113" s="154" t="str">
        <f t="shared" si="15"/>
        <v/>
      </c>
      <c r="N113" s="301"/>
      <c r="O113" s="299"/>
    </row>
    <row r="114" s="144" customFormat="1" ht="14.25" customHeight="1" spans="1:15">
      <c r="A114" s="167"/>
      <c r="B114" s="167"/>
      <c r="C114" s="291"/>
      <c r="D114" s="139"/>
      <c r="E114" s="139"/>
      <c r="F114" s="251" t="str">
        <f>K95</f>
        <v>Jumlah skor akhir</v>
      </c>
      <c r="G114" s="251"/>
      <c r="H114" s="251"/>
      <c r="I114" s="251"/>
      <c r="J114" s="251"/>
      <c r="K114" s="251"/>
      <c r="L114" s="302"/>
      <c r="M114" s="158">
        <f>IFERROR(SUM(M103:M113),"")</f>
        <v>0</v>
      </c>
      <c r="N114" s="303"/>
      <c r="O114" s="299"/>
    </row>
    <row r="115" s="144" customFormat="1" ht="14.25" customHeight="1" spans="1:15">
      <c r="A115" s="167"/>
      <c r="B115" s="167"/>
      <c r="C115" s="292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304"/>
    </row>
    <row r="116" s="144" customFormat="1" ht="14.25" customHeight="1" spans="1:2">
      <c r="A116" s="167"/>
      <c r="B116" s="167"/>
    </row>
    <row r="117" s="144" customFormat="1" ht="14.25" customHeight="1" spans="1:2">
      <c r="A117" s="167"/>
      <c r="B117" s="167"/>
    </row>
    <row r="118" s="144" customFormat="1" ht="14.25" customHeight="1" spans="1:2">
      <c r="A118" s="167"/>
      <c r="B118" s="167"/>
    </row>
    <row r="119" s="144" customFormat="1" ht="14.25" hidden="1" customHeight="1" spans="1:2">
      <c r="A119" s="167"/>
      <c r="B119" s="167"/>
    </row>
    <row r="120" s="144" customFormat="1" ht="14.25" hidden="1" customHeight="1" spans="1:2">
      <c r="A120" s="167"/>
      <c r="B120" s="167"/>
    </row>
    <row r="121" ht="14.25" hidden="1" customHeight="1" spans="3:27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</row>
    <row r="122" ht="14.25" hidden="1" customHeight="1" spans="3:27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</row>
    <row r="123" ht="14.25" hidden="1" customHeight="1" spans="3:27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</row>
    <row r="124" ht="14.25" hidden="1" customHeight="1" spans="3:27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</row>
    <row r="125" ht="14.25" hidden="1" customHeight="1" spans="3:27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</row>
    <row r="126" ht="14.25" hidden="1" customHeight="1" spans="3:27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</row>
    <row r="127" ht="14.25" hidden="1" customHeight="1" spans="3:27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</row>
    <row r="128" ht="14.25" hidden="1" customHeight="1" spans="3:27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</row>
    <row r="129" ht="14.25" hidden="1" customHeight="1" spans="3:27"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</row>
    <row r="130" ht="14.25" hidden="1" customHeight="1" spans="3:27"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</row>
    <row r="131" ht="14.25" hidden="1" customHeight="1" spans="3:27"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</row>
    <row r="132" ht="14.25" hidden="1" customHeight="1" spans="3:27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</row>
    <row r="133" ht="14.25" hidden="1" customHeight="1" spans="3:27"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</row>
    <row r="134" ht="14.25" hidden="1" customHeight="1" spans="3:27"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</row>
    <row r="135" ht="14.25" hidden="1" customHeight="1" spans="3:27"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</row>
    <row r="136" ht="14.25" hidden="1" customHeight="1" spans="3:27"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</row>
    <row r="137" ht="14.25" hidden="1" customHeight="1" spans="3:27"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</row>
    <row r="138" ht="14.25" hidden="1" customHeight="1" spans="3:27"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</row>
    <row r="139" ht="14.25" hidden="1" customHeight="1" spans="3:27"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</row>
    <row r="140" ht="14.25" hidden="1" customHeight="1" spans="3:27"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</row>
    <row r="141" ht="14.25" hidden="1" customHeight="1" spans="3:27"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</row>
    <row r="142" ht="14.25" hidden="1" customHeight="1" spans="3:27"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</row>
    <row r="143" ht="14.25" hidden="1" customHeight="1" spans="3:27"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</row>
    <row r="144" ht="14.25" hidden="1" customHeight="1" spans="3:27"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</row>
    <row r="145" ht="14.25" hidden="1" customHeight="1" spans="3:27"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</row>
    <row r="146" ht="14.25" hidden="1" customHeight="1" spans="3:27"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</row>
    <row r="147" ht="14.25" hidden="1" customHeight="1" spans="3:27"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</row>
    <row r="148" ht="14.25" hidden="1" customHeight="1" spans="3:27"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</row>
    <row r="149" ht="14.25" hidden="1" customHeight="1" spans="3:27"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</row>
    <row r="150" ht="14.25" hidden="1" customHeight="1" spans="3:27"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</row>
    <row r="151" ht="14.25" hidden="1" customHeight="1" spans="3:27"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</row>
    <row r="152" ht="14.25" hidden="1" customHeight="1" spans="3:27"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</row>
    <row r="153" ht="14.25" hidden="1" customHeight="1" spans="3:27"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</row>
    <row r="154" ht="14.25" hidden="1" customHeight="1" spans="3:27"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</row>
    <row r="155" ht="14.25" hidden="1" customHeight="1" spans="3:27"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</row>
    <row r="156" ht="14.25" hidden="1" customHeight="1" spans="3:27"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</row>
    <row r="157" ht="14.25" hidden="1" customHeight="1" spans="3:27"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</row>
    <row r="158" ht="14.25" hidden="1" customHeight="1" spans="3:27"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</row>
    <row r="159" ht="14.25" hidden="1" customHeight="1" spans="3:27"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</row>
    <row r="160" ht="14.25" hidden="1" customHeight="1" spans="3:27"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</row>
    <row r="161" ht="14.25" hidden="1" customHeight="1" spans="3:27"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</row>
    <row r="162" ht="14.25" hidden="1" customHeight="1" spans="3:27"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</row>
    <row r="163" ht="14.25" hidden="1" customHeight="1" spans="3:27"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</row>
    <row r="164" ht="14.25" hidden="1" customHeight="1" spans="3:27"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ht="14.25" hidden="1" customHeight="1" spans="3:27"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ht="14.25" hidden="1" customHeight="1" spans="3:27"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ht="14.25" hidden="1" customHeight="1" spans="3:27"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</row>
    <row r="168" ht="14.25" hidden="1" customHeight="1" spans="3:27"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</row>
    <row r="169" ht="14.25" hidden="1" customHeight="1" spans="3:27"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</row>
    <row r="170" ht="14.25" hidden="1" customHeight="1" spans="3:27"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</row>
    <row r="171" ht="14.25" hidden="1" customHeight="1" spans="3:27"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</row>
    <row r="172" ht="14.25" hidden="1" customHeight="1" spans="3:27"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</row>
    <row r="173" ht="14.25" hidden="1" customHeight="1" spans="3:27"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</row>
    <row r="174" ht="14.25" hidden="1" customHeight="1" spans="3:27"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</row>
    <row r="175" ht="14.25" hidden="1" customHeight="1" spans="3:27"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</row>
    <row r="176" ht="14.25" hidden="1" customHeight="1" spans="3:27"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</row>
    <row r="177" ht="14.25" hidden="1" customHeight="1" spans="3:27"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</row>
    <row r="178" ht="14.25" hidden="1" customHeight="1" spans="3:27"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</row>
    <row r="179" ht="14.25" hidden="1" customHeight="1" spans="3:27"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</row>
    <row r="180" ht="14.25" hidden="1" customHeight="1" spans="3:27"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</row>
    <row r="181" ht="14.25" hidden="1" customHeight="1" spans="3:27"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</row>
    <row r="182" ht="14.25" hidden="1" customHeight="1" spans="3:27"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</row>
    <row r="183" ht="14.25" hidden="1" customHeight="1" spans="3:27"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</row>
    <row r="184" ht="14.25" hidden="1" customHeight="1" spans="3:27"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</row>
    <row r="185" ht="14.25" hidden="1" customHeight="1" spans="3:27"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ht="14.25" hidden="1" customHeight="1" spans="3:27"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</row>
    <row r="187" ht="14.25" hidden="1" customHeight="1" spans="3:27"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</row>
    <row r="188" ht="14.25" hidden="1" customHeight="1" spans="3:27"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</row>
    <row r="189" ht="14.25" hidden="1" customHeight="1" spans="3:27"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</row>
    <row r="190" ht="14.25" hidden="1" customHeight="1" spans="3:27"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</row>
    <row r="191" ht="14.25" hidden="1" customHeight="1" spans="3:27"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</row>
    <row r="192" ht="14.25" hidden="1" customHeight="1" spans="3:27"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</row>
    <row r="193" ht="14.25" hidden="1" customHeight="1" spans="3:27"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</row>
    <row r="194" ht="14.25" hidden="1" customHeight="1" spans="3:27"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</row>
    <row r="195" ht="14.25" hidden="1" customHeight="1" spans="3:27"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</row>
    <row r="196" ht="14.25" hidden="1" customHeight="1" spans="3:27"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</row>
    <row r="197" ht="14.25" hidden="1" customHeight="1" spans="3:27"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</row>
    <row r="198" ht="14.25" hidden="1" customHeight="1" spans="3:27"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</row>
    <row r="199" ht="14.25" hidden="1" customHeight="1" spans="3:27"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</row>
    <row r="200" ht="14.25" hidden="1" customHeight="1" spans="3:27"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</row>
    <row r="201" ht="14.25" hidden="1" customHeight="1" spans="3:27"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</row>
    <row r="202" ht="14.25" hidden="1" customHeight="1" spans="3:27"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</row>
    <row r="203" ht="14.25" hidden="1" customHeight="1" spans="3:27"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</row>
    <row r="204" ht="14.25" hidden="1" customHeight="1" spans="3:27"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</row>
    <row r="205" ht="14.25" hidden="1" customHeight="1" spans="3:27"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</row>
    <row r="206" ht="14.25" hidden="1" customHeight="1" spans="3:27"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</row>
    <row r="207" ht="14.25" hidden="1" customHeight="1" spans="3:27"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</row>
    <row r="208" ht="14.25" hidden="1" customHeight="1" spans="3:27"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</row>
    <row r="209" ht="14.25" hidden="1" customHeight="1" spans="3:27"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</row>
    <row r="210" ht="14.25" hidden="1" customHeight="1" spans="3:27"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</row>
    <row r="211" ht="14.25" hidden="1" customHeight="1" spans="3:27"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</row>
    <row r="212" ht="14.25" hidden="1" customHeight="1" spans="3:27"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</row>
    <row r="213" ht="14.25" hidden="1" customHeight="1" spans="3:27"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</row>
    <row r="214" ht="14.25" hidden="1" customHeight="1" spans="3:27"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</row>
    <row r="215" ht="14.25" hidden="1" customHeight="1" spans="3:27"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</row>
    <row r="216" ht="14.25" hidden="1" customHeight="1" spans="3:27"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</row>
    <row r="217" ht="14.25" hidden="1" customHeight="1" spans="3:27"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</row>
    <row r="218" ht="14.25" hidden="1" customHeight="1" spans="3:27"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ht="14.25" hidden="1" customHeight="1" spans="3:27"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ht="14.25" hidden="1" customHeight="1" spans="3:27"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ht="14.25" hidden="1" customHeight="1" spans="3:27"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</row>
    <row r="222" ht="14.25" hidden="1" customHeight="1" spans="3:27"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</row>
    <row r="223" ht="14.25" hidden="1" customHeight="1" spans="3:27"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</row>
    <row r="224" ht="14.25" hidden="1" customHeight="1" spans="3:27"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</row>
    <row r="225" ht="14.25" hidden="1" customHeight="1" spans="3:27"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</row>
    <row r="226" ht="14.25" hidden="1" customHeight="1" spans="3:27"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</row>
    <row r="227" ht="14.25" hidden="1" customHeight="1" spans="3:27"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</row>
    <row r="228" ht="14.25" hidden="1" customHeight="1" spans="3:27"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</row>
    <row r="229" ht="14.25" hidden="1" customHeight="1" spans="3:27"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</row>
    <row r="230" ht="14.25" hidden="1" customHeight="1" spans="3:27"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</row>
    <row r="231" ht="14.25" hidden="1" customHeight="1" spans="3:27"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</row>
    <row r="232" ht="14.25" hidden="1" customHeight="1" spans="3:27"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</row>
    <row r="233" ht="14.25" hidden="1" customHeight="1" spans="3:27"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</row>
    <row r="234" ht="14.25" hidden="1" customHeight="1" spans="3:27"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</row>
    <row r="235" ht="14.25" hidden="1" customHeight="1" spans="3:27"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</row>
    <row r="236" ht="14.25" hidden="1" customHeight="1" spans="3:27"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</row>
    <row r="237" ht="14.25" hidden="1" customHeight="1" spans="3:27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</row>
    <row r="238" ht="14.25" hidden="1" customHeight="1" spans="3:27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</row>
    <row r="239" ht="14.25" hidden="1" customHeight="1" spans="3:27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</row>
    <row r="240" ht="14.25" hidden="1" customHeight="1" spans="3:27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</row>
    <row r="241" ht="14.25" hidden="1" customHeight="1" spans="3:27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</row>
    <row r="242" ht="14.25" hidden="1" customHeight="1" spans="3:27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</row>
    <row r="243" ht="14.25" hidden="1" customHeight="1" spans="3:27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</row>
    <row r="244" ht="14.25" hidden="1" customHeight="1" spans="3:27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</row>
    <row r="245" ht="14.25" hidden="1" customHeight="1" spans="3:27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</row>
    <row r="246" ht="14.25" hidden="1" customHeight="1" spans="3:27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</row>
    <row r="247" ht="14.25" hidden="1" customHeight="1" spans="3:27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</row>
    <row r="248" ht="14.25" hidden="1" customHeight="1" spans="3:27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</row>
    <row r="249" ht="14.25" hidden="1" customHeight="1" spans="3:27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</row>
    <row r="250" ht="14.25" hidden="1" customHeight="1" spans="3:27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</row>
    <row r="251" ht="14.25" hidden="1" customHeight="1" spans="3:27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</row>
    <row r="252" ht="14.25" hidden="1" customHeight="1" spans="3:27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</row>
    <row r="253" ht="14.25" hidden="1" customHeight="1" spans="3:27"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</row>
    <row r="254" ht="14.25" hidden="1" customHeight="1" spans="3:27"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</row>
    <row r="255" ht="14.25" hidden="1" customHeight="1" spans="3:27"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</row>
    <row r="256" ht="14.25" hidden="1" customHeight="1" spans="3:27"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</row>
    <row r="257" ht="14.25" hidden="1" customHeight="1" spans="3:27"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</row>
    <row r="258" ht="14.25" hidden="1" customHeight="1" spans="3:27"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</row>
    <row r="259" ht="14.25" hidden="1" customHeight="1" spans="3:27"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</row>
    <row r="260" ht="14.25" hidden="1" customHeight="1" spans="3:27"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</row>
    <row r="261" ht="14.25" hidden="1" customHeight="1" spans="3:27"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</row>
    <row r="262" ht="14.25" hidden="1" customHeight="1" spans="3:27"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</row>
    <row r="263" ht="14.25" hidden="1" customHeight="1" spans="3:27"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</row>
    <row r="264" ht="14.25" hidden="1" customHeight="1" spans="3:27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</row>
    <row r="265" ht="14.25" hidden="1" customHeight="1" spans="3:27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</row>
    <row r="266" ht="14.25" hidden="1" customHeight="1" spans="3:27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</row>
    <row r="267" ht="14.25" hidden="1" customHeight="1" spans="3:27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</row>
    <row r="268" ht="14.25" hidden="1" customHeight="1" spans="3:27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</row>
    <row r="269" ht="14.25" hidden="1" customHeight="1" spans="3:27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</row>
    <row r="270" ht="14.25" hidden="1" customHeight="1" spans="3:27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</row>
    <row r="271" ht="14.25" hidden="1" customHeight="1" spans="3:27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</row>
    <row r="272" ht="14.25" hidden="1" customHeight="1" spans="3:27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</row>
    <row r="273" ht="14.25" hidden="1" customHeight="1" spans="3:27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</row>
    <row r="274" ht="14.25" hidden="1" customHeight="1" spans="3:27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</row>
    <row r="275" ht="14.25" hidden="1" customHeight="1" spans="3:27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</row>
    <row r="276" ht="14.25" hidden="1" customHeight="1" spans="3:27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</row>
    <row r="277" ht="14.25" hidden="1" customHeight="1" spans="3:27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</row>
    <row r="278" ht="14.25" hidden="1" customHeight="1" spans="3:27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</row>
    <row r="279" ht="14.25" hidden="1" customHeight="1" spans="3:27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</row>
    <row r="280" ht="14.25" hidden="1" customHeight="1" spans="3:27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</row>
    <row r="281" ht="14.25" hidden="1" customHeight="1" spans="3:27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</row>
    <row r="282" ht="14.25" hidden="1" customHeight="1" spans="3:27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</row>
    <row r="283" ht="14.25" hidden="1" customHeight="1" spans="3:27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</row>
    <row r="284" ht="14.25" hidden="1" customHeight="1" spans="3:27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</row>
    <row r="285" ht="14.25" hidden="1" customHeight="1" spans="3:27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</row>
    <row r="286" ht="14.25" hidden="1" customHeight="1" spans="3:27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</row>
    <row r="287" ht="14.25" hidden="1" customHeight="1" spans="3:27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</row>
    <row r="288" ht="14.25" hidden="1" customHeight="1" spans="3:27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</row>
    <row r="289" ht="14.25" hidden="1" customHeight="1" spans="3:27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</row>
    <row r="290" ht="14.25" hidden="1" customHeight="1" spans="3:27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</row>
    <row r="291" ht="14.25" hidden="1" customHeight="1" spans="3:27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</row>
    <row r="292" ht="14.25" hidden="1" customHeight="1" spans="3:27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</row>
    <row r="293" ht="14.25" hidden="1" customHeight="1" spans="3:27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</row>
    <row r="294" ht="14.25" hidden="1" customHeight="1" spans="3:27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</row>
    <row r="295" ht="14.25" hidden="1" customHeight="1" spans="3:27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</row>
    <row r="296" ht="14.25" hidden="1" customHeight="1" spans="3:27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</row>
    <row r="297" ht="14.25" hidden="1" customHeight="1" spans="3:27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</row>
    <row r="298" ht="14.25" hidden="1" customHeight="1" spans="3:27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</row>
    <row r="299" ht="14.25" hidden="1" customHeight="1" spans="3:27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</row>
    <row r="300" ht="14.25" hidden="1" customHeight="1" spans="3:27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</row>
    <row r="301" ht="14.25" hidden="1" customHeight="1" spans="3:27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</row>
    <row r="302" ht="14.25" hidden="1" customHeight="1" spans="3:27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</row>
    <row r="303" ht="14.25" hidden="1" customHeight="1" spans="3:27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</row>
    <row r="304" ht="14.25" hidden="1" customHeight="1" spans="3:27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</row>
    <row r="305" ht="14.25" hidden="1" customHeight="1" spans="3:27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</row>
    <row r="306" ht="14.25" hidden="1" customHeight="1" spans="3:27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</row>
    <row r="307" ht="14.25" hidden="1" customHeight="1" spans="3:27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</row>
    <row r="308" ht="14.25" hidden="1" customHeight="1" spans="3:27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</row>
    <row r="309" ht="14.25" hidden="1" customHeight="1" spans="3:27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</row>
    <row r="310" ht="14.25" hidden="1" customHeight="1" spans="3:27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</row>
    <row r="311" ht="14.25" hidden="1" customHeight="1" spans="3:27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</row>
    <row r="312" ht="14.25" hidden="1" customHeight="1" spans="3:27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</row>
    <row r="313" ht="14.25" hidden="1" customHeight="1" spans="3:27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</row>
    <row r="314" ht="14.25" hidden="1" customHeight="1" spans="3:27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</row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</sheetData>
  <sheetProtection sheet="1" autoFilter="0" objects="1"/>
  <mergeCells count="81">
    <mergeCell ref="C2:D2"/>
    <mergeCell ref="C6:L6"/>
    <mergeCell ref="C7:L7"/>
    <mergeCell ref="C8:L8"/>
    <mergeCell ref="D12:L12"/>
    <mergeCell ref="K14:L14"/>
    <mergeCell ref="H18:I18"/>
    <mergeCell ref="F41:K41"/>
    <mergeCell ref="F42:G42"/>
    <mergeCell ref="H42:I42"/>
    <mergeCell ref="J42:K42"/>
    <mergeCell ref="K48:L48"/>
    <mergeCell ref="F59:K59"/>
    <mergeCell ref="F60:G60"/>
    <mergeCell ref="H60:I60"/>
    <mergeCell ref="J60:K60"/>
    <mergeCell ref="K66:L66"/>
    <mergeCell ref="J67:L67"/>
    <mergeCell ref="F76:K76"/>
    <mergeCell ref="F77:G77"/>
    <mergeCell ref="H77:I77"/>
    <mergeCell ref="J77:K77"/>
    <mergeCell ref="K83:L83"/>
    <mergeCell ref="F88:K88"/>
    <mergeCell ref="F89:G89"/>
    <mergeCell ref="H89:I89"/>
    <mergeCell ref="J89:K89"/>
    <mergeCell ref="K95:L95"/>
    <mergeCell ref="C98:O98"/>
    <mergeCell ref="F100:K100"/>
    <mergeCell ref="F101:G101"/>
    <mergeCell ref="H101:I101"/>
    <mergeCell ref="J101:K101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F114:L114"/>
    <mergeCell ref="C41:C43"/>
    <mergeCell ref="C59:C61"/>
    <mergeCell ref="C76:C78"/>
    <mergeCell ref="C88:C90"/>
    <mergeCell ref="C100:C102"/>
    <mergeCell ref="D41:D43"/>
    <mergeCell ref="D59:D61"/>
    <mergeCell ref="D76:D78"/>
    <mergeCell ref="D88:D90"/>
    <mergeCell ref="E41:E43"/>
    <mergeCell ref="E59:E61"/>
    <mergeCell ref="E76:E78"/>
    <mergeCell ref="E88:E90"/>
    <mergeCell ref="L41:L43"/>
    <mergeCell ref="L59:L61"/>
    <mergeCell ref="L76:L78"/>
    <mergeCell ref="L88:L90"/>
    <mergeCell ref="L100:L102"/>
    <mergeCell ref="M41:M43"/>
    <mergeCell ref="M59:M61"/>
    <mergeCell ref="M76:M78"/>
    <mergeCell ref="M88:M90"/>
    <mergeCell ref="M100:M102"/>
    <mergeCell ref="N41:N43"/>
    <mergeCell ref="N59:N61"/>
    <mergeCell ref="N62:N65"/>
    <mergeCell ref="N76:N78"/>
    <mergeCell ref="N79:N82"/>
    <mergeCell ref="N88:N90"/>
    <mergeCell ref="N91:N95"/>
    <mergeCell ref="N100:N102"/>
    <mergeCell ref="N103:N113"/>
    <mergeCell ref="K15:L19"/>
    <mergeCell ref="K21:L22"/>
    <mergeCell ref="E72:M74"/>
    <mergeCell ref="D100:E101"/>
  </mergeCells>
  <conditionalFormatting sqref="E15:I17">
    <cfRule type="containsBlanks" dxfId="0" priority="9">
      <formula>LEN(TRIM(E15))=0</formula>
    </cfRule>
  </conditionalFormatting>
  <conditionalFormatting sqref="F44:F47;H44:H47;J44:J47">
    <cfRule type="containsBlanks" dxfId="0" priority="2">
      <formula>LEN(TRIM(F44))=0</formula>
    </cfRule>
  </conditionalFormatting>
  <conditionalFormatting sqref="F62:F65;H62:H65;J62:J65;F79:F82;H79:H82;J79:J82;F91:F94;H91:H94;J91:J94;F103:F113;H103:H113;J103:J113">
    <cfRule type="containsBlanks" dxfId="0" priority="1">
      <formula>LEN(TRIM(F62))=0</formula>
    </cfRule>
  </conditionalFormatting>
  <dataValidations count="9">
    <dataValidation type="list" allowBlank="1" showInputMessage="1" showErrorMessage="1" sqref="F103 H103 J103">
      <formula1>'2'!$D$163:$D$166</formula1>
    </dataValidation>
    <dataValidation type="list" allowBlank="1" showInputMessage="1" showErrorMessage="1" sqref="F104 H104 J104">
      <formula1>'2'!$D$174:$D$177</formula1>
    </dataValidation>
    <dataValidation type="list" allowBlank="1" showInputMessage="1" showErrorMessage="1" sqref="F105 H105 J105">
      <formula1>'2'!$D$192:$D$195</formula1>
    </dataValidation>
    <dataValidation type="list" allowBlank="1" showInputMessage="1" showErrorMessage="1" sqref="F113 H113 J113">
      <formula1>'2'!$D$275:$D$278</formula1>
    </dataValidation>
    <dataValidation type="list" allowBlank="1" showInputMessage="1" showErrorMessage="1" sqref="F44:F47 H44:H47 J44:J47">
      <formula1>$P$44:$P$47</formula1>
    </dataValidation>
    <dataValidation type="list" allowBlank="1" showInputMessage="1" showErrorMessage="1" sqref="F62:F65 H62:H65 J62:J65">
      <formula1>$A$62:$A$66</formula1>
    </dataValidation>
    <dataValidation type="list" allowBlank="1" showInputMessage="1" showErrorMessage="1" sqref="F79:F82 F91:F94 H79:H82 H91:H94 J79:J82 J91:J94">
      <formula1>'2'!$H$35:$H$36</formula1>
    </dataValidation>
    <dataValidation type="list" allowBlank="1" showInputMessage="1" showErrorMessage="1" sqref="F106:F112 H106:H112 J106:J112">
      <formula1>'2'!$D$205:$D$206</formula1>
    </dataValidation>
    <dataValidation type="list" allowBlank="1" showInputMessage="1" showErrorMessage="1" sqref="I15:I17">
      <formula1>'2'!$I$22:$I$25</formula1>
    </dataValidation>
  </dataValidations>
  <pageMargins left="0.393700787401575" right="0.393700787401575" top="0.984251968503937" bottom="0.78740157480315" header="0.511811023622047" footer="0.511811023622047"/>
  <pageSetup paperSize="9" orientation="landscape"/>
  <headerFooter/>
  <rowBreaks count="4" manualBreakCount="4">
    <brk id="22" max="16383" man="1"/>
    <brk id="49" max="16383" man="1"/>
    <brk id="68" max="16383" man="1"/>
    <brk id="9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71"/>
  <sheetViews>
    <sheetView zoomScale="70" zoomScaleNormal="70" topLeftCell="A26" workbookViewId="0">
      <selection activeCell="E38" sqref="E38"/>
    </sheetView>
  </sheetViews>
  <sheetFormatPr defaultColWidth="12.6363636363636" defaultRowHeight="15" customHeight="1"/>
  <cols>
    <col min="1" max="2" width="8.72727272727273" style="1" customWidth="1"/>
    <col min="3" max="3" width="11.2727272727273" style="1" customWidth="1"/>
    <col min="4" max="4" width="42.7272727272727" style="1" customWidth="1"/>
    <col min="5" max="5" width="52.0909090909091" style="1" customWidth="1"/>
    <col min="6" max="6" width="8.63636363636364" style="1" customWidth="1"/>
    <col min="7" max="26" width="8.72727272727273" style="1" customWidth="1"/>
    <col min="27" max="16384" width="12.6363636363636" style="1"/>
  </cols>
  <sheetData>
    <row r="1" ht="13.5" customHeight="1"/>
    <row r="2" ht="18.75" customHeight="1" spans="1:26">
      <c r="A2" s="2"/>
      <c r="B2" s="418" t="s">
        <v>453</v>
      </c>
      <c r="C2" s="40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 spans="1:26">
      <c r="A6" s="2"/>
      <c r="B6" s="6" t="s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 spans="1:26">
      <c r="A7" s="2"/>
      <c r="B7" s="6" t="s">
        <v>401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 spans="1:26">
      <c r="A8" s="2"/>
      <c r="B8" s="6" t="s">
        <v>47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 spans="1:26">
      <c r="A9" s="2"/>
      <c r="B9" s="407" t="s">
        <v>6</v>
      </c>
      <c r="C9" s="408"/>
      <c r="D9" s="408"/>
      <c r="E9" s="408"/>
      <c r="F9" s="40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" customHeight="1" spans="1:26">
      <c r="A11" s="2"/>
      <c r="B11" s="172" t="s">
        <v>402</v>
      </c>
      <c r="C11" s="10"/>
      <c r="D11" s="10"/>
      <c r="E11" s="10"/>
      <c r="F11" s="4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Height="1" spans="1:26">
      <c r="A12" s="2"/>
      <c r="B12" s="58"/>
      <c r="C12" s="59"/>
      <c r="D12" s="46"/>
      <c r="E12" s="46"/>
      <c r="F12" s="4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Height="1" spans="1:26">
      <c r="A13" s="2"/>
      <c r="B13" s="20"/>
      <c r="C13" s="45"/>
      <c r="D13" s="46"/>
      <c r="E13" s="47"/>
      <c r="F13" s="1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Height="1" spans="1:26">
      <c r="A14" s="2"/>
      <c r="B14" s="20"/>
      <c r="C14" s="51" t="s">
        <v>454</v>
      </c>
      <c r="D14" s="49"/>
      <c r="E14" s="50"/>
      <c r="F14" s="5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Height="1" spans="1:26">
      <c r="A15" s="2"/>
      <c r="B15" s="20"/>
      <c r="C15" s="51" t="s">
        <v>455</v>
      </c>
      <c r="D15" s="49"/>
      <c r="E15" s="50"/>
      <c r="F15" s="5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Height="1" spans="1:26">
      <c r="A16" s="2"/>
      <c r="B16" s="20"/>
      <c r="C16" s="51" t="s">
        <v>456</v>
      </c>
      <c r="D16" s="49"/>
      <c r="E16" s="50"/>
      <c r="F16" s="5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Height="1" spans="1:26">
      <c r="A17" s="2"/>
      <c r="B17" s="20"/>
      <c r="C17" s="419"/>
      <c r="D17" s="53"/>
      <c r="E17" s="24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Height="1" spans="1:26">
      <c r="A18" s="2"/>
      <c r="B18" s="20"/>
      <c r="C18" s="25"/>
      <c r="D18" s="2"/>
      <c r="E18" s="2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 spans="1:26">
      <c r="A19" s="2"/>
      <c r="B19" s="20"/>
      <c r="C19" s="26" t="s">
        <v>371</v>
      </c>
      <c r="D19" s="27"/>
      <c r="E19" s="28"/>
      <c r="F19" s="19"/>
      <c r="G19" s="2"/>
      <c r="H19" s="2"/>
      <c r="I19" s="2"/>
      <c r="J19" s="2">
        <v>1</v>
      </c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Height="1" spans="1:26">
      <c r="A20" s="2"/>
      <c r="B20" s="20"/>
      <c r="C20" s="25"/>
      <c r="D20" s="2"/>
      <c r="E20" s="2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2.25" customHeight="1" spans="1:26">
      <c r="A21" s="2"/>
      <c r="B21" s="29"/>
      <c r="C21" s="30" t="s">
        <v>323</v>
      </c>
      <c r="D21" s="842" t="s">
        <v>256</v>
      </c>
      <c r="E21" s="31" t="s">
        <v>255</v>
      </c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54" customHeight="1" spans="1:26">
      <c r="A22" s="2"/>
      <c r="B22" s="29"/>
      <c r="C22" s="32">
        <v>1</v>
      </c>
      <c r="D22" s="852" t="s">
        <v>457</v>
      </c>
      <c r="E22" s="34" t="s">
        <v>458</v>
      </c>
      <c r="F22" s="19"/>
      <c r="G22" s="2"/>
      <c r="H22" s="2"/>
      <c r="I22" s="853" t="s">
        <v>459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50.25" customHeight="1" spans="1:26">
      <c r="A23" s="2"/>
      <c r="B23" s="29"/>
      <c r="C23" s="32">
        <v>2</v>
      </c>
      <c r="D23" s="852" t="s">
        <v>460</v>
      </c>
      <c r="E23" s="56"/>
      <c r="F23" s="19"/>
      <c r="G23" s="2"/>
      <c r="H23" s="2"/>
      <c r="I23" s="853" t="s">
        <v>461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50.25" customHeight="1" spans="1:26">
      <c r="A24" s="2"/>
      <c r="B24" s="29"/>
      <c r="C24" s="32">
        <v>3</v>
      </c>
      <c r="D24" s="852" t="s">
        <v>462</v>
      </c>
      <c r="E24" s="56"/>
      <c r="F24" s="19"/>
      <c r="G24" s="2"/>
      <c r="H24" s="2"/>
      <c r="I24" s="854" t="s">
        <v>463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60" customHeight="1" spans="1:26">
      <c r="A25" s="2"/>
      <c r="B25" s="29"/>
      <c r="C25" s="32">
        <v>4</v>
      </c>
      <c r="D25" s="852" t="s">
        <v>464</v>
      </c>
      <c r="E25" s="35"/>
      <c r="F25" s="19"/>
      <c r="G25" s="2"/>
      <c r="H25" s="2"/>
      <c r="I25" s="854" t="s">
        <v>463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 spans="1:26">
      <c r="A26" s="2"/>
      <c r="B26" s="36"/>
      <c r="C26" s="37"/>
      <c r="D26" s="38"/>
      <c r="E26" s="37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/>
    <row r="28" ht="24" customHeight="1" spans="1:26">
      <c r="A28" s="2"/>
      <c r="B28" s="421" t="s">
        <v>410</v>
      </c>
      <c r="C28" s="10"/>
      <c r="D28" s="10"/>
      <c r="E28" s="10"/>
      <c r="F28" s="4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6" customHeight="1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3.25" customHeight="1" spans="1:26">
      <c r="A30" s="57"/>
      <c r="B30" s="39"/>
      <c r="C30" s="40" t="s">
        <v>465</v>
      </c>
      <c r="D30" s="41"/>
      <c r="E30" s="41"/>
      <c r="F30" s="10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9.75" customHeight="1" spans="1:26">
      <c r="A31" s="2"/>
      <c r="B31" s="20"/>
      <c r="C31" s="25"/>
      <c r="D31" s="2"/>
      <c r="E31" s="2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 spans="1:26">
      <c r="A32" s="2"/>
      <c r="B32" s="20"/>
      <c r="C32" s="26" t="s">
        <v>322</v>
      </c>
      <c r="D32" s="27"/>
      <c r="E32" s="28"/>
      <c r="F32" s="19"/>
      <c r="G32" s="2"/>
      <c r="H32" s="2"/>
      <c r="I32" s="2"/>
      <c r="J32" s="2">
        <v>1</v>
      </c>
      <c r="K32" s="2">
        <v>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6" customHeight="1" spans="1:26">
      <c r="A33" s="2"/>
      <c r="B33" s="20"/>
      <c r="C33" s="25"/>
      <c r="D33" s="2"/>
      <c r="E33" s="2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2.25" customHeight="1" spans="1:26">
      <c r="A34" s="2"/>
      <c r="B34" s="29"/>
      <c r="C34" s="30" t="s">
        <v>323</v>
      </c>
      <c r="D34" s="842" t="s">
        <v>256</v>
      </c>
      <c r="E34" s="31" t="s">
        <v>255</v>
      </c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" customHeight="1" spans="1:26">
      <c r="A35" s="2"/>
      <c r="B35" s="29"/>
      <c r="C35" s="32">
        <v>1</v>
      </c>
      <c r="D35" s="844" t="s">
        <v>420</v>
      </c>
      <c r="E35" s="417" t="s">
        <v>466</v>
      </c>
      <c r="F35" s="19"/>
      <c r="G35" s="2"/>
      <c r="H35" s="2" t="s">
        <v>329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" customHeight="1" spans="1:26">
      <c r="A36" s="2"/>
      <c r="B36" s="29"/>
      <c r="C36" s="32">
        <v>2</v>
      </c>
      <c r="D36" s="64" t="s">
        <v>422</v>
      </c>
      <c r="E36" s="417" t="s">
        <v>466</v>
      </c>
      <c r="F36" s="19"/>
      <c r="G36" s="2"/>
      <c r="H36" s="2" t="s">
        <v>324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" customHeight="1" spans="1:26">
      <c r="A37" s="2"/>
      <c r="B37" s="422"/>
      <c r="C37" s="32">
        <v>3</v>
      </c>
      <c r="D37" s="87" t="s">
        <v>424</v>
      </c>
      <c r="E37" s="417" t="s">
        <v>466</v>
      </c>
      <c r="F37" s="42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" customHeight="1" spans="1:26">
      <c r="A38" s="2"/>
      <c r="B38" s="422"/>
      <c r="C38" s="32">
        <v>4</v>
      </c>
      <c r="D38" s="87" t="s">
        <v>426</v>
      </c>
      <c r="E38" s="417" t="s">
        <v>466</v>
      </c>
      <c r="F38" s="42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 spans="1:26">
      <c r="A39" s="2"/>
      <c r="B39" s="36"/>
      <c r="C39" s="53"/>
      <c r="D39" s="53"/>
      <c r="E39" s="53"/>
      <c r="F39" s="2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" customHeight="1" spans="1:26">
      <c r="A41" s="2"/>
      <c r="B41" s="97"/>
      <c r="C41" s="40" t="s">
        <v>467</v>
      </c>
      <c r="D41" s="41"/>
      <c r="E41" s="41"/>
      <c r="F41" s="4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7.5" customHeight="1" spans="1:26">
      <c r="A42" s="2"/>
      <c r="B42" s="20"/>
      <c r="C42" s="25"/>
      <c r="D42" s="2"/>
      <c r="E42" s="2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.25" customHeight="1" spans="1:26">
      <c r="A43" s="2"/>
      <c r="B43" s="20"/>
      <c r="C43" s="26" t="s">
        <v>322</v>
      </c>
      <c r="D43" s="27"/>
      <c r="E43" s="28"/>
      <c r="F43" s="19"/>
      <c r="G43" s="2"/>
      <c r="H43" s="2"/>
      <c r="I43" s="2"/>
      <c r="J43" s="2">
        <v>2</v>
      </c>
      <c r="K43" s="2">
        <v>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 spans="1:26">
      <c r="A44" s="2"/>
      <c r="B44" s="20"/>
      <c r="C44" s="25"/>
      <c r="D44" s="2"/>
      <c r="E44" s="2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 spans="1:26">
      <c r="A45" s="2"/>
      <c r="B45" s="29"/>
      <c r="C45" s="30" t="s">
        <v>323</v>
      </c>
      <c r="D45" s="842" t="s">
        <v>256</v>
      </c>
      <c r="E45" s="31" t="s">
        <v>255</v>
      </c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" customHeight="1" spans="1:26">
      <c r="A46" s="2"/>
      <c r="B46" s="29"/>
      <c r="C46" s="32">
        <v>1</v>
      </c>
      <c r="D46" s="64" t="s">
        <v>303</v>
      </c>
      <c r="E46" s="417" t="s">
        <v>466</v>
      </c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" customHeight="1" spans="1:26">
      <c r="A47" s="2"/>
      <c r="B47" s="29"/>
      <c r="C47" s="32">
        <v>2</v>
      </c>
      <c r="D47" s="64" t="s">
        <v>305</v>
      </c>
      <c r="E47" s="417" t="s">
        <v>466</v>
      </c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" customHeight="1" spans="1:26">
      <c r="A48" s="2"/>
      <c r="B48" s="29"/>
      <c r="C48" s="32">
        <v>3</v>
      </c>
      <c r="D48" s="64" t="s">
        <v>306</v>
      </c>
      <c r="E48" s="417" t="s">
        <v>466</v>
      </c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" customHeight="1" spans="1:26">
      <c r="A49" s="2"/>
      <c r="B49" s="20"/>
      <c r="C49" s="32">
        <v>4</v>
      </c>
      <c r="D49" s="423" t="s">
        <v>468</v>
      </c>
      <c r="E49" s="417" t="s">
        <v>466</v>
      </c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 spans="1:26">
      <c r="A50" s="2"/>
      <c r="B50" s="36"/>
      <c r="C50" s="53"/>
      <c r="D50" s="53"/>
      <c r="E50" s="53"/>
      <c r="F50" s="2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 spans="1:26">
      <c r="A52" s="2"/>
      <c r="B52" s="12" t="s">
        <v>469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/>
    <row r="54" ht="24" customHeight="1" spans="1:26">
      <c r="A54" s="2"/>
      <c r="B54" s="409" t="s">
        <v>470</v>
      </c>
      <c r="C54" s="410"/>
      <c r="D54" s="410"/>
      <c r="E54" s="410"/>
      <c r="F54" s="41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 spans="1:26">
      <c r="A55" s="2"/>
      <c r="B55" s="412"/>
      <c r="C55" s="413"/>
      <c r="D55" s="413"/>
      <c r="E55" s="413"/>
      <c r="F55" s="41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 spans="1:26">
      <c r="A56" s="2"/>
      <c r="B56" s="20"/>
      <c r="C56" s="415" t="s">
        <v>471</v>
      </c>
      <c r="D56" s="424"/>
      <c r="E56" s="6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 spans="1:26">
      <c r="A57" s="2"/>
      <c r="B57" s="22"/>
      <c r="C57" s="23"/>
      <c r="D57" s="23"/>
      <c r="E57" s="23"/>
      <c r="F57" s="2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3.25" customHeight="1" spans="1:26">
      <c r="A59" s="57"/>
      <c r="B59" s="39"/>
      <c r="C59" s="425" t="s">
        <v>472</v>
      </c>
      <c r="D59" s="10"/>
      <c r="E59" s="10"/>
      <c r="F59" s="10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Height="1" spans="1:26">
      <c r="A60" s="2"/>
      <c r="B60" s="20"/>
      <c r="C60" s="25"/>
      <c r="D60" s="2"/>
      <c r="E60" s="2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 spans="1:26">
      <c r="A61" s="2"/>
      <c r="B61" s="20"/>
      <c r="C61" s="26" t="s">
        <v>322</v>
      </c>
      <c r="D61" s="27"/>
      <c r="E61" s="28"/>
      <c r="F61" s="19"/>
      <c r="G61" s="2"/>
      <c r="H61" s="2"/>
      <c r="I61" s="2"/>
      <c r="J61" s="2">
        <v>1</v>
      </c>
      <c r="K61" s="2">
        <v>4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6.75" customHeight="1" spans="1:26">
      <c r="A62" s="2"/>
      <c r="B62" s="20"/>
      <c r="C62" s="25"/>
      <c r="D62" s="2"/>
      <c r="E62" s="2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2.25" customHeight="1" spans="1:26">
      <c r="A63" s="2"/>
      <c r="B63" s="29"/>
      <c r="C63" s="30" t="s">
        <v>323</v>
      </c>
      <c r="D63" s="842" t="s">
        <v>256</v>
      </c>
      <c r="E63" s="31" t="s">
        <v>255</v>
      </c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" customHeight="1" spans="1:26">
      <c r="A64" s="2"/>
      <c r="B64" s="29"/>
      <c r="C64" s="32">
        <v>1</v>
      </c>
      <c r="D64" s="64" t="s">
        <v>366</v>
      </c>
      <c r="E64" s="34" t="s">
        <v>473</v>
      </c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" customHeight="1" spans="1:26">
      <c r="A65" s="2"/>
      <c r="B65" s="20"/>
      <c r="C65" s="32">
        <v>4</v>
      </c>
      <c r="D65" s="87" t="s">
        <v>329</v>
      </c>
      <c r="E65" s="35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 spans="1:26">
      <c r="A66" s="2"/>
      <c r="B66" s="36"/>
      <c r="C66" s="53"/>
      <c r="D66" s="53"/>
      <c r="E66" s="53"/>
      <c r="F66" s="2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 spans="1:26">
      <c r="A69" s="2"/>
      <c r="B69" s="39"/>
      <c r="C69" s="425" t="s">
        <v>474</v>
      </c>
      <c r="D69" s="10"/>
      <c r="E69" s="10"/>
      <c r="F69" s="10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 spans="1:26">
      <c r="A70" s="2"/>
      <c r="B70" s="20"/>
      <c r="C70" s="25"/>
      <c r="D70" s="2"/>
      <c r="E70" s="2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 spans="1:26">
      <c r="A71" s="2"/>
      <c r="B71" s="20"/>
      <c r="C71" s="26" t="s">
        <v>322</v>
      </c>
      <c r="D71" s="27"/>
      <c r="E71" s="28"/>
      <c r="F71" s="19"/>
      <c r="G71" s="2"/>
      <c r="H71" s="2"/>
      <c r="I71" s="2"/>
      <c r="J71" s="2">
        <v>2</v>
      </c>
      <c r="K71" s="2">
        <v>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6.75" customHeight="1" spans="1:26">
      <c r="A72" s="2"/>
      <c r="B72" s="20"/>
      <c r="C72" s="25"/>
      <c r="D72" s="2"/>
      <c r="E72" s="2"/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 spans="1:26">
      <c r="A73" s="2"/>
      <c r="B73" s="29"/>
      <c r="C73" s="30" t="s">
        <v>323</v>
      </c>
      <c r="D73" s="842" t="s">
        <v>256</v>
      </c>
      <c r="E73" s="31" t="s">
        <v>255</v>
      </c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" customHeight="1" spans="1:26">
      <c r="A74" s="2"/>
      <c r="B74" s="29"/>
      <c r="C74" s="32">
        <v>1</v>
      </c>
      <c r="D74" s="64" t="s">
        <v>366</v>
      </c>
      <c r="E74" s="34" t="s">
        <v>473</v>
      </c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" customHeight="1" spans="1:26">
      <c r="A75" s="2"/>
      <c r="B75" s="20"/>
      <c r="C75" s="32">
        <v>4</v>
      </c>
      <c r="D75" s="87" t="s">
        <v>329</v>
      </c>
      <c r="E75" s="35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 spans="1:26">
      <c r="A76" s="2"/>
      <c r="B76" s="36"/>
      <c r="C76" s="53"/>
      <c r="D76" s="53"/>
      <c r="E76" s="53"/>
      <c r="F76" s="2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 spans="1:26">
      <c r="A82" s="2"/>
      <c r="B82" s="2"/>
      <c r="C82" s="2"/>
      <c r="D82" s="2"/>
      <c r="E82" s="42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 spans="1:26">
      <c r="A83" s="2"/>
      <c r="B83" s="12" t="s">
        <v>475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 spans="1:26">
      <c r="A88" s="2"/>
      <c r="B88" s="39"/>
      <c r="C88" s="425" t="s">
        <v>476</v>
      </c>
      <c r="D88" s="10"/>
      <c r="E88" s="10"/>
      <c r="F88" s="10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 spans="1:26">
      <c r="A89" s="2"/>
      <c r="B89" s="20"/>
      <c r="C89" s="25"/>
      <c r="D89" s="2"/>
      <c r="E89" s="2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 spans="1:26">
      <c r="A90" s="2"/>
      <c r="B90" s="20"/>
      <c r="C90" s="26" t="s">
        <v>322</v>
      </c>
      <c r="D90" s="27"/>
      <c r="E90" s="28"/>
      <c r="F90" s="19"/>
      <c r="G90" s="2"/>
      <c r="H90" s="2"/>
      <c r="I90" s="2"/>
      <c r="J90" s="2">
        <v>3</v>
      </c>
      <c r="K90" s="2">
        <v>6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6.75" customHeight="1" spans="1:26">
      <c r="A91" s="2"/>
      <c r="B91" s="20"/>
      <c r="C91" s="25"/>
      <c r="D91" s="2"/>
      <c r="E91" s="2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 spans="1:26">
      <c r="A92" s="2"/>
      <c r="B92" s="29"/>
      <c r="C92" s="30" t="s">
        <v>323</v>
      </c>
      <c r="D92" s="842" t="s">
        <v>256</v>
      </c>
      <c r="E92" s="31" t="s">
        <v>255</v>
      </c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" customHeight="1" spans="1:26">
      <c r="A93" s="2"/>
      <c r="B93" s="29"/>
      <c r="C93" s="32">
        <v>1</v>
      </c>
      <c r="D93" s="64" t="s">
        <v>366</v>
      </c>
      <c r="E93" s="34" t="s">
        <v>473</v>
      </c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" customHeight="1" spans="1:26">
      <c r="A94" s="2"/>
      <c r="B94" s="20"/>
      <c r="C94" s="32">
        <v>4</v>
      </c>
      <c r="D94" s="87" t="s">
        <v>329</v>
      </c>
      <c r="E94" s="35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 spans="1:26">
      <c r="A95" s="2"/>
      <c r="B95" s="36"/>
      <c r="C95" s="53"/>
      <c r="D95" s="53"/>
      <c r="E95" s="53"/>
      <c r="F95" s="2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 spans="1:26">
      <c r="A98" s="2"/>
      <c r="B98" s="39"/>
      <c r="C98" s="425" t="s">
        <v>477</v>
      </c>
      <c r="D98" s="10"/>
      <c r="E98" s="10"/>
      <c r="F98" s="10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 spans="1:26">
      <c r="A99" s="2"/>
      <c r="B99" s="20"/>
      <c r="C99" s="25"/>
      <c r="D99" s="2"/>
      <c r="E99" s="2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 spans="1:26">
      <c r="A100" s="2"/>
      <c r="B100" s="20"/>
      <c r="C100" s="26" t="s">
        <v>322</v>
      </c>
      <c r="D100" s="27"/>
      <c r="E100" s="28"/>
      <c r="F100" s="19"/>
      <c r="G100" s="2"/>
      <c r="H100" s="2"/>
      <c r="I100" s="2"/>
      <c r="J100" s="2">
        <v>4</v>
      </c>
      <c r="K100" s="2">
        <v>7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6.75" customHeight="1" spans="1:26">
      <c r="A101" s="2"/>
      <c r="B101" s="20"/>
      <c r="C101" s="25"/>
      <c r="D101" s="2"/>
      <c r="E101" s="2"/>
      <c r="F101" s="1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 spans="1:26">
      <c r="A102" s="2"/>
      <c r="B102" s="29"/>
      <c r="C102" s="30" t="s">
        <v>323</v>
      </c>
      <c r="D102" s="842" t="s">
        <v>256</v>
      </c>
      <c r="E102" s="31" t="s">
        <v>255</v>
      </c>
      <c r="F102" s="1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" customHeight="1" spans="1:26">
      <c r="A103" s="2"/>
      <c r="B103" s="29"/>
      <c r="C103" s="32">
        <v>1</v>
      </c>
      <c r="D103" s="64" t="s">
        <v>366</v>
      </c>
      <c r="E103" s="34" t="s">
        <v>473</v>
      </c>
      <c r="F103" s="1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" customHeight="1" spans="1:26">
      <c r="A104" s="2"/>
      <c r="B104" s="20"/>
      <c r="C104" s="32">
        <v>4</v>
      </c>
      <c r="D104" s="87" t="s">
        <v>329</v>
      </c>
      <c r="E104" s="35"/>
      <c r="F104" s="1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 spans="1:26">
      <c r="A105" s="2"/>
      <c r="B105" s="36"/>
      <c r="C105" s="53"/>
      <c r="D105" s="53"/>
      <c r="E105" s="53"/>
      <c r="F105" s="2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 spans="1:26">
      <c r="A111" s="2"/>
      <c r="B111" s="12" t="s">
        <v>478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 spans="1:26">
      <c r="A112" s="2"/>
      <c r="B112" s="12"/>
      <c r="C112" s="12"/>
      <c r="D112" s="12"/>
      <c r="E112" s="12"/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 spans="1:26">
      <c r="A113" s="2"/>
      <c r="B113" s="12"/>
      <c r="C113" s="12"/>
      <c r="D113" s="12"/>
      <c r="E113" s="12"/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" customHeight="1" spans="1:26">
      <c r="A114" s="2"/>
      <c r="B114" s="409" t="s">
        <v>479</v>
      </c>
      <c r="C114" s="410"/>
      <c r="D114" s="410"/>
      <c r="E114" s="410"/>
      <c r="F114" s="41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 spans="1:26">
      <c r="A115" s="2"/>
      <c r="B115" s="412"/>
      <c r="C115" s="413"/>
      <c r="D115" s="413"/>
      <c r="E115" s="413"/>
      <c r="F115" s="41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 spans="1:26">
      <c r="A116" s="2"/>
      <c r="B116" s="20"/>
      <c r="C116" s="415" t="s">
        <v>480</v>
      </c>
      <c r="D116" s="424"/>
      <c r="E116" s="6"/>
      <c r="F116" s="1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 spans="1:26">
      <c r="A117" s="2"/>
      <c r="B117" s="22"/>
      <c r="C117" s="23"/>
      <c r="D117" s="23"/>
      <c r="E117" s="23"/>
      <c r="F117" s="2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 spans="1:26">
      <c r="A118" s="2"/>
      <c r="B118" s="6"/>
      <c r="C118" s="6"/>
      <c r="D118" s="6"/>
      <c r="E118" s="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3.25" customHeight="1" spans="1:26">
      <c r="A119" s="57"/>
      <c r="B119" s="39"/>
      <c r="C119" s="41" t="s">
        <v>481</v>
      </c>
      <c r="D119" s="41"/>
      <c r="E119" s="41"/>
      <c r="F119" s="10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Height="1" spans="1:26">
      <c r="A120" s="2"/>
      <c r="B120" s="20"/>
      <c r="C120" s="25"/>
      <c r="D120" s="2"/>
      <c r="E120" s="2"/>
      <c r="F120" s="1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" customHeight="1" spans="1:26">
      <c r="A121" s="2"/>
      <c r="B121" s="20"/>
      <c r="C121" s="83" t="s">
        <v>322</v>
      </c>
      <c r="D121" s="84"/>
      <c r="E121" s="84"/>
      <c r="F121" s="85"/>
      <c r="G121" s="2"/>
      <c r="H121" s="2"/>
      <c r="I121" s="2"/>
      <c r="J121" s="2">
        <v>1</v>
      </c>
      <c r="K121" s="2">
        <v>8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4.5" customHeight="1" spans="1:26">
      <c r="A122" s="2"/>
      <c r="B122" s="20"/>
      <c r="C122" s="25"/>
      <c r="D122" s="2"/>
      <c r="E122" s="2"/>
      <c r="F122" s="1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2.25" customHeight="1" spans="1:26">
      <c r="A123" s="2"/>
      <c r="B123" s="29"/>
      <c r="C123" s="30" t="s">
        <v>323</v>
      </c>
      <c r="D123" s="842" t="s">
        <v>256</v>
      </c>
      <c r="E123" s="31" t="s">
        <v>255</v>
      </c>
      <c r="F123" s="1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" customHeight="1" spans="1:26">
      <c r="A124" s="2"/>
      <c r="B124" s="29"/>
      <c r="C124" s="32">
        <v>1</v>
      </c>
      <c r="D124" s="844" t="s">
        <v>324</v>
      </c>
      <c r="E124" s="55" t="s">
        <v>380</v>
      </c>
      <c r="F124" s="1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" customHeight="1" spans="1:26">
      <c r="A125" s="2"/>
      <c r="B125" s="29"/>
      <c r="C125" s="32">
        <v>4</v>
      </c>
      <c r="D125" s="844" t="s">
        <v>329</v>
      </c>
      <c r="E125" s="35"/>
      <c r="F125" s="1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 spans="1:26">
      <c r="A126" s="2"/>
      <c r="B126" s="36"/>
      <c r="C126" s="53"/>
      <c r="D126" s="53"/>
      <c r="E126" s="53"/>
      <c r="F126" s="2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 spans="1:26">
      <c r="A128" s="2"/>
      <c r="B128" s="39"/>
      <c r="C128" s="41" t="s">
        <v>482</v>
      </c>
      <c r="D128" s="41"/>
      <c r="E128" s="41"/>
      <c r="F128" s="10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 spans="1:26">
      <c r="A129" s="2"/>
      <c r="B129" s="20"/>
      <c r="C129" s="25"/>
      <c r="D129" s="2"/>
      <c r="E129" s="2"/>
      <c r="F129" s="1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75" customHeight="1" spans="1:26">
      <c r="A130" s="2"/>
      <c r="B130" s="20"/>
      <c r="C130" s="83" t="s">
        <v>322</v>
      </c>
      <c r="D130" s="84"/>
      <c r="E130" s="85"/>
      <c r="F130" s="19"/>
      <c r="G130" s="2"/>
      <c r="H130" s="2"/>
      <c r="I130" s="2"/>
      <c r="J130" s="2">
        <v>2</v>
      </c>
      <c r="K130" s="2">
        <v>9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4.5" customHeight="1" spans="1:26">
      <c r="A131" s="2"/>
      <c r="B131" s="20"/>
      <c r="C131" s="25"/>
      <c r="D131" s="2"/>
      <c r="E131" s="2"/>
      <c r="F131" s="1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 spans="1:26">
      <c r="A132" s="2"/>
      <c r="B132" s="29"/>
      <c r="C132" s="30" t="s">
        <v>323</v>
      </c>
      <c r="D132" s="842" t="s">
        <v>256</v>
      </c>
      <c r="E132" s="31" t="s">
        <v>255</v>
      </c>
      <c r="F132" s="1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" customHeight="1" spans="1:26">
      <c r="A133" s="2"/>
      <c r="B133" s="29"/>
      <c r="C133" s="32">
        <v>1</v>
      </c>
      <c r="D133" s="844" t="s">
        <v>324</v>
      </c>
      <c r="E133" s="55" t="s">
        <v>380</v>
      </c>
      <c r="F133" s="1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" customHeight="1" spans="1:26">
      <c r="A134" s="2"/>
      <c r="B134" s="29"/>
      <c r="C134" s="32">
        <v>4</v>
      </c>
      <c r="D134" s="844" t="s">
        <v>329</v>
      </c>
      <c r="E134" s="35"/>
      <c r="F134" s="1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 spans="1:26">
      <c r="A135" s="2"/>
      <c r="B135" s="36"/>
      <c r="C135" s="53"/>
      <c r="D135" s="53"/>
      <c r="E135" s="53"/>
      <c r="F135" s="2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 spans="1:26">
      <c r="A137" s="2"/>
      <c r="B137" s="39"/>
      <c r="C137" s="41" t="s">
        <v>483</v>
      </c>
      <c r="D137" s="41"/>
      <c r="E137" s="41"/>
      <c r="F137" s="10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 spans="1:26">
      <c r="A138" s="2"/>
      <c r="B138" s="20"/>
      <c r="C138" s="25"/>
      <c r="D138" s="2"/>
      <c r="E138" s="2"/>
      <c r="F138" s="1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6.25" customHeight="1" spans="1:26">
      <c r="A139" s="2"/>
      <c r="B139" s="20"/>
      <c r="C139" s="83" t="s">
        <v>322</v>
      </c>
      <c r="D139" s="84"/>
      <c r="E139" s="85"/>
      <c r="F139" s="19"/>
      <c r="G139" s="2"/>
      <c r="H139" s="2"/>
      <c r="I139" s="2"/>
      <c r="J139" s="2">
        <v>3</v>
      </c>
      <c r="K139" s="2">
        <v>10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4.5" customHeight="1" spans="1:26">
      <c r="A140" s="2"/>
      <c r="B140" s="20"/>
      <c r="C140" s="25"/>
      <c r="D140" s="2"/>
      <c r="E140" s="2"/>
      <c r="F140" s="1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 spans="1:26">
      <c r="A141" s="2"/>
      <c r="B141" s="29"/>
      <c r="C141" s="30" t="s">
        <v>323</v>
      </c>
      <c r="D141" s="842" t="s">
        <v>256</v>
      </c>
      <c r="E141" s="31" t="s">
        <v>255</v>
      </c>
      <c r="F141" s="1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" customHeight="1" spans="1:26">
      <c r="A142" s="2"/>
      <c r="B142" s="29"/>
      <c r="C142" s="32">
        <v>1</v>
      </c>
      <c r="D142" s="844" t="s">
        <v>324</v>
      </c>
      <c r="E142" s="55" t="s">
        <v>380</v>
      </c>
      <c r="F142" s="1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" customHeight="1" spans="1:26">
      <c r="A143" s="2"/>
      <c r="B143" s="29"/>
      <c r="C143" s="32">
        <v>4</v>
      </c>
      <c r="D143" s="844" t="s">
        <v>329</v>
      </c>
      <c r="E143" s="35"/>
      <c r="F143" s="1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 spans="1:26">
      <c r="A144" s="2"/>
      <c r="B144" s="36"/>
      <c r="C144" s="53"/>
      <c r="D144" s="53"/>
      <c r="E144" s="53"/>
      <c r="F144" s="2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" customHeight="1" spans="1:26">
      <c r="A147" s="2"/>
      <c r="B147" s="39"/>
      <c r="C147" s="425" t="s">
        <v>484</v>
      </c>
      <c r="D147" s="10"/>
      <c r="E147" s="10"/>
      <c r="F147" s="10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 spans="1:26">
      <c r="A148" s="2"/>
      <c r="B148" s="20"/>
      <c r="C148" s="25"/>
      <c r="D148" s="2"/>
      <c r="E148" s="2"/>
      <c r="F148" s="1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" customHeight="1" spans="1:26">
      <c r="A149" s="2"/>
      <c r="B149" s="20"/>
      <c r="C149" s="83" t="s">
        <v>322</v>
      </c>
      <c r="D149" s="84"/>
      <c r="E149" s="85"/>
      <c r="F149" s="19"/>
      <c r="G149" s="2"/>
      <c r="H149" s="2"/>
      <c r="I149" s="2"/>
      <c r="J149" s="2">
        <v>4</v>
      </c>
      <c r="K149" s="2">
        <v>11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4.5" customHeight="1" spans="1:26">
      <c r="A150" s="2"/>
      <c r="B150" s="20"/>
      <c r="C150" s="25"/>
      <c r="D150" s="2"/>
      <c r="E150" s="2"/>
      <c r="F150" s="1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 spans="1:26">
      <c r="A151" s="2"/>
      <c r="B151" s="29"/>
      <c r="C151" s="30" t="s">
        <v>323</v>
      </c>
      <c r="D151" s="842" t="s">
        <v>256</v>
      </c>
      <c r="E151" s="31" t="s">
        <v>255</v>
      </c>
      <c r="F151" s="1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" customHeight="1" spans="1:26">
      <c r="A152" s="2"/>
      <c r="B152" s="29"/>
      <c r="C152" s="32">
        <v>1</v>
      </c>
      <c r="D152" s="844" t="s">
        <v>329</v>
      </c>
      <c r="E152" s="55" t="s">
        <v>380</v>
      </c>
      <c r="F152" s="1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" customHeight="1" spans="1:26">
      <c r="A153" s="2"/>
      <c r="B153" s="29"/>
      <c r="C153" s="32">
        <v>4</v>
      </c>
      <c r="D153" s="844" t="s">
        <v>324</v>
      </c>
      <c r="E153" s="35"/>
      <c r="F153" s="1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 spans="1:26">
      <c r="A154" s="2"/>
      <c r="B154" s="36"/>
      <c r="C154" s="53"/>
      <c r="D154" s="53"/>
      <c r="E154" s="53"/>
      <c r="F154" s="2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/>
    <row r="156" ht="13.5" customHeight="1" spans="2:2">
      <c r="B156" s="12" t="s">
        <v>485</v>
      </c>
    </row>
    <row r="157" ht="15.75" customHeight="1" spans="1:26">
      <c r="A157" s="2"/>
      <c r="B157" s="428" t="s">
        <v>486</v>
      </c>
      <c r="C157" s="410"/>
      <c r="D157" s="410"/>
      <c r="E157" s="410"/>
      <c r="F157" s="41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 spans="1:26">
      <c r="A158" s="2"/>
      <c r="B158" s="39"/>
      <c r="C158" s="41" t="s">
        <v>487</v>
      </c>
      <c r="D158" s="41"/>
      <c r="E158" s="41"/>
      <c r="F158" s="4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7.25" customHeight="1" spans="1:26">
      <c r="A159" s="2"/>
      <c r="B159" s="20"/>
      <c r="C159" s="25"/>
      <c r="D159" s="2"/>
      <c r="E159" s="2"/>
      <c r="F159" s="1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" customHeight="1" spans="1:26">
      <c r="A160" s="2"/>
      <c r="B160" s="20"/>
      <c r="C160" s="26" t="s">
        <v>322</v>
      </c>
      <c r="D160" s="27"/>
      <c r="E160" s="28"/>
      <c r="F160" s="19"/>
      <c r="G160" s="2"/>
      <c r="H160" s="2"/>
      <c r="I160" s="2"/>
      <c r="J160" s="2">
        <v>3</v>
      </c>
      <c r="K160" s="2">
        <v>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6" customHeight="1" spans="1:26">
      <c r="A161" s="2"/>
      <c r="B161" s="20"/>
      <c r="C161" s="25"/>
      <c r="D161" s="2"/>
      <c r="E161" s="2"/>
      <c r="F161" s="1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 spans="1:26">
      <c r="A162" s="2"/>
      <c r="B162" s="29"/>
      <c r="C162" s="30" t="s">
        <v>323</v>
      </c>
      <c r="D162" s="842" t="s">
        <v>256</v>
      </c>
      <c r="E162" s="31" t="s">
        <v>255</v>
      </c>
      <c r="F162" s="1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" customHeight="1" spans="1:26">
      <c r="A163" s="2"/>
      <c r="B163" s="29"/>
      <c r="C163" s="32">
        <v>1</v>
      </c>
      <c r="D163" s="843" t="s">
        <v>324</v>
      </c>
      <c r="E163" s="34" t="s">
        <v>488</v>
      </c>
      <c r="F163" s="1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" customHeight="1" spans="1:26">
      <c r="A164" s="2"/>
      <c r="B164" s="29"/>
      <c r="C164" s="32">
        <v>2</v>
      </c>
      <c r="D164" s="843" t="s">
        <v>489</v>
      </c>
      <c r="E164" s="56"/>
      <c r="F164" s="1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" customHeight="1" spans="1:26">
      <c r="A165" s="2"/>
      <c r="B165" s="29"/>
      <c r="C165" s="32">
        <v>3</v>
      </c>
      <c r="D165" s="843" t="s">
        <v>490</v>
      </c>
      <c r="E165" s="56"/>
      <c r="F165" s="1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" customHeight="1" spans="1:26">
      <c r="A166" s="2"/>
      <c r="B166" s="29"/>
      <c r="C166" s="32">
        <v>4</v>
      </c>
      <c r="D166" s="843" t="s">
        <v>491</v>
      </c>
      <c r="E166" s="35"/>
      <c r="F166" s="1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 spans="1:26">
      <c r="A167" s="2"/>
      <c r="B167" s="36"/>
      <c r="C167" s="37"/>
      <c r="D167" s="38"/>
      <c r="E167" s="37"/>
      <c r="F167" s="2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 spans="1:26">
      <c r="A169" s="2"/>
      <c r="B169" s="39"/>
      <c r="C169" s="41" t="s">
        <v>492</v>
      </c>
      <c r="D169" s="41"/>
      <c r="E169" s="41"/>
      <c r="F169" s="4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 spans="1:26">
      <c r="A170" s="2"/>
      <c r="B170" s="20"/>
      <c r="C170" s="25"/>
      <c r="D170" s="2"/>
      <c r="E170" s="2"/>
      <c r="F170" s="1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" customHeight="1" spans="1:26">
      <c r="A171" s="2"/>
      <c r="B171" s="20"/>
      <c r="C171" s="26" t="s">
        <v>322</v>
      </c>
      <c r="D171" s="27"/>
      <c r="E171" s="27"/>
      <c r="F171" s="19"/>
      <c r="G171" s="2"/>
      <c r="H171" s="2"/>
      <c r="I171" s="2"/>
      <c r="J171" s="2">
        <v>4</v>
      </c>
      <c r="K171" s="2">
        <v>4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6" customHeight="1" spans="1:26">
      <c r="A172" s="2"/>
      <c r="B172" s="20"/>
      <c r="C172" s="25"/>
      <c r="D172" s="2"/>
      <c r="E172" s="2"/>
      <c r="F172" s="1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 spans="1:26">
      <c r="A173" s="2"/>
      <c r="B173" s="29"/>
      <c r="C173" s="30" t="s">
        <v>323</v>
      </c>
      <c r="D173" s="842" t="s">
        <v>256</v>
      </c>
      <c r="E173" s="31" t="s">
        <v>255</v>
      </c>
      <c r="F173" s="1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" customHeight="1" spans="1:26">
      <c r="A174" s="2"/>
      <c r="B174" s="29"/>
      <c r="C174" s="32">
        <v>1</v>
      </c>
      <c r="D174" s="843" t="s">
        <v>324</v>
      </c>
      <c r="E174" s="34" t="s">
        <v>488</v>
      </c>
      <c r="F174" s="1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" customHeight="1" spans="1:26">
      <c r="A175" s="2"/>
      <c r="B175" s="29"/>
      <c r="C175" s="32">
        <v>2</v>
      </c>
      <c r="D175" s="843" t="s">
        <v>489</v>
      </c>
      <c r="E175" s="56"/>
      <c r="F175" s="1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" customHeight="1" spans="1:26">
      <c r="A176" s="2"/>
      <c r="B176" s="29"/>
      <c r="C176" s="32">
        <v>3</v>
      </c>
      <c r="D176" s="843" t="s">
        <v>490</v>
      </c>
      <c r="E176" s="56"/>
      <c r="F176" s="1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" customHeight="1" spans="1:26">
      <c r="A177" s="2"/>
      <c r="B177" s="29"/>
      <c r="C177" s="32">
        <v>4</v>
      </c>
      <c r="D177" s="843" t="s">
        <v>493</v>
      </c>
      <c r="E177" s="35"/>
      <c r="F177" s="1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 spans="1:26">
      <c r="A178" s="2"/>
      <c r="B178" s="36"/>
      <c r="C178" s="37"/>
      <c r="D178" s="38"/>
      <c r="E178" s="37"/>
      <c r="F178" s="2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 spans="1:26">
      <c r="A181" s="2"/>
      <c r="B181" s="65"/>
      <c r="C181" s="67" t="s">
        <v>494</v>
      </c>
      <c r="D181" s="67"/>
      <c r="E181" s="67"/>
      <c r="F181" s="7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 spans="1:26">
      <c r="A182" s="2"/>
      <c r="B182" s="68"/>
      <c r="C182" s="69"/>
      <c r="D182" s="69"/>
      <c r="E182" s="69"/>
      <c r="F182" s="1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Height="1" spans="1:26">
      <c r="A183" s="2"/>
      <c r="B183" s="68"/>
      <c r="C183" s="70"/>
      <c r="D183" s="71"/>
      <c r="E183" s="72"/>
      <c r="F183" s="1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Height="1" spans="1:26">
      <c r="A184" s="2"/>
      <c r="B184" s="68"/>
      <c r="C184" s="429" t="s">
        <v>495</v>
      </c>
      <c r="D184" s="69"/>
      <c r="E184" s="79"/>
      <c r="F184" s="1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Height="1" spans="1:26">
      <c r="A185" s="2"/>
      <c r="B185" s="68"/>
      <c r="C185" s="429" t="s">
        <v>496</v>
      </c>
      <c r="D185" s="69"/>
      <c r="E185" s="79"/>
      <c r="F185" s="1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Height="1" spans="1:26">
      <c r="A186" s="2"/>
      <c r="B186" s="68"/>
      <c r="C186" s="429" t="s">
        <v>497</v>
      </c>
      <c r="D186" s="69"/>
      <c r="E186" s="79"/>
      <c r="F186" s="1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Height="1" spans="1:26">
      <c r="A187" s="2"/>
      <c r="B187" s="68"/>
      <c r="C187" s="80"/>
      <c r="D187" s="81"/>
      <c r="E187" s="82"/>
      <c r="F187" s="1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 spans="1:26">
      <c r="A188" s="2"/>
      <c r="B188" s="20"/>
      <c r="C188" s="25"/>
      <c r="D188" s="2"/>
      <c r="E188" s="2"/>
      <c r="F188" s="1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75" customHeight="1" spans="1:26">
      <c r="A189" s="2"/>
      <c r="B189" s="20"/>
      <c r="C189" s="83" t="s">
        <v>322</v>
      </c>
      <c r="D189" s="84"/>
      <c r="E189" s="85"/>
      <c r="F189" s="19"/>
      <c r="G189" s="2"/>
      <c r="H189" s="2"/>
      <c r="I189" s="2"/>
      <c r="J189" s="2">
        <v>9</v>
      </c>
      <c r="K189" s="2">
        <v>20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 spans="1:26">
      <c r="A190" s="2"/>
      <c r="B190" s="20"/>
      <c r="C190" s="25"/>
      <c r="D190" s="2"/>
      <c r="E190" s="2"/>
      <c r="F190" s="1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 spans="1:26">
      <c r="A191" s="2"/>
      <c r="B191" s="29"/>
      <c r="C191" s="30" t="s">
        <v>323</v>
      </c>
      <c r="D191" s="842" t="s">
        <v>256</v>
      </c>
      <c r="E191" s="31" t="s">
        <v>255</v>
      </c>
      <c r="F191" s="1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" customHeight="1" spans="1:26">
      <c r="A192" s="2"/>
      <c r="B192" s="29"/>
      <c r="C192" s="32">
        <v>1</v>
      </c>
      <c r="D192" s="855" t="s">
        <v>324</v>
      </c>
      <c r="E192" s="34" t="s">
        <v>488</v>
      </c>
      <c r="F192" s="1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" customHeight="1" spans="1:26">
      <c r="A193" s="2"/>
      <c r="B193" s="29"/>
      <c r="C193" s="32">
        <v>2</v>
      </c>
      <c r="D193" s="87" t="s">
        <v>392</v>
      </c>
      <c r="E193" s="56"/>
      <c r="F193" s="1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" customHeight="1" spans="1:26">
      <c r="A194" s="2"/>
      <c r="B194" s="20"/>
      <c r="C194" s="32">
        <v>3</v>
      </c>
      <c r="D194" s="430" t="s">
        <v>393</v>
      </c>
      <c r="E194" s="56"/>
      <c r="F194" s="1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" customHeight="1" spans="1:26">
      <c r="A195" s="2"/>
      <c r="B195" s="20"/>
      <c r="C195" s="431">
        <v>4</v>
      </c>
      <c r="D195" s="430" t="s">
        <v>394</v>
      </c>
      <c r="E195" s="35"/>
      <c r="F195" s="1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 spans="1:26">
      <c r="A196" s="2"/>
      <c r="B196" s="36"/>
      <c r="C196" s="53"/>
      <c r="D196" s="53"/>
      <c r="E196" s="53"/>
      <c r="F196" s="2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 spans="1:26">
      <c r="A200" s="2"/>
      <c r="B200" s="39"/>
      <c r="C200" s="41" t="s">
        <v>498</v>
      </c>
      <c r="D200" s="41"/>
      <c r="E200" s="41"/>
      <c r="F200" s="4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 spans="1:26">
      <c r="A201" s="2"/>
      <c r="B201" s="20"/>
      <c r="C201" s="25"/>
      <c r="D201" s="2"/>
      <c r="E201" s="2"/>
      <c r="F201" s="1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" customHeight="1" spans="1:26">
      <c r="A202" s="2"/>
      <c r="B202" s="20"/>
      <c r="C202" s="26" t="s">
        <v>322</v>
      </c>
      <c r="D202" s="27"/>
      <c r="E202" s="28"/>
      <c r="F202" s="19"/>
      <c r="G202" s="2"/>
      <c r="H202" s="2"/>
      <c r="I202" s="2"/>
      <c r="J202" s="2">
        <v>5</v>
      </c>
      <c r="K202" s="2">
        <v>5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6" customHeight="1" spans="1:26">
      <c r="A203" s="2"/>
      <c r="B203" s="20"/>
      <c r="C203" s="25"/>
      <c r="D203" s="2"/>
      <c r="E203" s="2"/>
      <c r="F203" s="1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 spans="1:26">
      <c r="A204" s="2"/>
      <c r="B204" s="29"/>
      <c r="C204" s="30" t="s">
        <v>323</v>
      </c>
      <c r="D204" s="842" t="s">
        <v>256</v>
      </c>
      <c r="E204" s="31" t="s">
        <v>255</v>
      </c>
      <c r="F204" s="1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" customHeight="1" spans="1:26">
      <c r="A205" s="2"/>
      <c r="B205" s="29"/>
      <c r="C205" s="32">
        <v>1</v>
      </c>
      <c r="D205" s="843" t="s">
        <v>324</v>
      </c>
      <c r="E205" s="34" t="s">
        <v>488</v>
      </c>
      <c r="F205" s="1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" customHeight="1" spans="1:26">
      <c r="A206" s="2"/>
      <c r="B206" s="29"/>
      <c r="C206" s="32">
        <v>4</v>
      </c>
      <c r="D206" s="843" t="s">
        <v>329</v>
      </c>
      <c r="E206" s="35"/>
      <c r="F206" s="1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 spans="1:26">
      <c r="A207" s="2"/>
      <c r="B207" s="36"/>
      <c r="C207" s="37"/>
      <c r="D207" s="38"/>
      <c r="E207" s="37"/>
      <c r="F207" s="2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 spans="1:26">
      <c r="A209" s="2"/>
      <c r="B209" s="39"/>
      <c r="C209" s="41" t="s">
        <v>499</v>
      </c>
      <c r="D209" s="41"/>
      <c r="E209" s="41"/>
      <c r="F209" s="4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 spans="1:26">
      <c r="A210" s="2"/>
      <c r="B210" s="20"/>
      <c r="C210" s="25"/>
      <c r="D210" s="2"/>
      <c r="E210" s="2"/>
      <c r="F210" s="1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" customHeight="1" spans="1:26">
      <c r="A211" s="2"/>
      <c r="B211" s="20"/>
      <c r="C211" s="26" t="s">
        <v>322</v>
      </c>
      <c r="D211" s="27"/>
      <c r="E211" s="28"/>
      <c r="F211" s="19"/>
      <c r="G211" s="2"/>
      <c r="H211" s="2"/>
      <c r="I211" s="2"/>
      <c r="J211" s="2">
        <v>6</v>
      </c>
      <c r="K211" s="2">
        <v>6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6" customHeight="1" spans="1:26">
      <c r="A212" s="2"/>
      <c r="B212" s="20"/>
      <c r="C212" s="25"/>
      <c r="D212" s="2"/>
      <c r="E212" s="2"/>
      <c r="F212" s="1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 spans="1:26">
      <c r="A213" s="2"/>
      <c r="B213" s="29"/>
      <c r="C213" s="30" t="s">
        <v>323</v>
      </c>
      <c r="D213" s="842" t="s">
        <v>256</v>
      </c>
      <c r="E213" s="31" t="s">
        <v>255</v>
      </c>
      <c r="F213" s="1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" customHeight="1" spans="1:26">
      <c r="A214" s="2"/>
      <c r="B214" s="29"/>
      <c r="C214" s="32">
        <v>1</v>
      </c>
      <c r="D214" s="843" t="s">
        <v>324</v>
      </c>
      <c r="E214" s="34" t="s">
        <v>500</v>
      </c>
      <c r="F214" s="1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" customHeight="1" spans="1:26">
      <c r="A215" s="2"/>
      <c r="B215" s="29"/>
      <c r="C215" s="32">
        <v>4</v>
      </c>
      <c r="D215" s="843" t="s">
        <v>329</v>
      </c>
      <c r="E215" s="35"/>
      <c r="F215" s="1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 spans="1:26">
      <c r="A216" s="2"/>
      <c r="B216" s="36"/>
      <c r="C216" s="37"/>
      <c r="D216" s="38"/>
      <c r="E216" s="432"/>
      <c r="F216" s="2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 spans="1:26">
      <c r="A218" s="2"/>
      <c r="B218" s="39"/>
      <c r="C218" s="40" t="s">
        <v>501</v>
      </c>
      <c r="D218" s="41"/>
      <c r="E218" s="41"/>
      <c r="F218" s="4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 spans="1:26">
      <c r="A219" s="2"/>
      <c r="B219" s="20"/>
      <c r="C219" s="25"/>
      <c r="D219" s="2"/>
      <c r="E219" s="2"/>
      <c r="F219" s="1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" customHeight="1" spans="1:26">
      <c r="A220" s="2"/>
      <c r="B220" s="20"/>
      <c r="C220" s="26" t="s">
        <v>322</v>
      </c>
      <c r="D220" s="26"/>
      <c r="E220" s="28"/>
      <c r="F220" s="19"/>
      <c r="G220" s="2"/>
      <c r="H220" s="2"/>
      <c r="I220" s="2"/>
      <c r="J220" s="2">
        <v>7</v>
      </c>
      <c r="K220" s="2">
        <v>7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6" customHeight="1" spans="1:26">
      <c r="A221" s="2"/>
      <c r="B221" s="20"/>
      <c r="C221" s="25"/>
      <c r="D221" s="2"/>
      <c r="E221" s="2"/>
      <c r="F221" s="1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 spans="1:26">
      <c r="A222" s="2"/>
      <c r="B222" s="29"/>
      <c r="C222" s="30" t="s">
        <v>323</v>
      </c>
      <c r="D222" s="842" t="s">
        <v>256</v>
      </c>
      <c r="E222" s="31" t="s">
        <v>255</v>
      </c>
      <c r="F222" s="1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" customHeight="1" spans="1:26">
      <c r="A223" s="2"/>
      <c r="B223" s="29"/>
      <c r="C223" s="32">
        <v>1</v>
      </c>
      <c r="D223" s="843" t="s">
        <v>324</v>
      </c>
      <c r="E223" s="34" t="s">
        <v>488</v>
      </c>
      <c r="F223" s="1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" customHeight="1" spans="1:26">
      <c r="A224" s="2"/>
      <c r="B224" s="29"/>
      <c r="C224" s="32">
        <v>4</v>
      </c>
      <c r="D224" s="843" t="s">
        <v>329</v>
      </c>
      <c r="E224" s="35"/>
      <c r="F224" s="1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 spans="1:26">
      <c r="A225" s="2"/>
      <c r="B225" s="36"/>
      <c r="C225" s="37"/>
      <c r="D225" s="38"/>
      <c r="E225" s="37"/>
      <c r="F225" s="2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 spans="1:26">
      <c r="A227" s="2"/>
      <c r="B227" s="39"/>
      <c r="C227" s="40" t="s">
        <v>502</v>
      </c>
      <c r="D227" s="41"/>
      <c r="E227" s="41"/>
      <c r="F227" s="4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 spans="1:26">
      <c r="A228" s="2"/>
      <c r="B228" s="20"/>
      <c r="C228" s="25"/>
      <c r="D228" s="2"/>
      <c r="E228" s="2"/>
      <c r="F228" s="1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" customHeight="1" spans="1:26">
      <c r="A229" s="2"/>
      <c r="B229" s="20"/>
      <c r="C229" s="26" t="s">
        <v>322</v>
      </c>
      <c r="D229" s="27"/>
      <c r="E229" s="28"/>
      <c r="F229" s="19"/>
      <c r="G229" s="2"/>
      <c r="H229" s="2"/>
      <c r="I229" s="2"/>
      <c r="J229" s="2">
        <v>8</v>
      </c>
      <c r="K229" s="2">
        <v>8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6" customHeight="1" spans="1:26">
      <c r="A230" s="2"/>
      <c r="B230" s="20"/>
      <c r="C230" s="25"/>
      <c r="D230" s="2"/>
      <c r="E230" s="2"/>
      <c r="F230" s="1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 spans="1:26">
      <c r="A231" s="2"/>
      <c r="B231" s="29"/>
      <c r="C231" s="30" t="s">
        <v>323</v>
      </c>
      <c r="D231" s="842" t="s">
        <v>256</v>
      </c>
      <c r="E231" s="31" t="s">
        <v>255</v>
      </c>
      <c r="F231" s="1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" customHeight="1" spans="1:26">
      <c r="A232" s="2"/>
      <c r="B232" s="29"/>
      <c r="C232" s="32">
        <v>1</v>
      </c>
      <c r="D232" s="843" t="s">
        <v>324</v>
      </c>
      <c r="E232" s="34" t="s">
        <v>488</v>
      </c>
      <c r="F232" s="1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" customHeight="1" spans="1:26">
      <c r="A233" s="2"/>
      <c r="B233" s="29"/>
      <c r="C233" s="32">
        <v>4</v>
      </c>
      <c r="D233" s="843" t="s">
        <v>329</v>
      </c>
      <c r="E233" s="35"/>
      <c r="F233" s="1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 spans="1:26">
      <c r="A234" s="2"/>
      <c r="B234" s="36"/>
      <c r="C234" s="37"/>
      <c r="D234" s="38"/>
      <c r="E234" s="37"/>
      <c r="F234" s="2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 spans="1:26">
      <c r="A236" s="2"/>
      <c r="B236" s="39"/>
      <c r="C236" s="40" t="s">
        <v>503</v>
      </c>
      <c r="D236" s="41"/>
      <c r="E236" s="41"/>
      <c r="F236" s="4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 spans="1:26">
      <c r="A237" s="2"/>
      <c r="B237" s="20"/>
      <c r="C237" s="25"/>
      <c r="D237" s="2"/>
      <c r="E237" s="2"/>
      <c r="F237" s="1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" customHeight="1" spans="1:26">
      <c r="A238" s="2"/>
      <c r="B238" s="20"/>
      <c r="C238" s="26" t="s">
        <v>322</v>
      </c>
      <c r="D238" s="27"/>
      <c r="E238" s="28"/>
      <c r="F238" s="19"/>
      <c r="G238" s="2"/>
      <c r="H238" s="2"/>
      <c r="I238" s="2"/>
      <c r="J238" s="2">
        <v>9</v>
      </c>
      <c r="K238" s="2">
        <v>9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6" customHeight="1" spans="1:26">
      <c r="A239" s="2"/>
      <c r="B239" s="20"/>
      <c r="C239" s="25"/>
      <c r="D239" s="2"/>
      <c r="E239" s="2"/>
      <c r="F239" s="1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 spans="1:26">
      <c r="A240" s="2"/>
      <c r="B240" s="29"/>
      <c r="C240" s="30" t="s">
        <v>323</v>
      </c>
      <c r="D240" s="842" t="s">
        <v>256</v>
      </c>
      <c r="E240" s="31" t="s">
        <v>255</v>
      </c>
      <c r="F240" s="1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" customHeight="1" spans="1:26">
      <c r="A241" s="2"/>
      <c r="B241" s="29"/>
      <c r="C241" s="32">
        <v>1</v>
      </c>
      <c r="D241" s="843" t="s">
        <v>324</v>
      </c>
      <c r="E241" s="34" t="s">
        <v>488</v>
      </c>
      <c r="F241" s="1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" customHeight="1" spans="1:26">
      <c r="A242" s="2"/>
      <c r="B242" s="29"/>
      <c r="C242" s="32">
        <v>4</v>
      </c>
      <c r="D242" s="843" t="s">
        <v>329</v>
      </c>
      <c r="E242" s="35"/>
      <c r="F242" s="1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 spans="1:26">
      <c r="A243" s="2"/>
      <c r="B243" s="36"/>
      <c r="C243" s="37"/>
      <c r="D243" s="38"/>
      <c r="E243" s="37"/>
      <c r="F243" s="2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 spans="1:26">
      <c r="A245" s="2"/>
      <c r="B245" s="13"/>
      <c r="C245" s="14" t="s">
        <v>504</v>
      </c>
      <c r="D245" s="15"/>
      <c r="E245" s="15"/>
      <c r="F245" s="4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 spans="1:26">
      <c r="A246" s="2"/>
      <c r="B246" s="20"/>
      <c r="C246" s="25"/>
      <c r="D246" s="2"/>
      <c r="E246" s="2"/>
      <c r="F246" s="1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 spans="1:26">
      <c r="A247" s="2"/>
      <c r="B247" s="20"/>
      <c r="C247" s="83" t="s">
        <v>322</v>
      </c>
      <c r="D247" s="84"/>
      <c r="E247" s="84"/>
      <c r="F247" s="1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 spans="1:26">
      <c r="A248" s="2"/>
      <c r="B248" s="20"/>
      <c r="C248" s="25"/>
      <c r="D248" s="2"/>
      <c r="E248" s="2"/>
      <c r="F248" s="1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 spans="1:26">
      <c r="A249" s="2"/>
      <c r="B249" s="29"/>
      <c r="C249" s="30" t="s">
        <v>323</v>
      </c>
      <c r="D249" s="842" t="s">
        <v>256</v>
      </c>
      <c r="E249" s="31" t="s">
        <v>255</v>
      </c>
      <c r="F249" s="1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5" customHeight="1" spans="1:26">
      <c r="A250" s="2"/>
      <c r="B250" s="29"/>
      <c r="C250" s="32">
        <v>1</v>
      </c>
      <c r="D250" s="843" t="s">
        <v>366</v>
      </c>
      <c r="E250" s="34" t="s">
        <v>488</v>
      </c>
      <c r="F250" s="1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0" customHeight="1" spans="1:26">
      <c r="A251" s="2"/>
      <c r="B251" s="29"/>
      <c r="C251" s="32">
        <v>4</v>
      </c>
      <c r="D251" s="843" t="s">
        <v>329</v>
      </c>
      <c r="E251" s="35"/>
      <c r="F251" s="1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 spans="1:26">
      <c r="A252" s="2"/>
      <c r="B252" s="36"/>
      <c r="C252" s="53"/>
      <c r="D252" s="53"/>
      <c r="E252" s="53"/>
      <c r="F252" s="2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/>
    <row r="254" ht="13.5" customHeight="1" spans="1:26">
      <c r="A254" s="2"/>
      <c r="B254" s="39"/>
      <c r="C254" s="41" t="s">
        <v>505</v>
      </c>
      <c r="D254" s="41"/>
      <c r="E254" s="41"/>
      <c r="F254" s="4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 spans="1:26">
      <c r="A255" s="2"/>
      <c r="B255" s="20"/>
      <c r="C255" s="25"/>
      <c r="D255" s="2"/>
      <c r="E255" s="2"/>
      <c r="F255" s="1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" customHeight="1" spans="1:26">
      <c r="A256" s="2"/>
      <c r="B256" s="20"/>
      <c r="C256" s="26" t="s">
        <v>322</v>
      </c>
      <c r="D256" s="27"/>
      <c r="E256" s="28"/>
      <c r="F256" s="19"/>
      <c r="G256" s="2"/>
      <c r="H256" s="2"/>
      <c r="I256" s="2"/>
      <c r="J256" s="2">
        <v>11</v>
      </c>
      <c r="K256" s="2">
        <v>11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6" customHeight="1" spans="1:26">
      <c r="A257" s="2"/>
      <c r="B257" s="20"/>
      <c r="C257" s="25"/>
      <c r="D257" s="2"/>
      <c r="E257" s="2"/>
      <c r="F257" s="1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 spans="1:26">
      <c r="A258" s="2"/>
      <c r="B258" s="29"/>
      <c r="C258" s="30" t="s">
        <v>323</v>
      </c>
      <c r="D258" s="842" t="s">
        <v>256</v>
      </c>
      <c r="E258" s="31" t="s">
        <v>255</v>
      </c>
      <c r="F258" s="1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" customHeight="1" spans="1:26">
      <c r="A259" s="2"/>
      <c r="B259" s="29"/>
      <c r="C259" s="32">
        <v>1</v>
      </c>
      <c r="D259" s="843" t="s">
        <v>324</v>
      </c>
      <c r="E259" s="34" t="s">
        <v>506</v>
      </c>
      <c r="F259" s="1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" customHeight="1" spans="1:26">
      <c r="A260" s="2"/>
      <c r="B260" s="29"/>
      <c r="C260" s="32">
        <v>4</v>
      </c>
      <c r="D260" s="843" t="s">
        <v>329</v>
      </c>
      <c r="E260" s="35"/>
      <c r="F260" s="1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 spans="1:26">
      <c r="A261" s="2"/>
      <c r="B261" s="36"/>
      <c r="C261" s="37"/>
      <c r="D261" s="38"/>
      <c r="E261" s="37"/>
      <c r="F261" s="2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/>
    <row r="263" ht="15.75" customHeight="1"/>
    <row r="264" ht="15.75" customHeight="1" spans="1:26">
      <c r="A264" s="2"/>
      <c r="B264" s="65"/>
      <c r="C264" s="66" t="s">
        <v>507</v>
      </c>
      <c r="D264" s="67"/>
      <c r="E264" s="67"/>
      <c r="F264" s="7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 spans="1:26">
      <c r="A265" s="2"/>
      <c r="B265" s="68"/>
      <c r="C265" s="69"/>
      <c r="D265" s="69"/>
      <c r="E265" s="69"/>
      <c r="F265" s="1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Height="1" spans="1:26">
      <c r="A266" s="2"/>
      <c r="B266" s="68"/>
      <c r="C266" s="70"/>
      <c r="D266" s="71"/>
      <c r="E266" s="72"/>
      <c r="F266" s="1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Height="1" spans="1:26">
      <c r="A267" s="2"/>
      <c r="B267" s="68"/>
      <c r="C267" s="429" t="s">
        <v>508</v>
      </c>
      <c r="D267" s="69"/>
      <c r="E267" s="79"/>
      <c r="F267" s="1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Height="1" spans="1:26">
      <c r="A268" s="2"/>
      <c r="B268" s="68"/>
      <c r="C268" s="429" t="s">
        <v>509</v>
      </c>
      <c r="D268" s="91"/>
      <c r="E268" s="92"/>
      <c r="F268" s="1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Height="1" spans="1:26">
      <c r="A269" s="2"/>
      <c r="B269" s="68"/>
      <c r="C269" s="429" t="s">
        <v>510</v>
      </c>
      <c r="D269" s="61"/>
      <c r="E269" s="62"/>
      <c r="F269" s="1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Height="1" spans="1:26">
      <c r="A270" s="2"/>
      <c r="B270" s="68"/>
      <c r="C270" s="80"/>
      <c r="D270" s="93"/>
      <c r="E270" s="94"/>
      <c r="F270" s="1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 spans="1:26">
      <c r="A271" s="2"/>
      <c r="B271" s="20"/>
      <c r="C271" s="419"/>
      <c r="D271" s="53"/>
      <c r="E271" s="24"/>
      <c r="F271" s="1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2.5" customHeight="1" spans="1:26">
      <c r="A272" s="2"/>
      <c r="B272" s="20"/>
      <c r="C272" s="83" t="s">
        <v>322</v>
      </c>
      <c r="D272" s="84"/>
      <c r="E272" s="84"/>
      <c r="F272" s="19"/>
      <c r="G272" s="2"/>
      <c r="H272" s="2"/>
      <c r="I272" s="2"/>
      <c r="J272" s="2">
        <v>16</v>
      </c>
      <c r="K272" s="2">
        <v>27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 spans="1:26">
      <c r="A273" s="2"/>
      <c r="B273" s="20"/>
      <c r="C273" s="25"/>
      <c r="D273" s="2"/>
      <c r="E273" s="2"/>
      <c r="F273" s="1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 spans="1:26">
      <c r="A274" s="2"/>
      <c r="B274" s="29"/>
      <c r="C274" s="30" t="s">
        <v>323</v>
      </c>
      <c r="D274" s="842" t="s">
        <v>256</v>
      </c>
      <c r="E274" s="31" t="s">
        <v>255</v>
      </c>
      <c r="F274" s="1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" customHeight="1" spans="1:26">
      <c r="A275" s="2"/>
      <c r="B275" s="29"/>
      <c r="C275" s="32">
        <v>1</v>
      </c>
      <c r="D275" s="855" t="s">
        <v>366</v>
      </c>
      <c r="E275" s="34" t="s">
        <v>488</v>
      </c>
      <c r="F275" s="1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" customHeight="1" spans="1:26">
      <c r="A276" s="2"/>
      <c r="B276" s="29"/>
      <c r="C276" s="32">
        <v>2</v>
      </c>
      <c r="D276" s="855" t="s">
        <v>511</v>
      </c>
      <c r="E276" s="56"/>
      <c r="F276" s="1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33" customHeight="1" spans="1:26">
      <c r="A277" s="2"/>
      <c r="B277" s="29"/>
      <c r="C277" s="32">
        <v>3</v>
      </c>
      <c r="D277" s="86" t="s">
        <v>512</v>
      </c>
      <c r="E277" s="56"/>
      <c r="F277" s="1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" customHeight="1" spans="1:26">
      <c r="A278" s="2"/>
      <c r="B278" s="20"/>
      <c r="C278" s="32">
        <v>4</v>
      </c>
      <c r="D278" s="86" t="s">
        <v>513</v>
      </c>
      <c r="E278" s="35"/>
      <c r="F278" s="1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 spans="1:26">
      <c r="A279" s="2"/>
      <c r="B279" s="36"/>
      <c r="C279" s="53"/>
      <c r="D279" s="53"/>
      <c r="E279" s="53"/>
      <c r="F279" s="2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4"/>
    <row r="290" ht="14"/>
    <row r="291" ht="14"/>
    <row r="292" ht="14"/>
    <row r="293" ht="14"/>
    <row r="294" ht="14"/>
    <row r="295" ht="14"/>
    <row r="296" ht="14"/>
    <row r="297" ht="14"/>
    <row r="298" ht="14"/>
    <row r="299" ht="14"/>
    <row r="300" ht="14"/>
    <row r="301" ht="14"/>
    <row r="302" ht="14"/>
    <row r="303" ht="14"/>
    <row r="304" ht="14"/>
    <row r="305" ht="14"/>
    <row r="306" ht="14"/>
    <row r="307" ht="14"/>
    <row r="308" ht="14"/>
    <row r="309" ht="14"/>
    <row r="310" ht="14"/>
    <row r="311" ht="14"/>
    <row r="312" ht="14"/>
    <row r="313" ht="14"/>
    <row r="314" ht="14"/>
    <row r="315" ht="14"/>
    <row r="316" ht="14"/>
    <row r="317" ht="14"/>
    <row r="318" ht="14"/>
    <row r="319" ht="14"/>
    <row r="320" ht="14"/>
    <row r="321" ht="14"/>
    <row r="322" ht="14"/>
    <row r="323" ht="14"/>
    <row r="324" ht="14"/>
    <row r="325" ht="14"/>
    <row r="326" ht="14"/>
    <row r="327" ht="14"/>
    <row r="328" ht="14"/>
    <row r="329" ht="14"/>
    <row r="330" ht="14"/>
    <row r="331" ht="14"/>
    <row r="332" ht="14"/>
    <row r="333" ht="14"/>
    <row r="334" ht="14"/>
    <row r="335" ht="14"/>
    <row r="336" ht="14"/>
    <row r="337" ht="14"/>
    <row r="338" ht="14"/>
    <row r="339" ht="14"/>
    <row r="340" ht="14"/>
    <row r="341" ht="14"/>
    <row r="342" ht="14"/>
    <row r="343" ht="14"/>
    <row r="344" ht="14"/>
    <row r="345" ht="14"/>
    <row r="346" ht="14"/>
    <row r="347" ht="14"/>
    <row r="348" ht="14"/>
    <row r="349" ht="14"/>
    <row r="350" ht="14"/>
    <row r="351" ht="14"/>
    <row r="352" ht="14"/>
    <row r="353" ht="14"/>
    <row r="354" ht="14"/>
    <row r="355" ht="14"/>
    <row r="356" ht="14"/>
    <row r="357" ht="14"/>
    <row r="358" ht="14"/>
    <row r="359" ht="14"/>
    <row r="360" ht="14"/>
    <row r="361" ht="14"/>
    <row r="362" ht="14"/>
    <row r="363" ht="14"/>
    <row r="364" ht="14"/>
    <row r="365" ht="14"/>
    <row r="366" ht="14"/>
    <row r="367" ht="14"/>
    <row r="368" ht="14"/>
    <row r="369" ht="14"/>
    <row r="370" ht="14"/>
    <row r="371" ht="14"/>
    <row r="372" ht="14"/>
    <row r="373" ht="14"/>
    <row r="374" ht="14"/>
    <row r="375" ht="14"/>
    <row r="376" ht="14"/>
    <row r="377" ht="14"/>
    <row r="378" ht="14"/>
    <row r="379" ht="14"/>
    <row r="380" ht="14"/>
    <row r="381" ht="14"/>
    <row r="382" ht="14"/>
    <row r="383" ht="14"/>
    <row r="384" ht="14"/>
    <row r="385" ht="14"/>
    <row r="386" ht="14"/>
    <row r="387" ht="14"/>
    <row r="388" ht="14"/>
    <row r="389" ht="14"/>
    <row r="390" ht="14"/>
    <row r="391" ht="14"/>
    <row r="392" ht="14"/>
    <row r="393" ht="14"/>
    <row r="394" ht="14"/>
    <row r="395" ht="14"/>
    <row r="396" ht="14"/>
    <row r="397" ht="14"/>
    <row r="398" ht="14"/>
    <row r="399" ht="14"/>
    <row r="400" ht="14"/>
    <row r="401" ht="14"/>
    <row r="402" ht="14"/>
    <row r="403" ht="14"/>
    <row r="404" ht="14"/>
    <row r="405" ht="14"/>
    <row r="406" ht="14"/>
    <row r="407" ht="14"/>
    <row r="408" ht="14"/>
    <row r="409" ht="14"/>
    <row r="410" ht="14"/>
    <row r="411" ht="14"/>
    <row r="412" ht="14"/>
    <row r="413" ht="14"/>
    <row r="414" ht="14"/>
    <row r="415" ht="14"/>
    <row r="416" ht="14"/>
    <row r="417" ht="14"/>
    <row r="418" ht="14"/>
    <row r="419" ht="14"/>
    <row r="420" ht="14"/>
    <row r="421" ht="14"/>
    <row r="422" ht="14"/>
    <row r="423" ht="14"/>
    <row r="424" ht="14"/>
    <row r="425" ht="14"/>
    <row r="426" ht="14"/>
    <row r="427" ht="14"/>
    <row r="428" ht="14"/>
    <row r="429" ht="14"/>
    <row r="430" ht="14"/>
    <row r="431" ht="14"/>
    <row r="432" ht="14"/>
    <row r="433" ht="14"/>
    <row r="434" ht="14"/>
    <row r="435" ht="14"/>
    <row r="436" ht="14"/>
    <row r="437" ht="14"/>
    <row r="438" ht="14"/>
    <row r="439" ht="14"/>
    <row r="440" ht="14"/>
    <row r="441" ht="14"/>
    <row r="442" ht="14"/>
    <row r="443" ht="14"/>
    <row r="444" ht="14"/>
    <row r="445" ht="14"/>
    <row r="446" ht="14"/>
    <row r="447" ht="14"/>
    <row r="448" ht="14"/>
    <row r="449" ht="14"/>
    <row r="450" ht="14"/>
    <row r="451" ht="14"/>
    <row r="452" ht="14"/>
    <row r="453" ht="14"/>
    <row r="454" ht="14"/>
    <row r="455" ht="14"/>
    <row r="456" ht="14"/>
    <row r="457" ht="14"/>
    <row r="458" ht="14"/>
    <row r="459" ht="14"/>
    <row r="460" ht="14"/>
    <row r="461" ht="14"/>
    <row r="462" ht="14"/>
    <row r="463" ht="14"/>
    <row r="464" ht="14"/>
    <row r="465" ht="14"/>
    <row r="466" ht="14"/>
    <row r="467" ht="14"/>
    <row r="468" ht="14"/>
    <row r="469" ht="14"/>
    <row r="470" ht="14"/>
    <row r="471" ht="14"/>
    <row r="472" ht="14"/>
    <row r="473" ht="14"/>
    <row r="474" ht="14"/>
    <row r="475" ht="14"/>
    <row r="476" ht="14"/>
    <row r="477" ht="14"/>
    <row r="478" ht="14"/>
    <row r="479" ht="14"/>
    <row r="480" ht="14"/>
    <row r="481" ht="14"/>
    <row r="482" ht="14"/>
    <row r="483" ht="14"/>
    <row r="484" ht="14"/>
    <row r="485" ht="14"/>
    <row r="486" ht="14"/>
    <row r="487" ht="14"/>
    <row r="488" ht="14"/>
    <row r="489" ht="14"/>
    <row r="490" ht="14"/>
    <row r="491" ht="14"/>
    <row r="492" ht="14"/>
    <row r="493" ht="14"/>
    <row r="494" ht="14"/>
    <row r="495" ht="14"/>
    <row r="496" ht="14"/>
    <row r="497" ht="14"/>
    <row r="498" ht="14"/>
    <row r="499" ht="14"/>
    <row r="500" ht="14"/>
    <row r="501" ht="14"/>
    <row r="502" ht="14"/>
    <row r="503" ht="14"/>
    <row r="504" ht="14"/>
    <row r="505" ht="14"/>
    <row r="506" ht="14"/>
    <row r="507" ht="14"/>
    <row r="508" ht="14"/>
    <row r="509" ht="14"/>
    <row r="510" ht="14"/>
    <row r="511" ht="14"/>
    <row r="512" ht="14"/>
    <row r="513" ht="14"/>
    <row r="514" ht="14"/>
    <row r="515" ht="14"/>
    <row r="516" ht="14"/>
    <row r="517" ht="14"/>
    <row r="518" ht="14"/>
    <row r="519" ht="14"/>
    <row r="520" ht="14"/>
    <row r="521" ht="14"/>
    <row r="522" ht="14"/>
    <row r="523" ht="14"/>
    <row r="524" ht="14"/>
    <row r="525" ht="14"/>
    <row r="526" ht="14"/>
    <row r="527" ht="14"/>
    <row r="528" ht="14"/>
    <row r="529" ht="14"/>
    <row r="530" ht="14"/>
    <row r="531" ht="14"/>
    <row r="532" ht="14"/>
    <row r="533" ht="14"/>
    <row r="534" ht="14"/>
    <row r="535" ht="14"/>
    <row r="536" ht="14"/>
    <row r="537" ht="14"/>
    <row r="538" ht="14"/>
    <row r="539" ht="14"/>
    <row r="540" ht="14"/>
    <row r="541" ht="14"/>
    <row r="542" ht="14"/>
    <row r="543" ht="14"/>
    <row r="544" ht="14"/>
    <row r="545" ht="14"/>
    <row r="546" ht="14"/>
    <row r="547" ht="14"/>
    <row r="548" ht="14"/>
    <row r="549" ht="14"/>
    <row r="550" ht="14"/>
    <row r="551" ht="14"/>
    <row r="552" ht="14"/>
    <row r="553" ht="14"/>
    <row r="554" ht="14"/>
    <row r="555" ht="14"/>
    <row r="556" ht="14"/>
    <row r="557" ht="14"/>
    <row r="558" ht="14"/>
    <row r="559" ht="14"/>
    <row r="560" ht="14"/>
    <row r="561" ht="14"/>
    <row r="562" ht="14"/>
    <row r="563" ht="14"/>
    <row r="564" ht="14"/>
    <row r="565" ht="14"/>
    <row r="566" ht="14"/>
    <row r="567" ht="14"/>
    <row r="568" ht="14"/>
    <row r="569" ht="14"/>
    <row r="570" ht="14"/>
    <row r="571" ht="14"/>
    <row r="572" ht="14"/>
    <row r="573" ht="14"/>
    <row r="574" ht="14"/>
    <row r="575" ht="14"/>
    <row r="576" ht="14"/>
    <row r="577" ht="14"/>
    <row r="578" ht="14"/>
    <row r="579" ht="14"/>
    <row r="580" ht="14"/>
    <row r="581" ht="14"/>
    <row r="582" ht="14"/>
    <row r="583" ht="14"/>
    <row r="584" ht="14"/>
    <row r="585" ht="14"/>
    <row r="586" ht="14"/>
    <row r="587" ht="14"/>
    <row r="588" ht="14"/>
    <row r="589" ht="14"/>
    <row r="590" ht="14"/>
    <row r="591" ht="14"/>
    <row r="592" ht="14"/>
    <row r="593" ht="14"/>
    <row r="594" ht="14"/>
    <row r="595" ht="14"/>
    <row r="596" ht="14"/>
    <row r="597" ht="14"/>
    <row r="598" ht="14"/>
    <row r="599" ht="14"/>
    <row r="600" ht="14"/>
    <row r="601" ht="14"/>
    <row r="602" ht="14"/>
    <row r="603" ht="14"/>
    <row r="604" ht="14"/>
    <row r="605" ht="14"/>
    <row r="606" ht="14"/>
    <row r="607" ht="14"/>
    <row r="608" ht="14"/>
    <row r="609" ht="14"/>
    <row r="610" ht="14"/>
    <row r="611" ht="14"/>
    <row r="612" ht="14"/>
    <row r="613" ht="14"/>
    <row r="614" ht="14"/>
    <row r="615" ht="14"/>
    <row r="616" ht="14"/>
    <row r="617" ht="14"/>
    <row r="618" ht="14"/>
    <row r="619" ht="14"/>
    <row r="620" ht="14"/>
    <row r="621" ht="14"/>
    <row r="622" ht="14"/>
    <row r="623" ht="14"/>
    <row r="624" ht="14"/>
    <row r="625" ht="14"/>
    <row r="626" ht="14"/>
    <row r="627" ht="14"/>
    <row r="628" ht="14"/>
    <row r="629" ht="14"/>
    <row r="630" ht="14"/>
    <row r="631" ht="14"/>
    <row r="632" ht="14"/>
    <row r="633" ht="14"/>
    <row r="634" ht="14"/>
    <row r="635" ht="14"/>
    <row r="636" ht="14"/>
    <row r="637" ht="14"/>
    <row r="638" ht="14"/>
    <row r="639" ht="14"/>
    <row r="640" ht="14"/>
    <row r="641" ht="14"/>
    <row r="642" ht="14"/>
    <row r="643" ht="14"/>
    <row r="644" ht="14"/>
    <row r="645" ht="14"/>
    <row r="646" ht="14"/>
    <row r="647" ht="14"/>
    <row r="648" ht="14"/>
    <row r="649" ht="14"/>
    <row r="650" ht="14"/>
    <row r="651" ht="14"/>
    <row r="652" ht="14"/>
    <row r="653" ht="14"/>
    <row r="654" ht="14"/>
    <row r="655" ht="14"/>
    <row r="656" ht="14"/>
    <row r="657" ht="14"/>
    <row r="658" ht="14"/>
    <row r="659" ht="14"/>
    <row r="660" ht="14"/>
    <row r="661" ht="14"/>
    <row r="662" ht="14"/>
    <row r="663" ht="14"/>
    <row r="664" ht="14"/>
    <row r="665" ht="14"/>
    <row r="666" ht="14"/>
    <row r="667" ht="14"/>
    <row r="668" ht="14"/>
    <row r="669" ht="14"/>
    <row r="670" ht="14"/>
    <row r="671" ht="14"/>
    <row r="672" ht="14"/>
    <row r="673" ht="14"/>
    <row r="674" ht="14"/>
    <row r="675" ht="14"/>
    <row r="676" ht="14"/>
    <row r="677" ht="14"/>
    <row r="678" ht="14"/>
    <row r="679" ht="14"/>
    <row r="680" ht="14"/>
    <row r="681" ht="14"/>
    <row r="682" ht="14"/>
    <row r="683" ht="14"/>
    <row r="684" ht="14"/>
    <row r="685" ht="14"/>
    <row r="686" ht="14"/>
    <row r="687" ht="14"/>
    <row r="688" ht="14"/>
    <row r="689" ht="14"/>
    <row r="690" ht="14"/>
    <row r="691" ht="14"/>
    <row r="692" ht="14"/>
    <row r="693" ht="14"/>
    <row r="694" ht="14"/>
    <row r="695" ht="14"/>
    <row r="696" ht="14"/>
    <row r="697" ht="14"/>
    <row r="698" ht="14"/>
    <row r="699" ht="14"/>
    <row r="700" ht="14"/>
    <row r="701" ht="14"/>
    <row r="702" ht="14"/>
    <row r="703" ht="14"/>
    <row r="704" ht="14"/>
    <row r="705" ht="14"/>
    <row r="706" ht="14"/>
    <row r="707" ht="14"/>
    <row r="708" ht="14"/>
    <row r="709" ht="14"/>
    <row r="710" ht="14"/>
    <row r="711" ht="14"/>
    <row r="712" ht="14"/>
    <row r="713" ht="14"/>
    <row r="714" ht="14"/>
    <row r="715" ht="14"/>
    <row r="716" ht="14"/>
    <row r="717" ht="14"/>
    <row r="718" ht="14"/>
    <row r="719" ht="14"/>
    <row r="720" ht="14"/>
    <row r="721" ht="14"/>
    <row r="722" ht="14"/>
    <row r="723" ht="14"/>
    <row r="724" ht="14"/>
    <row r="725" ht="14"/>
    <row r="726" ht="14"/>
    <row r="727" ht="14"/>
    <row r="728" ht="14"/>
    <row r="729" ht="14"/>
    <row r="730" ht="14"/>
    <row r="731" ht="14"/>
    <row r="732" ht="14"/>
    <row r="733" ht="14"/>
    <row r="734" ht="14"/>
    <row r="735" ht="14"/>
    <row r="736" ht="14"/>
    <row r="737" ht="14"/>
    <row r="738" ht="14"/>
    <row r="739" ht="14"/>
    <row r="740" ht="14"/>
    <row r="741" ht="14"/>
    <row r="742" ht="14"/>
    <row r="743" ht="14"/>
    <row r="744" ht="14"/>
    <row r="745" ht="14"/>
    <row r="746" ht="14"/>
    <row r="747" ht="14"/>
    <row r="748" ht="14"/>
    <row r="749" ht="14"/>
    <row r="750" ht="14"/>
    <row r="751" ht="14"/>
    <row r="752" ht="14"/>
    <row r="753" ht="14"/>
    <row r="754" ht="14"/>
    <row r="755" ht="14"/>
    <row r="756" ht="14"/>
    <row r="757" ht="14"/>
    <row r="758" ht="14"/>
    <row r="759" ht="14"/>
    <row r="760" ht="14"/>
    <row r="761" ht="14"/>
    <row r="762" ht="14"/>
    <row r="763" ht="14"/>
    <row r="764" ht="14"/>
    <row r="765" ht="14"/>
    <row r="766" ht="14"/>
    <row r="767" ht="14"/>
    <row r="768" ht="14"/>
    <row r="769" ht="14"/>
    <row r="770" ht="14"/>
    <row r="771" ht="14"/>
    <row r="772" ht="14"/>
    <row r="773" ht="14"/>
    <row r="774" ht="14"/>
    <row r="775" ht="14"/>
    <row r="776" ht="14"/>
    <row r="777" ht="14"/>
    <row r="778" ht="14"/>
    <row r="779" ht="14"/>
    <row r="780" ht="14"/>
    <row r="781" ht="14"/>
    <row r="782" ht="14"/>
    <row r="783" ht="14"/>
    <row r="784" ht="14"/>
    <row r="785" ht="14"/>
    <row r="786" ht="14"/>
    <row r="787" ht="14"/>
    <row r="788" ht="14"/>
    <row r="789" ht="14"/>
    <row r="790" ht="14"/>
    <row r="791" ht="14"/>
    <row r="792" ht="14"/>
    <row r="793" ht="14"/>
    <row r="794" ht="14"/>
    <row r="795" ht="14"/>
    <row r="796" ht="14"/>
    <row r="797" ht="14"/>
    <row r="798" ht="14"/>
    <row r="799" ht="14"/>
    <row r="800" ht="14"/>
    <row r="801" ht="14"/>
    <row r="802" ht="14"/>
    <row r="803" ht="14"/>
    <row r="804" ht="14"/>
    <row r="805" ht="14"/>
    <row r="806" ht="14"/>
    <row r="807" ht="14"/>
    <row r="808" ht="14"/>
    <row r="809" ht="14"/>
    <row r="810" ht="14"/>
    <row r="811" ht="14"/>
    <row r="812" ht="14"/>
    <row r="813" ht="14"/>
    <row r="814" ht="14"/>
    <row r="815" ht="14"/>
    <row r="816" ht="14"/>
    <row r="817" ht="14"/>
    <row r="818" ht="14"/>
    <row r="819" ht="14"/>
    <row r="820" ht="14"/>
    <row r="821" ht="14"/>
    <row r="822" ht="14"/>
    <row r="823" ht="14"/>
    <row r="824" ht="14"/>
    <row r="825" ht="14"/>
    <row r="826" ht="14"/>
    <row r="827" ht="14"/>
    <row r="828" ht="14"/>
    <row r="829" ht="14"/>
    <row r="830" ht="14"/>
    <row r="831" ht="14"/>
    <row r="832" ht="14"/>
    <row r="833" ht="14"/>
    <row r="834" ht="14"/>
    <row r="835" ht="14"/>
    <row r="836" ht="14"/>
    <row r="837" ht="14"/>
    <row r="838" ht="14"/>
    <row r="839" ht="14"/>
    <row r="840" ht="14"/>
    <row r="841" ht="14"/>
    <row r="842" ht="14"/>
    <row r="843" ht="14"/>
    <row r="844" ht="14"/>
    <row r="845" ht="14"/>
    <row r="846" ht="14"/>
    <row r="847" ht="14"/>
    <row r="848" ht="14"/>
    <row r="849" ht="14"/>
    <row r="850" ht="14"/>
    <row r="851" ht="14"/>
    <row r="852" ht="14"/>
    <row r="853" ht="14"/>
    <row r="854" ht="14"/>
    <row r="855" ht="14"/>
    <row r="856" ht="14"/>
    <row r="857" ht="14"/>
    <row r="858" ht="14"/>
    <row r="859" ht="14"/>
    <row r="860" ht="14"/>
    <row r="861" ht="14"/>
    <row r="862" ht="14"/>
    <row r="863" ht="14"/>
    <row r="864" ht="14"/>
    <row r="865" ht="14"/>
    <row r="866" ht="14"/>
    <row r="867" ht="14"/>
    <row r="868" ht="14"/>
    <row r="869" ht="14"/>
    <row r="870" ht="14"/>
    <row r="871" ht="14"/>
  </sheetData>
  <mergeCells count="39">
    <mergeCell ref="B2:C2"/>
    <mergeCell ref="B6:F6"/>
    <mergeCell ref="B7:F7"/>
    <mergeCell ref="B8:F8"/>
    <mergeCell ref="B9:F9"/>
    <mergeCell ref="B11:F11"/>
    <mergeCell ref="B28:F28"/>
    <mergeCell ref="B52:F52"/>
    <mergeCell ref="B54:F54"/>
    <mergeCell ref="C59:E59"/>
    <mergeCell ref="C69:E69"/>
    <mergeCell ref="B83:F83"/>
    <mergeCell ref="C88:E88"/>
    <mergeCell ref="C98:E98"/>
    <mergeCell ref="B111:F111"/>
    <mergeCell ref="B114:F114"/>
    <mergeCell ref="C147:E147"/>
    <mergeCell ref="B156:F156"/>
    <mergeCell ref="B157:F157"/>
    <mergeCell ref="E22:E25"/>
    <mergeCell ref="E64:E65"/>
    <mergeCell ref="E74:E75"/>
    <mergeCell ref="E93:E94"/>
    <mergeCell ref="E103:E104"/>
    <mergeCell ref="E124:E125"/>
    <mergeCell ref="E133:E134"/>
    <mergeCell ref="E142:E143"/>
    <mergeCell ref="E152:E153"/>
    <mergeCell ref="E163:E166"/>
    <mergeCell ref="E174:E177"/>
    <mergeCell ref="E192:E195"/>
    <mergeCell ref="E205:E206"/>
    <mergeCell ref="E214:E215"/>
    <mergeCell ref="E223:E224"/>
    <mergeCell ref="E232:E233"/>
    <mergeCell ref="E241:E242"/>
    <mergeCell ref="E250:E251"/>
    <mergeCell ref="E259:E260"/>
    <mergeCell ref="E275:E278"/>
  </mergeCells>
  <pageMargins left="0.7" right="0.7" top="0.75" bottom="0.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A1:AA1000"/>
  <sheetViews>
    <sheetView showGridLines="0" showRowColHeaders="0" zoomScale="90" zoomScaleNormal="90" workbookViewId="0">
      <selection activeCell="N15" sqref="N15:N25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4" width="8.72727272727273" style="113" customWidth="1"/>
    <col min="5" max="5" width="20.8181818181818" style="113" customWidth="1"/>
    <col min="6" max="13" width="8.72727272727273" style="113" customWidth="1"/>
    <col min="14" max="14" width="17.7272727272727" style="113" customWidth="1"/>
    <col min="15" max="15" width="6.27272727272727" style="113" customWidth="1"/>
    <col min="16" max="16" width="8.72727272727273" style="113" customWidth="1"/>
    <col min="17" max="27" width="8.72727272727273" style="113" hidden="1" customWidth="1"/>
    <col min="28" max="16384" width="14.4545454545455" style="113" hidden="1"/>
  </cols>
  <sheetData>
    <row r="1" ht="14.25" customHeight="1" spans="3:27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ht="14.25" customHeight="1" spans="3:27">
      <c r="C2" s="168" t="s">
        <v>514</v>
      </c>
      <c r="D2" s="16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ht="14.25" customHeight="1" spans="3:27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ht="14.25" customHeight="1" spans="3:27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ht="3.75" customHeight="1" spans="3:27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ht="16.5" customHeight="1" spans="3:27">
      <c r="C6" s="170"/>
      <c r="D6" s="170" t="s">
        <v>1</v>
      </c>
      <c r="O6" s="170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</row>
    <row r="7" ht="16.5" customHeight="1" spans="3:27">
      <c r="C7" s="170"/>
      <c r="D7" s="170" t="s">
        <v>401</v>
      </c>
      <c r="O7" s="170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ht="16.5" customHeight="1" spans="3:27">
      <c r="C8" s="171"/>
      <c r="D8" s="170" t="s">
        <v>48</v>
      </c>
      <c r="O8" s="170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</row>
    <row r="9" ht="10.5" customHeight="1" spans="3:27"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ht="21" customHeight="1" spans="3:27">
      <c r="C10" s="172" t="s">
        <v>515</v>
      </c>
      <c r="D10" s="173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95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</row>
    <row r="11" ht="6.75" customHeight="1" spans="3:27">
      <c r="C11" s="29"/>
      <c r="D11" s="171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96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="112" customFormat="1" ht="18" customHeight="1" spans="1:15">
      <c r="A12"/>
      <c r="B12"/>
      <c r="C12" s="175"/>
      <c r="D12" s="176" t="s">
        <v>10</v>
      </c>
      <c r="E12" s="856" t="s">
        <v>516</v>
      </c>
      <c r="F12" s="857" t="s">
        <v>302</v>
      </c>
      <c r="G12" s="179"/>
      <c r="H12" s="179"/>
      <c r="I12" s="179"/>
      <c r="J12" s="179"/>
      <c r="K12" s="181"/>
      <c r="L12" s="177" t="s">
        <v>29</v>
      </c>
      <c r="M12" s="177" t="s">
        <v>273</v>
      </c>
      <c r="N12" s="177" t="s">
        <v>255</v>
      </c>
      <c r="O12" s="197"/>
    </row>
    <row r="13" s="112" customFormat="1" ht="17.25" customHeight="1" spans="1:15">
      <c r="A13"/>
      <c r="B13"/>
      <c r="C13" s="175"/>
      <c r="D13" s="180"/>
      <c r="E13" s="180"/>
      <c r="F13" s="178">
        <v>1</v>
      </c>
      <c r="G13" s="181"/>
      <c r="H13" s="182">
        <v>2</v>
      </c>
      <c r="I13" s="181"/>
      <c r="J13" s="182">
        <v>3</v>
      </c>
      <c r="K13" s="181"/>
      <c r="L13" s="180"/>
      <c r="M13" s="180"/>
      <c r="N13" s="180"/>
      <c r="O13" s="197"/>
    </row>
    <row r="14" s="112" customFormat="1" ht="17.25" customHeight="1" spans="1:15">
      <c r="A14"/>
      <c r="B14"/>
      <c r="C14" s="175"/>
      <c r="D14" s="183"/>
      <c r="E14" s="183"/>
      <c r="F14" s="184" t="s">
        <v>256</v>
      </c>
      <c r="G14" s="184" t="s">
        <v>257</v>
      </c>
      <c r="H14" s="185" t="s">
        <v>256</v>
      </c>
      <c r="I14" s="185" t="s">
        <v>257</v>
      </c>
      <c r="J14" s="185" t="s">
        <v>256</v>
      </c>
      <c r="K14" s="185" t="s">
        <v>257</v>
      </c>
      <c r="L14" s="183"/>
      <c r="M14" s="183"/>
      <c r="N14" s="183"/>
      <c r="O14" s="197"/>
    </row>
    <row r="15" s="112" customFormat="1" ht="20.25" customHeight="1" spans="1:15">
      <c r="A15"/>
      <c r="B15"/>
      <c r="C15" s="175"/>
      <c r="D15" s="186">
        <v>1</v>
      </c>
      <c r="E15" s="187" t="s">
        <v>517</v>
      </c>
      <c r="F15" s="147"/>
      <c r="G15" s="186" t="str">
        <f t="shared" ref="G15:G24" si="0">IF(F15="Tidak Ada","1",IF(F15="Ada","4",""))</f>
        <v/>
      </c>
      <c r="H15" s="147"/>
      <c r="I15" s="186" t="str">
        <f t="shared" ref="I15:I24" si="1">IF(H15="Tidak Ada","1",IF(H15="Ada","4",""))</f>
        <v/>
      </c>
      <c r="J15" s="147"/>
      <c r="K15" s="186" t="str">
        <f t="shared" ref="K15:K24" si="2">IF(J15="Tidak Ada","1",IF(J15="Ada","4",""))</f>
        <v/>
      </c>
      <c r="L15" s="154" t="str">
        <f>IFERROR(SUM(G15+I15+K15),"")</f>
        <v/>
      </c>
      <c r="M15" s="154" t="str">
        <f>IFERROR(SUM(L15/3),"")</f>
        <v/>
      </c>
      <c r="N15" s="198" t="s">
        <v>506</v>
      </c>
      <c r="O15" s="199"/>
    </row>
    <row r="16" s="112" customFormat="1" ht="20.25" customHeight="1" spans="1:15">
      <c r="A16"/>
      <c r="B16"/>
      <c r="C16" s="175"/>
      <c r="D16" s="186">
        <v>2</v>
      </c>
      <c r="E16" s="187" t="s">
        <v>518</v>
      </c>
      <c r="F16" s="147"/>
      <c r="G16" s="186" t="str">
        <f t="shared" si="0"/>
        <v/>
      </c>
      <c r="H16" s="147"/>
      <c r="I16" s="186" t="str">
        <f t="shared" si="1"/>
        <v/>
      </c>
      <c r="J16" s="147"/>
      <c r="K16" s="186" t="str">
        <f t="shared" si="2"/>
        <v/>
      </c>
      <c r="L16" s="154" t="str">
        <f t="shared" ref="L16:L24" si="3">IFERROR(SUM(G16+I16+K16),"")</f>
        <v/>
      </c>
      <c r="M16" s="154" t="str">
        <f t="shared" ref="M16:M24" si="4">IFERROR(SUM(L16/3),"")</f>
        <v/>
      </c>
      <c r="N16" s="200"/>
      <c r="O16" s="199"/>
    </row>
    <row r="17" s="112" customFormat="1" ht="20.25" customHeight="1" spans="1:15">
      <c r="A17"/>
      <c r="B17"/>
      <c r="C17" s="175"/>
      <c r="D17" s="186">
        <v>3</v>
      </c>
      <c r="E17" s="187" t="s">
        <v>519</v>
      </c>
      <c r="F17" s="147"/>
      <c r="G17" s="186" t="str">
        <f t="shared" si="0"/>
        <v/>
      </c>
      <c r="H17" s="147"/>
      <c r="I17" s="186" t="str">
        <f t="shared" si="1"/>
        <v/>
      </c>
      <c r="J17" s="147"/>
      <c r="K17" s="186" t="str">
        <f t="shared" si="2"/>
        <v/>
      </c>
      <c r="L17" s="154" t="str">
        <f t="shared" si="3"/>
        <v/>
      </c>
      <c r="M17" s="154" t="str">
        <f t="shared" si="4"/>
        <v/>
      </c>
      <c r="N17" s="200"/>
      <c r="O17" s="199"/>
    </row>
    <row r="18" s="112" customFormat="1" ht="20.25" customHeight="1" spans="1:15">
      <c r="A18"/>
      <c r="B18"/>
      <c r="C18" s="175"/>
      <c r="D18" s="186">
        <v>4</v>
      </c>
      <c r="E18" s="187" t="s">
        <v>520</v>
      </c>
      <c r="F18" s="147"/>
      <c r="G18" s="186" t="str">
        <f t="shared" si="0"/>
        <v/>
      </c>
      <c r="H18" s="147"/>
      <c r="I18" s="186" t="str">
        <f t="shared" si="1"/>
        <v/>
      </c>
      <c r="J18" s="147"/>
      <c r="K18" s="186" t="str">
        <f t="shared" si="2"/>
        <v/>
      </c>
      <c r="L18" s="154" t="str">
        <f t="shared" si="3"/>
        <v/>
      </c>
      <c r="M18" s="154" t="str">
        <f t="shared" si="4"/>
        <v/>
      </c>
      <c r="N18" s="200"/>
      <c r="O18" s="199"/>
    </row>
    <row r="19" s="112" customFormat="1" ht="20.25" customHeight="1" spans="1:15">
      <c r="A19"/>
      <c r="B19"/>
      <c r="C19" s="175"/>
      <c r="D19" s="186">
        <v>5</v>
      </c>
      <c r="E19" s="187" t="s">
        <v>521</v>
      </c>
      <c r="F19" s="147"/>
      <c r="G19" s="186" t="str">
        <f t="shared" si="0"/>
        <v/>
      </c>
      <c r="H19" s="147"/>
      <c r="I19" s="186" t="str">
        <f t="shared" si="1"/>
        <v/>
      </c>
      <c r="J19" s="147"/>
      <c r="K19" s="186" t="str">
        <f t="shared" si="2"/>
        <v/>
      </c>
      <c r="L19" s="154" t="str">
        <f t="shared" si="3"/>
        <v/>
      </c>
      <c r="M19" s="154" t="str">
        <f t="shared" si="4"/>
        <v/>
      </c>
      <c r="N19" s="200"/>
      <c r="O19" s="199"/>
    </row>
    <row r="20" s="112" customFormat="1" ht="20.25" customHeight="1" spans="1:15">
      <c r="A20"/>
      <c r="B20"/>
      <c r="C20" s="175"/>
      <c r="D20" s="186">
        <v>6</v>
      </c>
      <c r="E20" s="187" t="s">
        <v>522</v>
      </c>
      <c r="F20" s="147"/>
      <c r="G20" s="186" t="str">
        <f t="shared" si="0"/>
        <v/>
      </c>
      <c r="H20" s="147"/>
      <c r="I20" s="186" t="str">
        <f t="shared" si="1"/>
        <v/>
      </c>
      <c r="J20" s="147"/>
      <c r="K20" s="186" t="str">
        <f t="shared" si="2"/>
        <v/>
      </c>
      <c r="L20" s="154" t="str">
        <f t="shared" si="3"/>
        <v/>
      </c>
      <c r="M20" s="154" t="str">
        <f t="shared" si="4"/>
        <v/>
      </c>
      <c r="N20" s="200"/>
      <c r="O20" s="199"/>
    </row>
    <row r="21" s="112" customFormat="1" ht="20.25" customHeight="1" spans="1:15">
      <c r="A21"/>
      <c r="B21"/>
      <c r="C21" s="175"/>
      <c r="D21" s="186">
        <v>7</v>
      </c>
      <c r="E21" s="188" t="s">
        <v>523</v>
      </c>
      <c r="F21" s="147"/>
      <c r="G21" s="186" t="str">
        <f t="shared" si="0"/>
        <v/>
      </c>
      <c r="H21" s="147"/>
      <c r="I21" s="186" t="str">
        <f t="shared" si="1"/>
        <v/>
      </c>
      <c r="J21" s="147"/>
      <c r="K21" s="186" t="str">
        <f t="shared" si="2"/>
        <v/>
      </c>
      <c r="L21" s="154" t="str">
        <f t="shared" si="3"/>
        <v/>
      </c>
      <c r="M21" s="154" t="str">
        <f t="shared" si="4"/>
        <v/>
      </c>
      <c r="N21" s="200"/>
      <c r="O21" s="199"/>
    </row>
    <row r="22" s="112" customFormat="1" ht="20.25" customHeight="1" spans="1:15">
      <c r="A22"/>
      <c r="B22"/>
      <c r="C22" s="175"/>
      <c r="D22" s="186">
        <v>8</v>
      </c>
      <c r="E22" s="188" t="s">
        <v>524</v>
      </c>
      <c r="F22" s="147"/>
      <c r="G22" s="186" t="str">
        <f t="shared" si="0"/>
        <v/>
      </c>
      <c r="H22" s="147"/>
      <c r="I22" s="186" t="str">
        <f t="shared" si="1"/>
        <v/>
      </c>
      <c r="J22" s="147"/>
      <c r="K22" s="186" t="str">
        <f t="shared" si="2"/>
        <v/>
      </c>
      <c r="L22" s="154" t="str">
        <f t="shared" si="3"/>
        <v/>
      </c>
      <c r="M22" s="154" t="str">
        <f t="shared" si="4"/>
        <v/>
      </c>
      <c r="N22" s="200"/>
      <c r="O22" s="199"/>
    </row>
    <row r="23" s="112" customFormat="1" ht="20.25" customHeight="1" spans="1:15">
      <c r="A23"/>
      <c r="B23"/>
      <c r="C23" s="175"/>
      <c r="D23" s="186">
        <v>9</v>
      </c>
      <c r="E23" s="188" t="s">
        <v>525</v>
      </c>
      <c r="F23" s="147"/>
      <c r="G23" s="186" t="str">
        <f t="shared" si="0"/>
        <v/>
      </c>
      <c r="H23" s="147"/>
      <c r="I23" s="186" t="str">
        <f t="shared" si="1"/>
        <v/>
      </c>
      <c r="J23" s="147"/>
      <c r="K23" s="186" t="str">
        <f t="shared" si="2"/>
        <v/>
      </c>
      <c r="L23" s="154" t="str">
        <f t="shared" si="3"/>
        <v/>
      </c>
      <c r="M23" s="154" t="str">
        <f t="shared" si="4"/>
        <v/>
      </c>
      <c r="N23" s="200"/>
      <c r="O23" s="199"/>
    </row>
    <row r="24" s="112" customFormat="1" ht="20.25" customHeight="1" spans="1:15">
      <c r="A24"/>
      <c r="B24"/>
      <c r="C24" s="175"/>
      <c r="D24" s="186">
        <v>10</v>
      </c>
      <c r="E24" s="188" t="s">
        <v>526</v>
      </c>
      <c r="F24" s="147"/>
      <c r="G24" s="186" t="str">
        <f t="shared" si="0"/>
        <v/>
      </c>
      <c r="H24" s="147"/>
      <c r="I24" s="186" t="str">
        <f t="shared" si="1"/>
        <v/>
      </c>
      <c r="J24" s="147"/>
      <c r="K24" s="186" t="str">
        <f t="shared" si="2"/>
        <v/>
      </c>
      <c r="L24" s="154" t="str">
        <f t="shared" si="3"/>
        <v/>
      </c>
      <c r="M24" s="154" t="str">
        <f t="shared" si="4"/>
        <v/>
      </c>
      <c r="N24" s="200"/>
      <c r="O24" s="199"/>
    </row>
    <row r="25" s="112" customFormat="1" ht="17.25" customHeight="1" spans="1:15">
      <c r="A25"/>
      <c r="B25"/>
      <c r="C25" s="175"/>
      <c r="D25" s="189"/>
      <c r="E25" s="190"/>
      <c r="F25" s="191"/>
      <c r="G25" s="191"/>
      <c r="H25" s="192" t="s">
        <v>527</v>
      </c>
      <c r="I25" s="179"/>
      <c r="J25" s="179"/>
      <c r="K25" s="179"/>
      <c r="L25" s="179"/>
      <c r="M25" s="201">
        <f>IFERROR(SUM(M15:M24),"")</f>
        <v>0</v>
      </c>
      <c r="N25" s="202"/>
      <c r="O25" s="199"/>
    </row>
    <row r="26" ht="10.5" customHeight="1" spans="3:27">
      <c r="C26" s="19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03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ht="14.25" customHeight="1" spans="3:27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</row>
    <row r="28" ht="21" customHeight="1" spans="3:27">
      <c r="C28" s="172" t="s">
        <v>528</v>
      </c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95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</row>
    <row r="29" ht="6.75" customHeight="1" spans="3:27">
      <c r="C29" s="29"/>
      <c r="D29" s="171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96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="112" customFormat="1" ht="18" customHeight="1" spans="1:15">
      <c r="A30"/>
      <c r="B30"/>
      <c r="C30" s="175"/>
      <c r="D30" s="176" t="s">
        <v>10</v>
      </c>
      <c r="E30" s="856" t="s">
        <v>516</v>
      </c>
      <c r="F30" s="857" t="s">
        <v>302</v>
      </c>
      <c r="G30" s="179"/>
      <c r="H30" s="179"/>
      <c r="I30" s="179"/>
      <c r="J30" s="179"/>
      <c r="K30" s="181"/>
      <c r="L30" s="177" t="s">
        <v>29</v>
      </c>
      <c r="M30" s="177" t="s">
        <v>273</v>
      </c>
      <c r="N30" s="177" t="s">
        <v>255</v>
      </c>
      <c r="O30" s="197"/>
    </row>
    <row r="31" s="112" customFormat="1" ht="17.25" customHeight="1" spans="1:15">
      <c r="A31"/>
      <c r="B31"/>
      <c r="C31" s="175"/>
      <c r="D31" s="180"/>
      <c r="E31" s="180"/>
      <c r="F31" s="178">
        <v>1</v>
      </c>
      <c r="G31" s="181"/>
      <c r="H31" s="182">
        <v>2</v>
      </c>
      <c r="I31" s="181"/>
      <c r="J31" s="182">
        <v>3</v>
      </c>
      <c r="K31" s="181"/>
      <c r="L31" s="180"/>
      <c r="M31" s="180"/>
      <c r="N31" s="180"/>
      <c r="O31" s="197"/>
    </row>
    <row r="32" s="112" customFormat="1" ht="17.25" customHeight="1" spans="1:15">
      <c r="A32"/>
      <c r="B32"/>
      <c r="C32" s="175"/>
      <c r="D32" s="183"/>
      <c r="E32" s="183"/>
      <c r="F32" s="184" t="s">
        <v>256</v>
      </c>
      <c r="G32" s="184" t="s">
        <v>257</v>
      </c>
      <c r="H32" s="185" t="s">
        <v>256</v>
      </c>
      <c r="I32" s="185" t="s">
        <v>257</v>
      </c>
      <c r="J32" s="185" t="s">
        <v>256</v>
      </c>
      <c r="K32" s="185" t="s">
        <v>257</v>
      </c>
      <c r="L32" s="183"/>
      <c r="M32" s="183"/>
      <c r="N32" s="183"/>
      <c r="O32" s="197"/>
    </row>
    <row r="33" s="112" customFormat="1" ht="20.25" customHeight="1" spans="1:15">
      <c r="A33"/>
      <c r="B33"/>
      <c r="C33" s="175"/>
      <c r="D33" s="186">
        <v>1</v>
      </c>
      <c r="E33" s="188" t="s">
        <v>529</v>
      </c>
      <c r="F33" s="147"/>
      <c r="G33" s="186" t="str">
        <f>IF(F33="Tidak Ada","1",IF(F33="Ada","4",""))</f>
        <v/>
      </c>
      <c r="H33" s="147"/>
      <c r="I33" s="186" t="str">
        <f>IF(H33="Tidak Ada","1",IF(H33="Ada","4",""))</f>
        <v/>
      </c>
      <c r="J33" s="147"/>
      <c r="K33" s="186" t="str">
        <f>IF(J33="Tidak Ada","1",IF(J33="Ada","4",""))</f>
        <v/>
      </c>
      <c r="L33" s="154" t="str">
        <f>IFERROR(SUM(G33+I33+K33),"")</f>
        <v/>
      </c>
      <c r="M33" s="154" t="str">
        <f>IFERROR(SUM(L33/3),"")</f>
        <v/>
      </c>
      <c r="N33" s="198" t="s">
        <v>506</v>
      </c>
      <c r="O33" s="199"/>
    </row>
    <row r="34" s="112" customFormat="1" ht="28" spans="1:15">
      <c r="A34"/>
      <c r="B34"/>
      <c r="C34" s="175"/>
      <c r="D34" s="186">
        <v>2</v>
      </c>
      <c r="E34" s="188" t="s">
        <v>530</v>
      </c>
      <c r="F34" s="147"/>
      <c r="G34" s="186" t="str">
        <f>IF(F34="Tidak Ada","1",IF(F34="Ada","4",""))</f>
        <v/>
      </c>
      <c r="H34" s="147"/>
      <c r="I34" s="186" t="str">
        <f>IF(H34="Tidak Ada","1",IF(H34="Ada","4",""))</f>
        <v/>
      </c>
      <c r="J34" s="147"/>
      <c r="K34" s="186" t="str">
        <f>IF(J34="Tidak Ada","1",IF(J34="Ada","4",""))</f>
        <v/>
      </c>
      <c r="L34" s="154" t="str">
        <f t="shared" ref="L34:L35" si="5">IFERROR(SUM(G34+I34+K34),"")</f>
        <v/>
      </c>
      <c r="M34" s="154" t="str">
        <f t="shared" ref="M34:M35" si="6">IFERROR(SUM(L34/3),"")</f>
        <v/>
      </c>
      <c r="N34" s="200"/>
      <c r="O34" s="199"/>
    </row>
    <row r="35" s="112" customFormat="1" ht="28" spans="1:15">
      <c r="A35"/>
      <c r="B35"/>
      <c r="C35" s="175"/>
      <c r="D35" s="186">
        <v>3</v>
      </c>
      <c r="E35" s="188" t="s">
        <v>531</v>
      </c>
      <c r="F35" s="147"/>
      <c r="G35" s="186" t="str">
        <f>IF(F35="Tidak Ada","1",IF(F35="Ada","4",""))</f>
        <v/>
      </c>
      <c r="H35" s="147"/>
      <c r="I35" s="186" t="str">
        <f>IF(H35="Tidak Ada","1",IF(H35="Ada","4",""))</f>
        <v/>
      </c>
      <c r="J35" s="147"/>
      <c r="K35" s="186" t="str">
        <f>IF(J35="Tidak Ada","1",IF(J35="Ada","4",""))</f>
        <v/>
      </c>
      <c r="L35" s="154" t="str">
        <f t="shared" si="5"/>
        <v/>
      </c>
      <c r="M35" s="154" t="str">
        <f t="shared" si="6"/>
        <v/>
      </c>
      <c r="N35" s="200"/>
      <c r="O35" s="199"/>
    </row>
    <row r="36" s="112" customFormat="1" ht="17.25" customHeight="1" spans="1:15">
      <c r="A36"/>
      <c r="B36"/>
      <c r="C36" s="175"/>
      <c r="D36" s="189"/>
      <c r="E36" s="191"/>
      <c r="F36" s="191"/>
      <c r="G36" s="191"/>
      <c r="H36" s="192" t="s">
        <v>527</v>
      </c>
      <c r="I36" s="179"/>
      <c r="J36" s="179"/>
      <c r="K36" s="179"/>
      <c r="L36" s="181"/>
      <c r="M36" s="201">
        <f>IFERROR(SUM(M33:M35),"")</f>
        <v>0</v>
      </c>
      <c r="N36" s="202"/>
      <c r="O36" s="199"/>
    </row>
    <row r="37" ht="10.5" customHeight="1" spans="3:27">
      <c r="C37" s="193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03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</row>
    <row r="38" ht="11" customHeight="1" spans="3:27"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</row>
    <row r="39" ht="3.5" customHeight="1" spans="3:27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ht="21" customHeight="1" spans="3:27">
      <c r="C40" s="172" t="s">
        <v>532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95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</row>
    <row r="41" ht="6.75" customHeight="1" spans="3:27">
      <c r="C41" s="29"/>
      <c r="D41" s="171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96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="112" customFormat="1" ht="18" customHeight="1" spans="1:15">
      <c r="A42"/>
      <c r="B42"/>
      <c r="C42" s="175"/>
      <c r="D42" s="176" t="s">
        <v>10</v>
      </c>
      <c r="E42" s="856" t="s">
        <v>516</v>
      </c>
      <c r="F42" s="857" t="s">
        <v>302</v>
      </c>
      <c r="G42" s="179"/>
      <c r="H42" s="179"/>
      <c r="I42" s="179"/>
      <c r="J42" s="179"/>
      <c r="K42" s="181"/>
      <c r="L42" s="177" t="s">
        <v>29</v>
      </c>
      <c r="M42" s="177" t="s">
        <v>273</v>
      </c>
      <c r="N42" s="177" t="s">
        <v>255</v>
      </c>
      <c r="O42" s="197"/>
    </row>
    <row r="43" s="112" customFormat="1" ht="17.25" customHeight="1" spans="1:15">
      <c r="A43"/>
      <c r="B43"/>
      <c r="C43" s="175"/>
      <c r="D43" s="180"/>
      <c r="E43" s="180"/>
      <c r="F43" s="178">
        <v>1</v>
      </c>
      <c r="G43" s="181"/>
      <c r="H43" s="182">
        <v>2</v>
      </c>
      <c r="I43" s="181"/>
      <c r="J43" s="182">
        <v>3</v>
      </c>
      <c r="K43" s="181"/>
      <c r="L43" s="180"/>
      <c r="M43" s="180"/>
      <c r="N43" s="180"/>
      <c r="O43" s="197"/>
    </row>
    <row r="44" s="112" customFormat="1" ht="17.25" customHeight="1" spans="1:15">
      <c r="A44"/>
      <c r="B44"/>
      <c r="C44" s="175"/>
      <c r="D44" s="183"/>
      <c r="E44" s="183"/>
      <c r="F44" s="184" t="s">
        <v>256</v>
      </c>
      <c r="G44" s="184" t="s">
        <v>257</v>
      </c>
      <c r="H44" s="185" t="s">
        <v>256</v>
      </c>
      <c r="I44" s="185" t="s">
        <v>257</v>
      </c>
      <c r="J44" s="185" t="s">
        <v>256</v>
      </c>
      <c r="K44" s="185" t="s">
        <v>257</v>
      </c>
      <c r="L44" s="183"/>
      <c r="M44" s="183"/>
      <c r="N44" s="183"/>
      <c r="O44" s="197"/>
    </row>
    <row r="45" s="112" customFormat="1" ht="51" customHeight="1" spans="1:15">
      <c r="A45"/>
      <c r="B45"/>
      <c r="C45" s="175"/>
      <c r="D45" s="186">
        <v>1</v>
      </c>
      <c r="E45" s="187" t="s">
        <v>533</v>
      </c>
      <c r="F45" s="194"/>
      <c r="G45" s="186" t="str">
        <f>IF(F45="Tidak Ada","1",IF(F45="Bergabung dengan unit yang lain","2",IF(F45="Ada cukup layak","3",IF(F45="Ada layak dengan SK","4",""))))</f>
        <v/>
      </c>
      <c r="H45" s="194"/>
      <c r="I45" s="186" t="str">
        <f>IF(H45="Tidak Ada","1",IF(H45="Bergabung dengan unit yang lain","2",IF(H45="Ada cukup layak","3",IF(H45="Ada layak dengan SK","4",""))))</f>
        <v/>
      </c>
      <c r="J45" s="194"/>
      <c r="K45" s="186" t="str">
        <f>IF(J45="Tidak Ada","1",IF(J45="Bergabung dengan unit yang lain","2",IF(J45="Ada cukup layak","3",IF(J45="Ada layak dengan SK","4",""))))</f>
        <v/>
      </c>
      <c r="L45" s="154" t="str">
        <f>IFERROR(SUM(G45+I45+K45),"")</f>
        <v/>
      </c>
      <c r="M45" s="154" t="str">
        <f>IFERROR(SUM(L45/3),"")</f>
        <v/>
      </c>
      <c r="N45" s="204" t="s">
        <v>506</v>
      </c>
      <c r="O45" s="199"/>
    </row>
    <row r="46" s="112" customFormat="1" ht="20.25" customHeight="1" spans="1:15">
      <c r="A46"/>
      <c r="B46"/>
      <c r="C46" s="175"/>
      <c r="D46" s="186">
        <v>2</v>
      </c>
      <c r="E46" s="187" t="s">
        <v>534</v>
      </c>
      <c r="F46" s="147"/>
      <c r="G46" s="186" t="str">
        <f>IF(F46="Tidak Ada","1",IF(F46="Ada","4",""))</f>
        <v/>
      </c>
      <c r="H46" s="147"/>
      <c r="I46" s="186" t="str">
        <f>IF(H46="Tidak Ada","1",IF(H46="Ada","4",""))</f>
        <v/>
      </c>
      <c r="J46" s="147"/>
      <c r="K46" s="186" t="str">
        <f>IF(J46="Tidak Ada","1",IF(J46="Ada","4",""))</f>
        <v/>
      </c>
      <c r="L46" s="154" t="str">
        <f t="shared" ref="L46:L48" si="7">IFERROR(SUM(G46+I46+K46),"")</f>
        <v/>
      </c>
      <c r="M46" s="154" t="str">
        <f t="shared" ref="M46:M48" si="8">IFERROR(SUM(L46/3),"")</f>
        <v/>
      </c>
      <c r="N46" s="205"/>
      <c r="O46" s="199"/>
    </row>
    <row r="47" s="112" customFormat="1" ht="20.25" customHeight="1" spans="1:15">
      <c r="A47"/>
      <c r="B47"/>
      <c r="C47" s="175"/>
      <c r="D47" s="186">
        <v>3</v>
      </c>
      <c r="E47" s="187" t="s">
        <v>535</v>
      </c>
      <c r="F47" s="147"/>
      <c r="G47" s="186" t="str">
        <f>IF(F47="Tidak Ada","1",IF(F47="Ada","4",""))</f>
        <v/>
      </c>
      <c r="H47" s="147"/>
      <c r="I47" s="186" t="str">
        <f>IF(H47="Tidak Ada","1",IF(H47="Ada","4",""))</f>
        <v/>
      </c>
      <c r="J47" s="147"/>
      <c r="K47" s="186" t="str">
        <f>IF(J47="Tidak Ada","1",IF(J47="Ada","4",""))</f>
        <v/>
      </c>
      <c r="L47" s="154" t="str">
        <f t="shared" si="7"/>
        <v/>
      </c>
      <c r="M47" s="154" t="str">
        <f t="shared" si="8"/>
        <v/>
      </c>
      <c r="N47" s="205"/>
      <c r="O47" s="199"/>
    </row>
    <row r="48" s="112" customFormat="1" ht="28" spans="1:15">
      <c r="A48"/>
      <c r="B48"/>
      <c r="C48" s="175"/>
      <c r="D48" s="186">
        <v>4</v>
      </c>
      <c r="E48" s="188" t="s">
        <v>536</v>
      </c>
      <c r="F48" s="147"/>
      <c r="G48" s="186" t="str">
        <f>IF(F48="Tidak Ada","1",IF(F48="Ada","4",""))</f>
        <v/>
      </c>
      <c r="H48" s="147"/>
      <c r="I48" s="186" t="str">
        <f>IF(H48="Tidak Ada","1",IF(H48="Ada","4",""))</f>
        <v/>
      </c>
      <c r="J48" s="147"/>
      <c r="K48" s="186" t="str">
        <f>IF(J48="Tidak Ada","1",IF(J48="Ada","4",""))</f>
        <v/>
      </c>
      <c r="L48" s="154" t="str">
        <f t="shared" si="7"/>
        <v/>
      </c>
      <c r="M48" s="154" t="str">
        <f t="shared" si="8"/>
        <v/>
      </c>
      <c r="N48" s="206"/>
      <c r="O48" s="199"/>
    </row>
    <row r="49" s="112" customFormat="1" ht="17.25" customHeight="1" spans="1:15">
      <c r="A49"/>
      <c r="B49"/>
      <c r="C49" s="175"/>
      <c r="D49" s="189"/>
      <c r="E49" s="191"/>
      <c r="F49" s="191"/>
      <c r="G49" s="191"/>
      <c r="H49" s="192" t="s">
        <v>527</v>
      </c>
      <c r="I49" s="179"/>
      <c r="J49" s="179"/>
      <c r="K49" s="179"/>
      <c r="L49" s="181"/>
      <c r="M49" s="201">
        <f>IFERROR(SUM(M45:M48),"")</f>
        <v>0</v>
      </c>
      <c r="N49" s="207"/>
      <c r="O49" s="199"/>
    </row>
    <row r="50" ht="10.5" customHeight="1" spans="3:27">
      <c r="C50" s="193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03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</row>
    <row r="51" ht="14.25" customHeight="1" spans="3:27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</row>
    <row r="52" ht="14.25" customHeight="1" spans="3:27">
      <c r="C52" s="57"/>
      <c r="D52" s="57"/>
      <c r="E52" s="57"/>
      <c r="F52" s="57"/>
      <c r="G52" s="57"/>
      <c r="H52" s="57"/>
      <c r="I52" s="57"/>
      <c r="J52" s="208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</row>
    <row r="53" ht="14.25" customHeight="1" spans="3:27"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ht="14.25" hidden="1" customHeight="1" spans="3:27"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</row>
    <row r="55" ht="14.25" hidden="1" customHeight="1" spans="3:27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</row>
    <row r="56" ht="14.25" hidden="1" customHeight="1" spans="3:27"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</row>
    <row r="57" ht="14.25" hidden="1" customHeight="1" spans="3:27"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</row>
    <row r="58" ht="14.25" hidden="1" customHeight="1" spans="3:27"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</row>
    <row r="59" ht="14.25" hidden="1" customHeight="1" spans="3:27"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</row>
    <row r="60" ht="14.25" hidden="1" customHeight="1" spans="3:27"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</row>
    <row r="61" ht="14.25" hidden="1" customHeight="1" spans="3:27"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</row>
    <row r="62" ht="14.25" hidden="1" customHeight="1" spans="3:27"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</row>
    <row r="63" ht="14.25" hidden="1" customHeight="1" spans="3:27"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</row>
    <row r="64" ht="14.25" hidden="1" customHeight="1" spans="3:27"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</row>
    <row r="65" ht="14.25" hidden="1" customHeight="1" spans="3:27"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</row>
    <row r="66" ht="14.25" hidden="1" customHeight="1" spans="3:27"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</row>
    <row r="67" ht="14.25" hidden="1" customHeight="1" spans="3:27"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</row>
    <row r="68" ht="14.25" hidden="1" customHeight="1" spans="3:27"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</row>
    <row r="69" ht="14.25" hidden="1" customHeight="1" spans="3:27"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</row>
    <row r="70" ht="14.25" hidden="1" customHeight="1" spans="3:27"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</row>
    <row r="71" ht="14.25" hidden="1" customHeight="1" spans="3:27"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</row>
    <row r="72" ht="14.25" hidden="1" customHeight="1" spans="3:27"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</row>
    <row r="73" ht="14.25" hidden="1" customHeight="1" spans="3:27"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</row>
    <row r="74" ht="14.25" hidden="1" customHeight="1" spans="3:27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</row>
    <row r="75" ht="14.25" hidden="1" customHeight="1" spans="3:27"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</row>
    <row r="76" ht="14.25" hidden="1" customHeight="1" spans="3:27"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</row>
    <row r="77" ht="14.25" hidden="1" customHeight="1" spans="3:27"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</row>
    <row r="78" ht="14.25" hidden="1" customHeight="1" spans="3:27"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</row>
    <row r="79" ht="14.25" hidden="1" customHeight="1" spans="3:27"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</row>
    <row r="80" ht="14.25" hidden="1" customHeight="1" spans="3:27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</row>
    <row r="81" ht="14.25" hidden="1" customHeight="1" spans="3:27"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</row>
    <row r="82" ht="14.25" hidden="1" customHeight="1" spans="3:27"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</row>
    <row r="83" ht="14.25" hidden="1" customHeight="1" spans="3:27"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</row>
    <row r="84" ht="14.25" hidden="1" customHeight="1" spans="3:27"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</row>
    <row r="85" ht="14.25" hidden="1" customHeight="1" spans="3:27"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</row>
    <row r="86" ht="14.25" hidden="1" customHeight="1" spans="3:27"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</row>
    <row r="87" ht="14.25" hidden="1" customHeight="1" spans="3:27"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</row>
    <row r="88" ht="14.25" hidden="1" customHeight="1" spans="3:27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</row>
    <row r="89" ht="14.25" hidden="1" customHeight="1" spans="3:27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</row>
    <row r="90" ht="14.25" hidden="1" customHeight="1" spans="3:27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</row>
    <row r="91" ht="14.25" hidden="1" customHeight="1" spans="3:27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</row>
    <row r="92" ht="14.25" hidden="1" customHeight="1" spans="3:27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</row>
    <row r="93" ht="14.25" hidden="1" customHeight="1" spans="3:27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</row>
    <row r="94" ht="14.25" hidden="1" customHeight="1" spans="3:27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</row>
    <row r="95" ht="14.25" hidden="1" customHeight="1" spans="3:27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</row>
    <row r="96" ht="14.25" hidden="1" customHeight="1" spans="3:27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</row>
    <row r="97" ht="14.25" hidden="1" customHeight="1" spans="3:27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</row>
    <row r="98" ht="14.25" hidden="1" customHeight="1" spans="3:27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</row>
    <row r="99" ht="14.25" hidden="1" customHeight="1" spans="3:27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</row>
    <row r="100" ht="14.25" hidden="1" customHeight="1" spans="3:27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</row>
    <row r="101" ht="14.25" hidden="1" customHeight="1" spans="3:27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</row>
    <row r="102" ht="14.25" hidden="1" customHeight="1" spans="3:27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</row>
    <row r="103" ht="14.25" hidden="1" customHeight="1" spans="3:27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</row>
    <row r="104" ht="14.25" hidden="1" customHeight="1" spans="3:27"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</row>
    <row r="105" ht="14.25" hidden="1" customHeight="1" spans="3:27"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</row>
    <row r="106" ht="14.25" hidden="1" customHeight="1" spans="3:27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</row>
    <row r="107" ht="14.25" hidden="1" customHeight="1" spans="3:27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</row>
    <row r="108" ht="14.25" hidden="1" customHeight="1" spans="3:27"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</row>
    <row r="109" ht="14.25" hidden="1" customHeight="1" spans="3:27"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</row>
    <row r="110" ht="14.25" hidden="1" customHeight="1" spans="3:27"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</row>
    <row r="111" ht="14.25" hidden="1" customHeight="1" spans="3:27"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</row>
    <row r="112" ht="14.25" hidden="1" customHeight="1" spans="3:27"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</row>
    <row r="113" ht="14.25" hidden="1" customHeight="1" spans="3:27"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</row>
    <row r="114" ht="14.25" hidden="1" customHeight="1" spans="3:27"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</row>
    <row r="115" ht="14.25" hidden="1" customHeight="1" spans="3:27"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</row>
    <row r="116" ht="14.25" hidden="1" customHeight="1" spans="3:27"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</row>
    <row r="117" ht="14.25" hidden="1" customHeight="1" spans="3:27"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</row>
    <row r="118" ht="14.25" hidden="1" customHeight="1" spans="3:27"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</row>
    <row r="119" ht="14.25" hidden="1" customHeight="1" spans="3:27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</row>
    <row r="120" ht="14.25" hidden="1" customHeight="1" spans="3:27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</row>
    <row r="121" ht="14.25" hidden="1" customHeight="1" spans="3:27"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</row>
    <row r="122" ht="14.25" hidden="1" customHeight="1" spans="3:27"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</row>
    <row r="123" ht="14.25" hidden="1" customHeight="1" spans="3:27"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</row>
    <row r="124" ht="14.25" hidden="1" customHeight="1" spans="3:27"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</row>
    <row r="125" ht="14.25" hidden="1" customHeight="1" spans="3:27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</row>
    <row r="126" ht="14.25" hidden="1" customHeight="1" spans="3:27"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</row>
    <row r="127" ht="14.25" hidden="1" customHeight="1" spans="3:27"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</row>
    <row r="128" ht="14.25" hidden="1" customHeight="1" spans="3:27"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</row>
    <row r="129" ht="14.25" hidden="1" customHeight="1" spans="3:27"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</row>
    <row r="130" ht="14.25" hidden="1" customHeight="1" spans="3:27"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</row>
    <row r="131" ht="14.25" hidden="1" customHeight="1" spans="3:27"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</row>
    <row r="132" ht="14.25" hidden="1" customHeight="1" spans="3:27"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</row>
    <row r="133" ht="14.25" hidden="1" customHeight="1" spans="3:27"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</row>
    <row r="134" ht="14.25" hidden="1" customHeight="1" spans="3:27"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</row>
    <row r="135" ht="14.25" hidden="1" customHeight="1" spans="3:27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</row>
    <row r="136" ht="14.25" hidden="1" customHeight="1" spans="3:27"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</row>
    <row r="137" ht="14.25" hidden="1" customHeight="1" spans="3:27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</row>
    <row r="138" ht="14.25" hidden="1" customHeight="1" spans="3:27"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</row>
    <row r="139" ht="14.25" hidden="1" customHeight="1" spans="3:27"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</row>
    <row r="140" ht="14.25" hidden="1" customHeight="1" spans="3:27"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</row>
    <row r="141" ht="14.25" hidden="1" customHeight="1" spans="3:27"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</row>
    <row r="142" ht="14.25" hidden="1" customHeight="1" spans="3:27"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</row>
    <row r="143" ht="14.25" hidden="1" customHeight="1" spans="3:27"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</row>
    <row r="144" ht="14.25" hidden="1" customHeight="1" spans="3:27"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</row>
    <row r="145" ht="14.25" hidden="1" customHeight="1" spans="3:27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</row>
    <row r="146" ht="14.25" hidden="1" customHeight="1" spans="3:27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</row>
    <row r="147" ht="14.25" hidden="1" customHeight="1" spans="3:27"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</row>
    <row r="148" ht="14.25" hidden="1" customHeight="1" spans="3:27"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</row>
    <row r="149" ht="14.25" hidden="1" customHeight="1" spans="3:27"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</row>
    <row r="150" ht="14.25" hidden="1" customHeight="1" spans="3:27"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</row>
    <row r="151" ht="14.25" hidden="1" customHeight="1" spans="3:27"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</row>
    <row r="152" ht="14.25" hidden="1" customHeight="1" spans="3:27"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</row>
    <row r="153" ht="14.25" hidden="1" customHeight="1" spans="3:27"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</row>
    <row r="154" ht="14.25" hidden="1" customHeight="1" spans="3:27"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</row>
    <row r="155" ht="14.25" hidden="1" customHeight="1" spans="3:27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</row>
    <row r="156" ht="14.25" hidden="1" customHeight="1" spans="3:27"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</row>
    <row r="157" ht="14.25" hidden="1" customHeight="1" spans="3:27"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</row>
    <row r="158" ht="14.25" hidden="1" customHeight="1" spans="3:27"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</row>
    <row r="159" ht="14.25" hidden="1" customHeight="1" spans="3:27"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</row>
    <row r="160" ht="14.25" hidden="1" customHeight="1" spans="3:27"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</row>
    <row r="161" ht="14.25" hidden="1" customHeight="1" spans="3:27"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</row>
    <row r="162" ht="14.25" hidden="1" customHeight="1" spans="3:27"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</row>
    <row r="163" ht="14.25" hidden="1" customHeight="1" spans="3:27"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</row>
    <row r="164" ht="14.25" hidden="1" customHeight="1" spans="3:27"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</row>
    <row r="165" ht="14.25" hidden="1" customHeight="1" spans="3:27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</row>
    <row r="166" ht="14.25" hidden="1" customHeight="1" spans="3:27"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</row>
    <row r="167" ht="14.25" hidden="1" customHeight="1" spans="3:27"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</row>
    <row r="168" ht="14.25" hidden="1" customHeight="1" spans="3:27"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</row>
    <row r="169" ht="14.25" hidden="1" customHeight="1" spans="3:27"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</row>
    <row r="170" ht="14.25" hidden="1" customHeight="1" spans="3:27"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</row>
    <row r="171" ht="14.25" hidden="1" customHeight="1" spans="3:27"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</row>
    <row r="172" ht="14.25" hidden="1" customHeight="1" spans="3:27"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</row>
    <row r="173" ht="14.25" hidden="1" customHeight="1" spans="3:27"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</row>
    <row r="174" ht="14.25" hidden="1" customHeight="1" spans="3:27"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</row>
    <row r="175" ht="14.25" hidden="1" customHeight="1" spans="3:27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</row>
    <row r="176" ht="14.25" hidden="1" customHeight="1" spans="3:27"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</row>
    <row r="177" ht="14.25" hidden="1" customHeight="1" spans="3:27"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</row>
    <row r="178" ht="14.25" hidden="1" customHeight="1" spans="3:27"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</row>
    <row r="179" ht="14.25" hidden="1" customHeight="1" spans="3:27"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</row>
    <row r="180" ht="14.25" hidden="1" customHeight="1" spans="3:27"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</row>
    <row r="181" ht="14.25" hidden="1" customHeight="1" spans="3:27"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</row>
    <row r="182" ht="14.25" hidden="1" customHeight="1" spans="3:27"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</row>
    <row r="183" ht="14.25" hidden="1" customHeight="1" spans="3:27"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</row>
    <row r="184" ht="14.25" hidden="1" customHeight="1" spans="3:27"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</row>
    <row r="185" ht="14.25" hidden="1" customHeight="1" spans="3:27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</row>
    <row r="186" ht="14.25" hidden="1" customHeight="1" spans="3:27"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</row>
    <row r="187" ht="14.25" hidden="1" customHeight="1" spans="3:27"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</row>
    <row r="188" ht="14.25" hidden="1" customHeight="1" spans="3:27"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</row>
    <row r="189" ht="14.25" hidden="1" customHeight="1" spans="3:27"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</row>
    <row r="190" ht="14.25" hidden="1" customHeight="1" spans="3:27"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</row>
    <row r="191" ht="14.25" hidden="1" customHeight="1" spans="3:27"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</row>
    <row r="192" ht="14.25" hidden="1" customHeight="1" spans="3:27"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</row>
    <row r="193" ht="14.25" hidden="1" customHeight="1" spans="3:27"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</row>
    <row r="194" ht="14.25" hidden="1" customHeight="1" spans="3:27"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</row>
    <row r="195" ht="14.25" hidden="1" customHeight="1" spans="3:27"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</row>
    <row r="196" ht="14.25" hidden="1" customHeight="1" spans="3:27"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</row>
    <row r="197" ht="14.25" hidden="1" customHeight="1" spans="3:27"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</row>
    <row r="198" ht="14.25" hidden="1" customHeight="1" spans="3:27"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</row>
    <row r="199" ht="14.25" hidden="1" customHeight="1" spans="3:27"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</row>
    <row r="200" ht="14.25" hidden="1" customHeight="1" spans="3:27"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</row>
    <row r="201" ht="14.25" hidden="1" customHeight="1" spans="3:27"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</row>
    <row r="202" ht="14.25" hidden="1" customHeight="1" spans="3:27"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</row>
    <row r="203" ht="14.25" hidden="1" customHeight="1" spans="3:27"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</row>
    <row r="204" ht="14.25" hidden="1" customHeight="1" spans="3:27"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</row>
    <row r="205" ht="14.25" hidden="1" customHeight="1" spans="3:27"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</row>
    <row r="206" ht="14.25" hidden="1" customHeight="1" spans="3:27"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</row>
    <row r="207" ht="14.25" hidden="1" customHeight="1" spans="3:27"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</row>
    <row r="208" ht="14.25" hidden="1" customHeight="1" spans="3:27"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</row>
    <row r="209" ht="14.25" hidden="1" customHeight="1" spans="3:27"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</row>
    <row r="210" ht="14.25" hidden="1" customHeight="1" spans="3:27"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</row>
    <row r="211" ht="14.25" hidden="1" customHeight="1" spans="3:27"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</row>
    <row r="212" ht="14.25" hidden="1" customHeight="1" spans="3:27"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</row>
    <row r="213" ht="14.25" hidden="1" customHeight="1" spans="3:27"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</row>
    <row r="214" ht="14.25" hidden="1" customHeight="1" spans="3:27"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</row>
    <row r="215" ht="14.25" hidden="1" customHeight="1" spans="3:27"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</row>
    <row r="216" ht="14.25" hidden="1" customHeight="1" spans="3:27"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</row>
    <row r="217" ht="14.25" hidden="1" customHeight="1" spans="3:27"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</row>
    <row r="218" ht="14.25" hidden="1" customHeight="1" spans="3:27"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</row>
    <row r="219" ht="14.25" hidden="1" customHeight="1" spans="3:27"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</row>
    <row r="220" ht="14.25" hidden="1" customHeight="1" spans="3:27"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</row>
    <row r="221" ht="14.25" hidden="1" customHeight="1" spans="3:27"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</row>
    <row r="222" ht="14.25" hidden="1" customHeight="1" spans="3:27"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</row>
    <row r="223" ht="14.25" hidden="1" customHeight="1" spans="3:27"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</row>
    <row r="224" ht="14.25" hidden="1" customHeight="1" spans="3:27"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</row>
    <row r="225" ht="14.25" hidden="1" customHeight="1" spans="3:27"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</row>
    <row r="226" ht="14.25" hidden="1" customHeight="1" spans="3:27"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</row>
    <row r="227" ht="14.25" hidden="1" customHeight="1" spans="3:27"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</row>
    <row r="228" ht="14.25" hidden="1" customHeight="1" spans="3:27"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</row>
    <row r="229" ht="14.25" hidden="1" customHeight="1" spans="3:27"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</row>
    <row r="230" ht="14.25" hidden="1" customHeight="1" spans="3:27"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</row>
    <row r="231" ht="14.25" hidden="1" customHeight="1" spans="3:27"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</row>
    <row r="232" ht="14.25" hidden="1" customHeight="1" spans="3:27"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</row>
    <row r="233" ht="14.25" hidden="1" customHeight="1" spans="3:27"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</row>
    <row r="234" ht="14.25" hidden="1" customHeight="1" spans="3:27"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</row>
    <row r="235" ht="14.25" hidden="1" customHeight="1" spans="3:27"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</row>
    <row r="236" ht="14.25" hidden="1" customHeight="1" spans="3:27"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</row>
    <row r="237" ht="14.25" hidden="1" customHeight="1" spans="3:27"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</row>
    <row r="238" ht="14.25" hidden="1" customHeight="1" spans="3:27"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</row>
    <row r="239" ht="14.25" hidden="1" customHeight="1" spans="3:27"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</row>
    <row r="240" ht="14.25" hidden="1" customHeight="1" spans="3:27"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</row>
    <row r="241" ht="14.25" hidden="1" customHeight="1" spans="3:27"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</row>
    <row r="242" ht="14.25" hidden="1" customHeight="1" spans="3:27"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</row>
    <row r="243" ht="14.25" hidden="1" customHeight="1" spans="3:27"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</row>
    <row r="244" ht="14.25" hidden="1" customHeight="1" spans="3:27"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</row>
    <row r="245" ht="14.25" hidden="1" customHeight="1" spans="3:27"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</row>
    <row r="246" ht="14.25" hidden="1" customHeight="1" spans="3:27"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</row>
    <row r="247" ht="14.25" hidden="1" customHeight="1" spans="3:27"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</row>
    <row r="248" ht="14.25" hidden="1" customHeight="1" spans="3:27"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</row>
    <row r="249" ht="14.25" hidden="1" customHeight="1" spans="3:27"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</row>
    <row r="250" ht="14.25" hidden="1" customHeight="1" spans="3:27"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</row>
    <row r="251" ht="14.25" hidden="1" customHeight="1" spans="3:27"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</row>
    <row r="252" ht="14.25" hidden="1" customHeight="1" spans="3:27"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</row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sheetProtection password="CED0" sheet="1" autoFilter="0" objects="1" scenarios="1"/>
  <mergeCells count="38">
    <mergeCell ref="C2:D2"/>
    <mergeCell ref="D6:N6"/>
    <mergeCell ref="D7:N7"/>
    <mergeCell ref="D8:N8"/>
    <mergeCell ref="F12:K12"/>
    <mergeCell ref="F13:G13"/>
    <mergeCell ref="H13:I13"/>
    <mergeCell ref="J13:K13"/>
    <mergeCell ref="H25:L25"/>
    <mergeCell ref="F30:K30"/>
    <mergeCell ref="F31:G31"/>
    <mergeCell ref="H31:I31"/>
    <mergeCell ref="J31:K31"/>
    <mergeCell ref="H36:L36"/>
    <mergeCell ref="F42:K42"/>
    <mergeCell ref="F43:G43"/>
    <mergeCell ref="H43:I43"/>
    <mergeCell ref="J43:K43"/>
    <mergeCell ref="H49:L49"/>
    <mergeCell ref="J52:N52"/>
    <mergeCell ref="D12:D14"/>
    <mergeCell ref="D30:D32"/>
    <mergeCell ref="D42:D44"/>
    <mergeCell ref="E12:E14"/>
    <mergeCell ref="E30:E32"/>
    <mergeCell ref="E42:E44"/>
    <mergeCell ref="L12:L14"/>
    <mergeCell ref="L30:L32"/>
    <mergeCell ref="L42:L44"/>
    <mergeCell ref="M12:M14"/>
    <mergeCell ref="M30:M32"/>
    <mergeCell ref="M42:M44"/>
    <mergeCell ref="N12:N14"/>
    <mergeCell ref="N15:N25"/>
    <mergeCell ref="N30:N32"/>
    <mergeCell ref="N33:N36"/>
    <mergeCell ref="N42:N44"/>
    <mergeCell ref="N45:N48"/>
  </mergeCells>
  <conditionalFormatting sqref="F15:F24;H15:H24;J15:J24;F33:F35;H33:H35;J33:J35;F45:F48;H45:H48;J45:J48">
    <cfRule type="containsBlanks" dxfId="0" priority="1">
      <formula>LEN(TRIM(F15))=0</formula>
    </cfRule>
  </conditionalFormatting>
  <dataValidations count="2">
    <dataValidation type="list" allowBlank="1" showInputMessage="1" showErrorMessage="1" sqref="F45 H45 J45">
      <formula1>'3'!$D$159:$D$162</formula1>
    </dataValidation>
    <dataValidation type="list" allowBlank="1" showInputMessage="1" showErrorMessage="1" sqref="F15:F24 F33:F35 F46:F48 H15:H24 H33:H35 H46:H48 J15:J24 J33:J35 J46:J48">
      <formula1>'3'!$D$127:$D$128</formula1>
    </dataValidation>
  </dataValidations>
  <pageMargins left="0.75" right="0.75" top="1" bottom="1" header="0.5" footer="0.5"/>
  <pageSetup paperSize="9" orientation="landscape"/>
  <headerFooter/>
  <rowBreaks count="1" manualBreakCount="1">
    <brk id="26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A157" workbookViewId="0">
      <selection activeCell="D162" sqref="D162"/>
    </sheetView>
  </sheetViews>
  <sheetFormatPr defaultColWidth="12.6363636363636" defaultRowHeight="15" customHeight="1"/>
  <cols>
    <col min="1" max="1" width="2.72727272727273" style="1" customWidth="1"/>
    <col min="2" max="2" width="3.72727272727273" style="1" customWidth="1"/>
    <col min="3" max="3" width="10.0909090909091" style="1" customWidth="1"/>
    <col min="4" max="4" width="37.9090909090909" style="1" customWidth="1"/>
    <col min="5" max="5" width="23.2727272727273" style="1" customWidth="1"/>
    <col min="6" max="6" width="4.36363636363636" style="1" customWidth="1"/>
    <col min="7" max="12" width="9.09090909090909" style="1" customWidth="1"/>
    <col min="13" max="26" width="9" style="1" customWidth="1"/>
    <col min="27" max="16384" width="12.6363636363636" style="1"/>
  </cols>
  <sheetData>
    <row r="1" ht="14.25" customHeight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2"/>
      <c r="B2" s="406" t="s">
        <v>514</v>
      </c>
      <c r="C2" s="44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8.25" customHeight="1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 spans="1:26">
      <c r="A7" s="2"/>
      <c r="B7" s="6" t="s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 spans="1:26">
      <c r="A8" s="2"/>
      <c r="B8" s="6" t="s">
        <v>537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 spans="1:26">
      <c r="A9" s="2"/>
      <c r="B9" s="407" t="s">
        <v>6</v>
      </c>
      <c r="C9" s="408"/>
      <c r="D9" s="408"/>
      <c r="E9" s="408"/>
      <c r="F9" s="40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 spans="1:26">
      <c r="A10" s="2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" customHeight="1" spans="1:26">
      <c r="A11" s="2"/>
      <c r="B11" s="409" t="s">
        <v>538</v>
      </c>
      <c r="C11" s="410"/>
      <c r="D11" s="410"/>
      <c r="E11" s="410"/>
      <c r="F11" s="4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 spans="1:26">
      <c r="A12" s="2"/>
      <c r="B12" s="412"/>
      <c r="C12" s="413"/>
      <c r="D12" s="413"/>
      <c r="E12" s="413"/>
      <c r="F12" s="4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 spans="1:26">
      <c r="A13" s="2"/>
      <c r="B13" s="20"/>
      <c r="C13" s="415" t="s">
        <v>539</v>
      </c>
      <c r="D13" s="6"/>
      <c r="E13" s="6"/>
      <c r="F13" s="1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 spans="1:26">
      <c r="A14" s="2"/>
      <c r="B14" s="21"/>
      <c r="C14" s="2" t="s">
        <v>540</v>
      </c>
      <c r="D14" s="6"/>
      <c r="E14" s="6"/>
      <c r="F14" s="1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 spans="1:26">
      <c r="A15" s="2"/>
      <c r="B15" s="21"/>
      <c r="C15" s="2" t="s">
        <v>541</v>
      </c>
      <c r="D15" s="6"/>
      <c r="E15" s="6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 spans="1:26">
      <c r="A16" s="2"/>
      <c r="B16" s="22"/>
      <c r="C16" s="23"/>
      <c r="D16" s="23"/>
      <c r="E16" s="23"/>
      <c r="F16" s="2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 spans="1:26">
      <c r="A17" s="2"/>
      <c r="B17" s="6"/>
      <c r="C17" s="6"/>
      <c r="D17" s="6"/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 spans="1:26">
      <c r="A18" s="2"/>
      <c r="B18" s="6"/>
      <c r="C18" s="6"/>
      <c r="D18" s="6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" customHeight="1" spans="1:26">
      <c r="A19" s="2"/>
      <c r="B19" s="416" t="s">
        <v>515</v>
      </c>
      <c r="C19" s="109"/>
      <c r="D19" s="109"/>
      <c r="E19" s="109"/>
      <c r="F19" s="1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 spans="1:26">
      <c r="A20" s="2"/>
      <c r="B20" s="6"/>
      <c r="C20" s="6"/>
      <c r="D20" s="6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 spans="1:26">
      <c r="A21" s="2"/>
      <c r="B21" s="39"/>
      <c r="C21" s="41" t="s">
        <v>542</v>
      </c>
      <c r="D21" s="41"/>
      <c r="E21" s="41"/>
      <c r="F21" s="10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 spans="1:26">
      <c r="A22" s="2"/>
      <c r="B22" s="20"/>
      <c r="C22" s="25"/>
      <c r="D22" s="2"/>
      <c r="E22" s="2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" customHeight="1" spans="1:26">
      <c r="A23" s="2"/>
      <c r="B23" s="20"/>
      <c r="C23" s="26" t="s">
        <v>543</v>
      </c>
      <c r="D23" s="27"/>
      <c r="E23" s="28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6.75" customHeight="1" spans="1:26">
      <c r="A24" s="2"/>
      <c r="B24" s="20"/>
      <c r="C24" s="25"/>
      <c r="D24" s="2"/>
      <c r="E24" s="2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 spans="1:26">
      <c r="A25" s="2"/>
      <c r="B25" s="29"/>
      <c r="C25" s="30" t="s">
        <v>323</v>
      </c>
      <c r="D25" s="842" t="s">
        <v>256</v>
      </c>
      <c r="E25" s="31" t="s">
        <v>255</v>
      </c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" customHeight="1" spans="1:26">
      <c r="A26" s="2"/>
      <c r="B26" s="29"/>
      <c r="C26" s="32">
        <v>1</v>
      </c>
      <c r="D26" s="844" t="s">
        <v>366</v>
      </c>
      <c r="E26" s="417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" customHeight="1" spans="1:26">
      <c r="A27" s="2"/>
      <c r="B27" s="29"/>
      <c r="C27" s="32">
        <v>4</v>
      </c>
      <c r="D27" s="844" t="s">
        <v>329</v>
      </c>
      <c r="E27" s="417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 spans="1:26">
      <c r="A28" s="2"/>
      <c r="B28" s="36"/>
      <c r="C28" s="53"/>
      <c r="D28" s="53"/>
      <c r="E28" s="53"/>
      <c r="F28" s="2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 spans="1:26">
      <c r="A30" s="2"/>
      <c r="B30" s="39"/>
      <c r="C30" s="41" t="s">
        <v>544</v>
      </c>
      <c r="D30" s="41"/>
      <c r="E30" s="41"/>
      <c r="F30" s="4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 spans="1:26">
      <c r="A31" s="2"/>
      <c r="B31" s="20"/>
      <c r="C31" s="25"/>
      <c r="D31" s="2"/>
      <c r="E31" s="2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" customHeight="1" spans="1:26">
      <c r="A32" s="2"/>
      <c r="B32" s="20"/>
      <c r="C32" s="26" t="s">
        <v>543</v>
      </c>
      <c r="D32" s="27"/>
      <c r="E32" s="28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6.75" customHeight="1" spans="1:26">
      <c r="A33" s="2"/>
      <c r="B33" s="20"/>
      <c r="C33" s="25"/>
      <c r="D33" s="2"/>
      <c r="E33" s="2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 spans="1:26">
      <c r="A34" s="2"/>
      <c r="B34" s="29"/>
      <c r="C34" s="30" t="s">
        <v>323</v>
      </c>
      <c r="D34" s="842" t="s">
        <v>256</v>
      </c>
      <c r="E34" s="31" t="s">
        <v>255</v>
      </c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" customHeight="1" spans="1:26">
      <c r="A35" s="2"/>
      <c r="B35" s="29"/>
      <c r="C35" s="32">
        <v>1</v>
      </c>
      <c r="D35" s="844" t="s">
        <v>366</v>
      </c>
      <c r="E35" s="417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" customHeight="1" spans="1:26">
      <c r="A36" s="2"/>
      <c r="B36" s="29"/>
      <c r="C36" s="32">
        <v>4</v>
      </c>
      <c r="D36" s="844" t="s">
        <v>329</v>
      </c>
      <c r="E36" s="417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 spans="1:26">
      <c r="A37" s="2"/>
      <c r="B37" s="36"/>
      <c r="C37" s="53"/>
      <c r="D37" s="53"/>
      <c r="E37" s="53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 spans="1:26">
      <c r="A39" s="2"/>
      <c r="B39" s="39"/>
      <c r="C39" s="41" t="s">
        <v>545</v>
      </c>
      <c r="D39" s="41"/>
      <c r="E39" s="41"/>
      <c r="F39" s="4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 spans="1:26">
      <c r="A40" s="2"/>
      <c r="B40" s="20"/>
      <c r="C40" s="25"/>
      <c r="D40" s="2"/>
      <c r="E40" s="2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" customHeight="1" spans="1:26">
      <c r="A41" s="2"/>
      <c r="B41" s="20"/>
      <c r="C41" s="26" t="s">
        <v>543</v>
      </c>
      <c r="D41" s="27"/>
      <c r="E41" s="28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6.75" customHeight="1" spans="1:26">
      <c r="A42" s="2"/>
      <c r="B42" s="20"/>
      <c r="C42" s="25"/>
      <c r="D42" s="2"/>
      <c r="E42" s="2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 spans="1:26">
      <c r="A43" s="2"/>
      <c r="B43" s="29"/>
      <c r="C43" s="30" t="s">
        <v>323</v>
      </c>
      <c r="D43" s="842" t="s">
        <v>256</v>
      </c>
      <c r="E43" s="31" t="s">
        <v>255</v>
      </c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" customHeight="1" spans="1:26">
      <c r="A44" s="2"/>
      <c r="B44" s="29"/>
      <c r="C44" s="32">
        <v>1</v>
      </c>
      <c r="D44" s="844" t="s">
        <v>366</v>
      </c>
      <c r="E44" s="417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" customHeight="1" spans="1:26">
      <c r="A45" s="2"/>
      <c r="B45" s="29"/>
      <c r="C45" s="32">
        <v>4</v>
      </c>
      <c r="D45" s="844" t="s">
        <v>329</v>
      </c>
      <c r="E45" s="417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 spans="1:26">
      <c r="A46" s="2"/>
      <c r="B46" s="36"/>
      <c r="C46" s="53"/>
      <c r="D46" s="53"/>
      <c r="E46" s="53"/>
      <c r="F46" s="2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 spans="1:26">
      <c r="A48" s="2"/>
      <c r="B48" s="12" t="s">
        <v>546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 spans="1:26">
      <c r="A50" s="2"/>
      <c r="B50" s="39"/>
      <c r="C50" s="41" t="s">
        <v>547</v>
      </c>
      <c r="D50" s="41"/>
      <c r="E50" s="41"/>
      <c r="F50" s="4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 spans="1:26">
      <c r="A51" s="2"/>
      <c r="B51" s="20"/>
      <c r="C51" s="25"/>
      <c r="D51" s="2"/>
      <c r="E51" s="2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" customHeight="1" spans="1:26">
      <c r="A52" s="2"/>
      <c r="B52" s="20"/>
      <c r="C52" s="26" t="s">
        <v>543</v>
      </c>
      <c r="D52" s="27"/>
      <c r="E52" s="28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6.75" customHeight="1" spans="1:26">
      <c r="A53" s="2"/>
      <c r="B53" s="20"/>
      <c r="C53" s="25"/>
      <c r="D53" s="2"/>
      <c r="E53" s="2"/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 spans="1:26">
      <c r="A54" s="2"/>
      <c r="B54" s="29"/>
      <c r="C54" s="30" t="s">
        <v>323</v>
      </c>
      <c r="D54" s="842" t="s">
        <v>256</v>
      </c>
      <c r="E54" s="31" t="s">
        <v>255</v>
      </c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" customHeight="1" spans="1:26">
      <c r="A55" s="2"/>
      <c r="B55" s="29"/>
      <c r="C55" s="32">
        <v>1</v>
      </c>
      <c r="D55" s="844" t="s">
        <v>366</v>
      </c>
      <c r="E55" s="417"/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" customHeight="1" spans="1:26">
      <c r="A56" s="2"/>
      <c r="B56" s="29"/>
      <c r="C56" s="32">
        <v>4</v>
      </c>
      <c r="D56" s="844" t="s">
        <v>329</v>
      </c>
      <c r="E56" s="417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 spans="1:26">
      <c r="A57" s="2"/>
      <c r="B57" s="36"/>
      <c r="C57" s="53"/>
      <c r="D57" s="53"/>
      <c r="E57" s="53"/>
      <c r="F57" s="2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 spans="1:26">
      <c r="A59" s="2"/>
      <c r="B59" s="39"/>
      <c r="C59" s="41" t="s">
        <v>548</v>
      </c>
      <c r="D59" s="41"/>
      <c r="E59" s="41"/>
      <c r="F59" s="4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 spans="1:26">
      <c r="A60" s="2"/>
      <c r="B60" s="20"/>
      <c r="C60" s="25"/>
      <c r="D60" s="2"/>
      <c r="E60" s="2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" customHeight="1" spans="1:26">
      <c r="A61" s="2"/>
      <c r="B61" s="20"/>
      <c r="C61" s="26" t="s">
        <v>543</v>
      </c>
      <c r="D61" s="27"/>
      <c r="E61" s="28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6.75" customHeight="1" spans="1:26">
      <c r="A62" s="2"/>
      <c r="B62" s="20"/>
      <c r="C62" s="25"/>
      <c r="D62" s="2"/>
      <c r="E62" s="2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 spans="1:26">
      <c r="A63" s="2"/>
      <c r="B63" s="29"/>
      <c r="C63" s="30" t="s">
        <v>323</v>
      </c>
      <c r="D63" s="842" t="s">
        <v>256</v>
      </c>
      <c r="E63" s="31" t="s">
        <v>255</v>
      </c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" customHeight="1" spans="1:26">
      <c r="A64" s="2"/>
      <c r="B64" s="29"/>
      <c r="C64" s="32">
        <v>1</v>
      </c>
      <c r="D64" s="844" t="s">
        <v>366</v>
      </c>
      <c r="E64" s="417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" customHeight="1" spans="1:26">
      <c r="A65" s="2"/>
      <c r="B65" s="29"/>
      <c r="C65" s="32">
        <v>4</v>
      </c>
      <c r="D65" s="844" t="s">
        <v>329</v>
      </c>
      <c r="E65" s="417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 spans="1:26">
      <c r="A66" s="2"/>
      <c r="B66" s="36"/>
      <c r="C66" s="53"/>
      <c r="D66" s="53"/>
      <c r="E66" s="53"/>
      <c r="F66" s="2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 spans="1:26">
      <c r="A68" s="2"/>
      <c r="B68" s="39"/>
      <c r="C68" s="41" t="s">
        <v>549</v>
      </c>
      <c r="D68" s="41"/>
      <c r="E68" s="41"/>
      <c r="F68" s="10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 spans="1:26">
      <c r="A69" s="2"/>
      <c r="B69" s="20"/>
      <c r="C69" s="25"/>
      <c r="D69" s="2"/>
      <c r="E69" s="2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" customHeight="1" spans="1:26">
      <c r="A70" s="2"/>
      <c r="B70" s="20"/>
      <c r="C70" s="26" t="s">
        <v>543</v>
      </c>
      <c r="D70" s="27"/>
      <c r="E70" s="28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6.75" customHeight="1" spans="1:26">
      <c r="A71" s="2"/>
      <c r="B71" s="20"/>
      <c r="C71" s="25"/>
      <c r="D71" s="2"/>
      <c r="E71" s="2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 spans="1:26">
      <c r="A72" s="2"/>
      <c r="B72" s="29"/>
      <c r="C72" s="30" t="s">
        <v>323</v>
      </c>
      <c r="D72" s="842" t="s">
        <v>256</v>
      </c>
      <c r="E72" s="31" t="s">
        <v>255</v>
      </c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" customHeight="1" spans="1:26">
      <c r="A73" s="2"/>
      <c r="B73" s="29"/>
      <c r="C73" s="32">
        <v>1</v>
      </c>
      <c r="D73" s="844" t="s">
        <v>366</v>
      </c>
      <c r="E73" s="417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" customHeight="1" spans="1:26">
      <c r="A74" s="2"/>
      <c r="B74" s="29"/>
      <c r="C74" s="32">
        <v>4</v>
      </c>
      <c r="D74" s="844" t="s">
        <v>329</v>
      </c>
      <c r="E74" s="417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 spans="1:26">
      <c r="A75" s="2"/>
      <c r="B75" s="36"/>
      <c r="C75" s="53"/>
      <c r="D75" s="53"/>
      <c r="E75" s="53"/>
      <c r="F75" s="2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 spans="1:26">
      <c r="A77" s="2"/>
      <c r="B77" s="39"/>
      <c r="C77" s="41" t="s">
        <v>550</v>
      </c>
      <c r="D77" s="41"/>
      <c r="E77" s="41"/>
      <c r="F77" s="10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 spans="1:26">
      <c r="A78" s="2"/>
      <c r="B78" s="20"/>
      <c r="C78" s="25"/>
      <c r="D78" s="2"/>
      <c r="E78" s="2"/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" customHeight="1" spans="1:26">
      <c r="A79" s="2"/>
      <c r="B79" s="20"/>
      <c r="C79" s="43" t="s">
        <v>543</v>
      </c>
      <c r="D79" s="10"/>
      <c r="E79" s="44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6.75" customHeight="1" spans="1:26">
      <c r="A80" s="2"/>
      <c r="B80" s="20"/>
      <c r="C80" s="25"/>
      <c r="D80" s="2"/>
      <c r="E80" s="2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 spans="1:26">
      <c r="A81" s="2"/>
      <c r="B81" s="29"/>
      <c r="C81" s="30" t="s">
        <v>323</v>
      </c>
      <c r="D81" s="842" t="s">
        <v>256</v>
      </c>
      <c r="E81" s="31" t="s">
        <v>255</v>
      </c>
      <c r="F81" s="1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" customHeight="1" spans="1:26">
      <c r="A82" s="2"/>
      <c r="B82" s="29"/>
      <c r="C82" s="32">
        <v>1</v>
      </c>
      <c r="D82" s="844" t="s">
        <v>366</v>
      </c>
      <c r="E82" s="417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" customHeight="1" spans="1:26">
      <c r="A83" s="2"/>
      <c r="B83" s="29"/>
      <c r="C83" s="32">
        <v>4</v>
      </c>
      <c r="D83" s="844" t="s">
        <v>329</v>
      </c>
      <c r="E83" s="417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 spans="1:26">
      <c r="A84" s="2"/>
      <c r="B84" s="36"/>
      <c r="C84" s="53"/>
      <c r="D84" s="53"/>
      <c r="E84" s="53"/>
      <c r="F84" s="2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 spans="1:26">
      <c r="A86" s="2"/>
      <c r="B86" s="12" t="s">
        <v>551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 spans="1:26">
      <c r="A87" s="2"/>
      <c r="B87" s="6"/>
      <c r="C87" s="6"/>
      <c r="D87" s="6"/>
      <c r="E87" s="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 spans="1:26">
      <c r="A88" s="2"/>
      <c r="B88" s="39"/>
      <c r="C88" s="41" t="s">
        <v>552</v>
      </c>
      <c r="D88" s="41"/>
      <c r="E88" s="41"/>
      <c r="F88" s="10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 spans="1:26">
      <c r="A89" s="2"/>
      <c r="B89" s="20"/>
      <c r="C89" s="25"/>
      <c r="D89" s="2"/>
      <c r="E89" s="2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" customHeight="1" spans="1:26">
      <c r="A90" s="2"/>
      <c r="B90" s="20"/>
      <c r="C90" s="26" t="s">
        <v>543</v>
      </c>
      <c r="D90" s="27"/>
      <c r="E90" s="28"/>
      <c r="F90" s="1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6.75" customHeight="1" spans="1:26">
      <c r="A91" s="2"/>
      <c r="B91" s="20"/>
      <c r="C91" s="25"/>
      <c r="D91" s="2"/>
      <c r="E91" s="2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 spans="1:26">
      <c r="A92" s="2"/>
      <c r="B92" s="29"/>
      <c r="C92" s="30" t="s">
        <v>323</v>
      </c>
      <c r="D92" s="842" t="s">
        <v>256</v>
      </c>
      <c r="E92" s="31" t="s">
        <v>255</v>
      </c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" customHeight="1" spans="1:26">
      <c r="A93" s="2"/>
      <c r="B93" s="29"/>
      <c r="C93" s="32">
        <v>1</v>
      </c>
      <c r="D93" s="844" t="s">
        <v>366</v>
      </c>
      <c r="E93" s="417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" customHeight="1" spans="1:26">
      <c r="A94" s="2"/>
      <c r="B94" s="29"/>
      <c r="C94" s="32">
        <v>4</v>
      </c>
      <c r="D94" s="844" t="s">
        <v>329</v>
      </c>
      <c r="E94" s="417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 spans="1:26">
      <c r="A95" s="2"/>
      <c r="B95" s="36"/>
      <c r="C95" s="53"/>
      <c r="D95" s="53"/>
      <c r="E95" s="53"/>
      <c r="F95" s="2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 spans="1:26">
      <c r="A96" s="2"/>
      <c r="B96" s="6"/>
      <c r="C96" s="6"/>
      <c r="D96" s="6"/>
      <c r="E96" s="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 spans="1:26">
      <c r="A97" s="2"/>
      <c r="B97" s="39"/>
      <c r="C97" s="41" t="s">
        <v>553</v>
      </c>
      <c r="D97" s="41"/>
      <c r="E97" s="41"/>
      <c r="F97" s="10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 spans="1:26">
      <c r="A98" s="2"/>
      <c r="B98" s="20"/>
      <c r="C98" s="25"/>
      <c r="D98" s="2"/>
      <c r="E98" s="2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 spans="1:26">
      <c r="A99" s="2"/>
      <c r="B99" s="20"/>
      <c r="C99" s="26" t="s">
        <v>543</v>
      </c>
      <c r="D99" s="27"/>
      <c r="E99" s="28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 spans="1:26">
      <c r="A100" s="2"/>
      <c r="B100" s="20"/>
      <c r="C100" s="25"/>
      <c r="D100" s="2"/>
      <c r="E100" s="2"/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 spans="1:26">
      <c r="A101" s="2"/>
      <c r="B101" s="29"/>
      <c r="C101" s="30" t="s">
        <v>323</v>
      </c>
      <c r="D101" s="842" t="s">
        <v>256</v>
      </c>
      <c r="E101" s="31" t="s">
        <v>255</v>
      </c>
      <c r="F101" s="1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" customHeight="1" spans="1:26">
      <c r="A102" s="2"/>
      <c r="B102" s="29"/>
      <c r="C102" s="32">
        <v>1</v>
      </c>
      <c r="D102" s="844" t="s">
        <v>366</v>
      </c>
      <c r="E102" s="417"/>
      <c r="F102" s="1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" customHeight="1" spans="1:26">
      <c r="A103" s="2"/>
      <c r="B103" s="29"/>
      <c r="C103" s="32">
        <v>4</v>
      </c>
      <c r="D103" s="844" t="s">
        <v>329</v>
      </c>
      <c r="E103" s="417"/>
      <c r="F103" s="1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 spans="1:26">
      <c r="A104" s="2"/>
      <c r="B104" s="36"/>
      <c r="C104" s="53"/>
      <c r="D104" s="53"/>
      <c r="E104" s="53"/>
      <c r="F104" s="2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 spans="1:26">
      <c r="A105" s="2"/>
      <c r="B105" s="6"/>
      <c r="C105" s="6"/>
      <c r="D105" s="6"/>
      <c r="E105" s="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 spans="1:26">
      <c r="A106" s="2"/>
      <c r="B106" s="39"/>
      <c r="C106" s="41" t="s">
        <v>554</v>
      </c>
      <c r="D106" s="41"/>
      <c r="E106" s="41"/>
      <c r="F106" s="10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 spans="1:26">
      <c r="A107" s="2"/>
      <c r="B107" s="20"/>
      <c r="C107" s="25"/>
      <c r="D107" s="2"/>
      <c r="E107" s="2"/>
      <c r="F107" s="1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 spans="1:26">
      <c r="A108" s="2"/>
      <c r="B108" s="20"/>
      <c r="C108" s="26" t="s">
        <v>543</v>
      </c>
      <c r="D108" s="27"/>
      <c r="E108" s="28"/>
      <c r="F108" s="1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 spans="1:26">
      <c r="A109" s="2"/>
      <c r="B109" s="20"/>
      <c r="C109" s="25"/>
      <c r="D109" s="2"/>
      <c r="E109" s="2"/>
      <c r="F109" s="1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 spans="1:26">
      <c r="A110" s="2"/>
      <c r="B110" s="29"/>
      <c r="C110" s="30" t="s">
        <v>323</v>
      </c>
      <c r="D110" s="842" t="s">
        <v>256</v>
      </c>
      <c r="E110" s="31" t="s">
        <v>255</v>
      </c>
      <c r="F110" s="1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" customHeight="1" spans="1:26">
      <c r="A111" s="2"/>
      <c r="B111" s="29"/>
      <c r="C111" s="32">
        <v>1</v>
      </c>
      <c r="D111" s="844" t="s">
        <v>366</v>
      </c>
      <c r="E111" s="417"/>
      <c r="F111" s="1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" customHeight="1" spans="1:26">
      <c r="A112" s="2"/>
      <c r="B112" s="29"/>
      <c r="C112" s="32">
        <v>4</v>
      </c>
      <c r="D112" s="844" t="s">
        <v>329</v>
      </c>
      <c r="E112" s="417"/>
      <c r="F112" s="1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 spans="1:26">
      <c r="A113" s="2"/>
      <c r="B113" s="36"/>
      <c r="C113" s="53"/>
      <c r="D113" s="53"/>
      <c r="E113" s="53"/>
      <c r="F113" s="2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 spans="1:26">
      <c r="A114" s="2"/>
      <c r="B114" s="6"/>
      <c r="C114" s="6"/>
      <c r="D114" s="6"/>
      <c r="E114" s="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 spans="1:26">
      <c r="A115" s="2"/>
      <c r="B115" s="6"/>
      <c r="C115" s="6"/>
      <c r="D115" s="6"/>
      <c r="E115" s="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 spans="1:26">
      <c r="A117" s="2"/>
      <c r="B117" s="12" t="s">
        <v>555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 spans="1:26">
      <c r="A118" s="2"/>
      <c r="B118" s="12"/>
      <c r="C118" s="12"/>
      <c r="D118" s="12"/>
      <c r="E118" s="12"/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" customHeight="1" spans="1:26">
      <c r="A120" s="2"/>
      <c r="B120" s="172" t="s">
        <v>528</v>
      </c>
      <c r="C120" s="174"/>
      <c r="D120" s="174"/>
      <c r="E120" s="174"/>
      <c r="F120" s="19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 spans="1:26">
      <c r="A122" s="2"/>
      <c r="B122" s="39"/>
      <c r="C122" s="41" t="s">
        <v>556</v>
      </c>
      <c r="D122" s="41"/>
      <c r="E122" s="41"/>
      <c r="F122" s="4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 spans="1:26">
      <c r="A123" s="2"/>
      <c r="B123" s="20"/>
      <c r="C123" s="25"/>
      <c r="D123" s="2"/>
      <c r="E123" s="2"/>
      <c r="F123" s="1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" customHeight="1" spans="1:26">
      <c r="A124" s="2"/>
      <c r="B124" s="20"/>
      <c r="C124" s="26" t="s">
        <v>322</v>
      </c>
      <c r="D124" s="27"/>
      <c r="E124" s="28"/>
      <c r="F124" s="19"/>
      <c r="G124" s="2"/>
      <c r="H124" s="2"/>
      <c r="I124" s="2"/>
      <c r="J124" s="2"/>
      <c r="K124" s="2">
        <v>1</v>
      </c>
      <c r="L124" s="2">
        <v>3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6.75" customHeight="1" spans="1:26">
      <c r="A125" s="2"/>
      <c r="B125" s="20"/>
      <c r="C125" s="25"/>
      <c r="D125" s="2"/>
      <c r="E125" s="2"/>
      <c r="F125" s="1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 spans="1:26">
      <c r="A126" s="2"/>
      <c r="B126" s="29"/>
      <c r="C126" s="30" t="s">
        <v>323</v>
      </c>
      <c r="D126" s="842" t="s">
        <v>256</v>
      </c>
      <c r="E126" s="31" t="s">
        <v>255</v>
      </c>
      <c r="F126" s="1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" customHeight="1" spans="1:26">
      <c r="A127" s="2"/>
      <c r="B127" s="29"/>
      <c r="C127" s="32">
        <v>1</v>
      </c>
      <c r="D127" s="844" t="s">
        <v>366</v>
      </c>
      <c r="E127" s="417"/>
      <c r="F127" s="1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" customHeight="1" spans="1:26">
      <c r="A128" s="2"/>
      <c r="B128" s="20"/>
      <c r="C128" s="32">
        <v>4</v>
      </c>
      <c r="D128" s="87" t="s">
        <v>329</v>
      </c>
      <c r="E128" s="417" t="s">
        <v>557</v>
      </c>
      <c r="F128" s="1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 spans="1:26">
      <c r="A129" s="2"/>
      <c r="B129" s="36"/>
      <c r="C129" s="53"/>
      <c r="D129" s="53"/>
      <c r="E129" s="53"/>
      <c r="F129" s="2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 spans="1:26">
      <c r="A131" s="2"/>
      <c r="B131" s="39"/>
      <c r="C131" s="41" t="s">
        <v>558</v>
      </c>
      <c r="D131" s="41"/>
      <c r="E131" s="41"/>
      <c r="F131" s="10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 spans="1:26">
      <c r="A132" s="2"/>
      <c r="B132" s="20"/>
      <c r="C132" s="25"/>
      <c r="D132" s="2"/>
      <c r="E132" s="2"/>
      <c r="F132" s="1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" customHeight="1" spans="1:26">
      <c r="A133" s="2"/>
      <c r="B133" s="20"/>
      <c r="C133" s="26" t="s">
        <v>322</v>
      </c>
      <c r="D133" s="27"/>
      <c r="E133" s="27"/>
      <c r="F133" s="28"/>
      <c r="G133" s="2"/>
      <c r="H133" s="2"/>
      <c r="I133" s="2"/>
      <c r="J133" s="2"/>
      <c r="K133" s="2">
        <v>2</v>
      </c>
      <c r="L133" s="2">
        <v>4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6.75" customHeight="1" spans="1:26">
      <c r="A134" s="2"/>
      <c r="B134" s="20"/>
      <c r="C134" s="25"/>
      <c r="D134" s="2"/>
      <c r="E134" s="2"/>
      <c r="F134" s="1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 spans="1:26">
      <c r="A135" s="2"/>
      <c r="B135" s="29"/>
      <c r="C135" s="30" t="s">
        <v>323</v>
      </c>
      <c r="D135" s="842" t="s">
        <v>256</v>
      </c>
      <c r="E135" s="31" t="s">
        <v>255</v>
      </c>
      <c r="F135" s="1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" customHeight="1" spans="1:26">
      <c r="A136" s="2"/>
      <c r="B136" s="29"/>
      <c r="C136" s="32">
        <v>1</v>
      </c>
      <c r="D136" s="844" t="s">
        <v>366</v>
      </c>
      <c r="E136" s="417"/>
      <c r="F136" s="1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" customHeight="1" spans="1:26">
      <c r="A137" s="2"/>
      <c r="B137" s="20"/>
      <c r="C137" s="32">
        <v>4</v>
      </c>
      <c r="D137" s="87" t="s">
        <v>329</v>
      </c>
      <c r="E137" s="417" t="s">
        <v>557</v>
      </c>
      <c r="F137" s="1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 spans="1:26">
      <c r="A138" s="2"/>
      <c r="B138" s="36"/>
      <c r="C138" s="53"/>
      <c r="D138" s="53"/>
      <c r="E138" s="53"/>
      <c r="F138" s="2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 spans="1:26">
      <c r="A140" s="2"/>
      <c r="B140" s="39"/>
      <c r="C140" s="41" t="s">
        <v>559</v>
      </c>
      <c r="D140" s="41"/>
      <c r="E140" s="41"/>
      <c r="F140" s="10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 spans="1:26">
      <c r="A141" s="2"/>
      <c r="B141" s="20"/>
      <c r="C141" s="25"/>
      <c r="D141" s="2"/>
      <c r="E141" s="2"/>
      <c r="F141" s="1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" customHeight="1" spans="1:26">
      <c r="A142" s="2"/>
      <c r="B142" s="20"/>
      <c r="C142" s="26" t="s">
        <v>322</v>
      </c>
      <c r="D142" s="27"/>
      <c r="E142" s="28"/>
      <c r="F142" s="19"/>
      <c r="G142" s="2"/>
      <c r="H142" s="2"/>
      <c r="I142" s="2"/>
      <c r="J142" s="2"/>
      <c r="K142" s="2">
        <v>3</v>
      </c>
      <c r="L142" s="2">
        <v>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6.75" customHeight="1" spans="1:26">
      <c r="A143" s="2"/>
      <c r="B143" s="20"/>
      <c r="C143" s="25"/>
      <c r="D143" s="2"/>
      <c r="E143" s="2"/>
      <c r="F143" s="1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 spans="1:26">
      <c r="A144" s="2"/>
      <c r="B144" s="29"/>
      <c r="C144" s="30" t="s">
        <v>323</v>
      </c>
      <c r="D144" s="842" t="s">
        <v>256</v>
      </c>
      <c r="E144" s="31" t="s">
        <v>255</v>
      </c>
      <c r="F144" s="1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" customHeight="1" spans="1:26">
      <c r="A145" s="2"/>
      <c r="B145" s="29"/>
      <c r="C145" s="32">
        <v>1</v>
      </c>
      <c r="D145" s="844" t="s">
        <v>366</v>
      </c>
      <c r="E145" s="417"/>
      <c r="F145" s="1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" customHeight="1" spans="1:26">
      <c r="A146" s="2"/>
      <c r="B146" s="20"/>
      <c r="C146" s="32">
        <v>4</v>
      </c>
      <c r="D146" s="87" t="s">
        <v>329</v>
      </c>
      <c r="E146" s="417" t="s">
        <v>557</v>
      </c>
      <c r="F146" s="1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 spans="1:26">
      <c r="A147" s="2"/>
      <c r="B147" s="36"/>
      <c r="C147" s="53"/>
      <c r="D147" s="53"/>
      <c r="E147" s="53"/>
      <c r="F147" s="2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 spans="1:26">
      <c r="A150" s="2"/>
      <c r="B150" s="12" t="s">
        <v>560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 spans="1:26">
      <c r="A151" s="2"/>
      <c r="B151" s="6"/>
      <c r="C151" s="6"/>
      <c r="D151" s="6"/>
      <c r="E151" s="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" customHeight="1" spans="1:26">
      <c r="A152" s="2"/>
      <c r="B152" s="172" t="s">
        <v>532</v>
      </c>
      <c r="C152" s="174"/>
      <c r="D152" s="174"/>
      <c r="E152" s="174"/>
      <c r="F152" s="19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3.25" customHeight="1" spans="1:26">
      <c r="A154" s="57"/>
      <c r="B154" s="39"/>
      <c r="C154" s="41" t="s">
        <v>561</v>
      </c>
      <c r="D154" s="41"/>
      <c r="E154" s="41"/>
      <c r="F154" s="4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Height="1" spans="1:26">
      <c r="A155" s="2"/>
      <c r="B155" s="20"/>
      <c r="C155" s="25"/>
      <c r="D155" s="2"/>
      <c r="E155" s="2"/>
      <c r="F155" s="1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 spans="1:26">
      <c r="A156" s="2"/>
      <c r="B156" s="20"/>
      <c r="C156" s="26" t="s">
        <v>322</v>
      </c>
      <c r="D156" s="27"/>
      <c r="E156" s="28"/>
      <c r="F156" s="19"/>
      <c r="G156" s="2"/>
      <c r="H156" s="2"/>
      <c r="I156" s="2"/>
      <c r="J156" s="2"/>
      <c r="K156" s="2">
        <v>1</v>
      </c>
      <c r="L156" s="2">
        <v>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6.75" customHeight="1" spans="1:26">
      <c r="A157" s="2"/>
      <c r="B157" s="20"/>
      <c r="C157" s="25"/>
      <c r="D157" s="2"/>
      <c r="E157" s="2"/>
      <c r="F157" s="1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2.25" customHeight="1" spans="1:26">
      <c r="A158" s="2"/>
      <c r="B158" s="29"/>
      <c r="C158" s="30" t="s">
        <v>323</v>
      </c>
      <c r="D158" s="842" t="s">
        <v>256</v>
      </c>
      <c r="E158" s="31" t="s">
        <v>255</v>
      </c>
      <c r="F158" s="1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" customHeight="1" spans="1:26">
      <c r="A159" s="2"/>
      <c r="B159" s="29"/>
      <c r="C159" s="32">
        <v>1</v>
      </c>
      <c r="D159" s="844" t="s">
        <v>366</v>
      </c>
      <c r="E159" s="417"/>
      <c r="F159" s="1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" customHeight="1" spans="1:26">
      <c r="A160" s="2"/>
      <c r="B160" s="29"/>
      <c r="C160" s="32">
        <v>2</v>
      </c>
      <c r="D160" s="64" t="s">
        <v>562</v>
      </c>
      <c r="E160" s="417" t="s">
        <v>557</v>
      </c>
      <c r="F160" s="1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" customHeight="1" spans="1:26">
      <c r="A161" s="2"/>
      <c r="B161" s="29"/>
      <c r="C161" s="32">
        <v>3</v>
      </c>
      <c r="D161" s="844" t="s">
        <v>563</v>
      </c>
      <c r="E161" s="417" t="s">
        <v>557</v>
      </c>
      <c r="F161" s="1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" customHeight="1" spans="1:26">
      <c r="A162" s="2"/>
      <c r="B162" s="20"/>
      <c r="C162" s="32">
        <v>4</v>
      </c>
      <c r="D162" s="87" t="s">
        <v>564</v>
      </c>
      <c r="E162" s="417" t="s">
        <v>557</v>
      </c>
      <c r="F162" s="1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 spans="1:26">
      <c r="A163" s="2"/>
      <c r="B163" s="36"/>
      <c r="C163" s="53"/>
      <c r="D163" s="53"/>
      <c r="E163" s="53"/>
      <c r="F163" s="2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 spans="1:26">
      <c r="A165" s="2"/>
      <c r="B165" s="39"/>
      <c r="C165" s="41" t="s">
        <v>565</v>
      </c>
      <c r="D165" s="41"/>
      <c r="E165" s="41"/>
      <c r="F165" s="10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 spans="1:26">
      <c r="A166" s="2"/>
      <c r="B166" s="20"/>
      <c r="C166" s="25"/>
      <c r="D166" s="2"/>
      <c r="E166" s="2"/>
      <c r="F166" s="1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2.5" customHeight="1" spans="1:26">
      <c r="A167" s="2"/>
      <c r="B167" s="20"/>
      <c r="C167" s="26" t="s">
        <v>322</v>
      </c>
      <c r="D167" s="27"/>
      <c r="E167" s="28"/>
      <c r="F167" s="19"/>
      <c r="G167" s="2"/>
      <c r="H167" s="2"/>
      <c r="I167" s="2"/>
      <c r="J167" s="2"/>
      <c r="K167" s="2">
        <v>2</v>
      </c>
      <c r="L167" s="2">
        <v>10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6.75" customHeight="1" spans="1:26">
      <c r="A168" s="2"/>
      <c r="B168" s="20"/>
      <c r="C168" s="25"/>
      <c r="D168" s="2"/>
      <c r="E168" s="2"/>
      <c r="F168" s="1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 spans="1:26">
      <c r="A169" s="2"/>
      <c r="B169" s="29"/>
      <c r="C169" s="30" t="s">
        <v>323</v>
      </c>
      <c r="D169" s="842" t="s">
        <v>256</v>
      </c>
      <c r="E169" s="31" t="s">
        <v>255</v>
      </c>
      <c r="F169" s="1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" customHeight="1" spans="1:26">
      <c r="A170" s="2"/>
      <c r="B170" s="29"/>
      <c r="C170" s="32">
        <v>1</v>
      </c>
      <c r="D170" s="844" t="s">
        <v>366</v>
      </c>
      <c r="E170" s="417"/>
      <c r="F170" s="1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" customHeight="1" spans="1:26">
      <c r="A171" s="2"/>
      <c r="B171" s="20"/>
      <c r="C171" s="32">
        <v>4</v>
      </c>
      <c r="D171" s="87" t="s">
        <v>329</v>
      </c>
      <c r="E171" s="417" t="s">
        <v>557</v>
      </c>
      <c r="F171" s="1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 spans="1:26">
      <c r="A172" s="2"/>
      <c r="B172" s="36"/>
      <c r="C172" s="53"/>
      <c r="D172" s="53"/>
      <c r="E172" s="53"/>
      <c r="F172" s="2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 spans="1:26">
      <c r="A175" s="2"/>
      <c r="B175" s="39"/>
      <c r="C175" s="41" t="s">
        <v>566</v>
      </c>
      <c r="D175" s="41"/>
      <c r="E175" s="41"/>
      <c r="F175" s="10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 spans="1:26">
      <c r="A176" s="2"/>
      <c r="B176" s="20"/>
      <c r="C176" s="25"/>
      <c r="D176" s="2"/>
      <c r="E176" s="2"/>
      <c r="F176" s="1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" customHeight="1" spans="1:26">
      <c r="A177" s="2"/>
      <c r="B177" s="20"/>
      <c r="C177" s="26" t="s">
        <v>322</v>
      </c>
      <c r="D177" s="27"/>
      <c r="E177" s="28"/>
      <c r="F177" s="19"/>
      <c r="G177" s="2"/>
      <c r="H177" s="2"/>
      <c r="I177" s="2"/>
      <c r="J177" s="2"/>
      <c r="K177" s="2">
        <v>3</v>
      </c>
      <c r="L177" s="2">
        <v>11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6.75" customHeight="1" spans="1:26">
      <c r="A178" s="2"/>
      <c r="B178" s="20"/>
      <c r="C178" s="25"/>
      <c r="D178" s="2"/>
      <c r="E178" s="2"/>
      <c r="F178" s="1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 spans="1:26">
      <c r="A179" s="2"/>
      <c r="B179" s="29"/>
      <c r="C179" s="30" t="s">
        <v>323</v>
      </c>
      <c r="D179" s="842" t="s">
        <v>256</v>
      </c>
      <c r="E179" s="31" t="s">
        <v>255</v>
      </c>
      <c r="F179" s="1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" customHeight="1" spans="1:26">
      <c r="A180" s="2"/>
      <c r="B180" s="29"/>
      <c r="C180" s="32">
        <v>1</v>
      </c>
      <c r="D180" s="844" t="s">
        <v>366</v>
      </c>
      <c r="E180" s="417"/>
      <c r="F180" s="1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" customHeight="1" spans="1:26">
      <c r="A181" s="2"/>
      <c r="B181" s="20"/>
      <c r="C181" s="32">
        <v>4</v>
      </c>
      <c r="D181" s="87" t="s">
        <v>329</v>
      </c>
      <c r="E181" s="417" t="s">
        <v>557</v>
      </c>
      <c r="F181" s="1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 spans="1:26">
      <c r="A182" s="2"/>
      <c r="B182" s="36"/>
      <c r="C182" s="53"/>
      <c r="D182" s="53"/>
      <c r="E182" s="53"/>
      <c r="F182" s="2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 spans="1:26">
      <c r="A185" s="2"/>
      <c r="B185" s="39"/>
      <c r="C185" s="41" t="s">
        <v>567</v>
      </c>
      <c r="D185" s="41"/>
      <c r="E185" s="41"/>
      <c r="F185" s="10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6.75" customHeight="1" spans="1:26">
      <c r="A186" s="2"/>
      <c r="B186" s="20"/>
      <c r="C186" s="25"/>
      <c r="D186" s="2"/>
      <c r="E186" s="2"/>
      <c r="F186" s="1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" customHeight="1" spans="1:26">
      <c r="A187" s="2"/>
      <c r="B187" s="20"/>
      <c r="C187" s="26" t="s">
        <v>322</v>
      </c>
      <c r="D187" s="27"/>
      <c r="E187" s="28"/>
      <c r="F187" s="19"/>
      <c r="G187" s="2"/>
      <c r="H187" s="2"/>
      <c r="I187" s="2"/>
      <c r="J187" s="2"/>
      <c r="K187" s="2">
        <v>4</v>
      </c>
      <c r="L187" s="2">
        <v>12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 spans="1:26">
      <c r="A188" s="2"/>
      <c r="B188" s="20"/>
      <c r="C188" s="25"/>
      <c r="D188" s="2"/>
      <c r="E188" s="2"/>
      <c r="F188" s="1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 spans="1:26">
      <c r="A189" s="2"/>
      <c r="B189" s="29"/>
      <c r="C189" s="30" t="s">
        <v>323</v>
      </c>
      <c r="D189" s="842" t="s">
        <v>256</v>
      </c>
      <c r="E189" s="31" t="s">
        <v>255</v>
      </c>
      <c r="F189" s="1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" customHeight="1" spans="1:26">
      <c r="A190" s="2"/>
      <c r="B190" s="29"/>
      <c r="C190" s="32">
        <v>1</v>
      </c>
      <c r="D190" s="844" t="s">
        <v>366</v>
      </c>
      <c r="E190" s="417"/>
      <c r="F190" s="1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" customHeight="1" spans="1:26">
      <c r="A191" s="2"/>
      <c r="B191" s="29"/>
      <c r="C191" s="32">
        <v>4</v>
      </c>
      <c r="D191" s="844" t="s">
        <v>568</v>
      </c>
      <c r="E191" s="417" t="s">
        <v>557</v>
      </c>
      <c r="F191" s="1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 spans="1:26">
      <c r="A192" s="2"/>
      <c r="B192" s="36"/>
      <c r="C192" s="53"/>
      <c r="D192" s="53"/>
      <c r="E192" s="53"/>
      <c r="F192" s="2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 spans="1:26">
      <c r="A194" s="2"/>
      <c r="B194" s="12" t="s">
        <v>569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 spans="1:26">
      <c r="A217" s="2"/>
      <c r="B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4"/>
    <row r="402" ht="14"/>
    <row r="403" ht="14"/>
    <row r="404" ht="14"/>
    <row r="405" ht="14"/>
    <row r="406" ht="14"/>
    <row r="407" ht="14"/>
    <row r="408" ht="14"/>
    <row r="409" ht="14"/>
    <row r="410" ht="14"/>
    <row r="411" ht="14"/>
    <row r="412" ht="14"/>
    <row r="413" ht="14"/>
    <row r="414" ht="14"/>
    <row r="415" ht="14"/>
    <row r="416" ht="14"/>
    <row r="417" ht="14"/>
    <row r="418" ht="14"/>
    <row r="419" ht="14"/>
    <row r="420" ht="14"/>
    <row r="421" ht="14"/>
    <row r="422" ht="14"/>
    <row r="423" ht="14"/>
    <row r="424" ht="14"/>
    <row r="425" ht="14"/>
    <row r="426" ht="14"/>
    <row r="427" ht="14"/>
    <row r="428" ht="14"/>
    <row r="429" ht="14"/>
    <row r="430" ht="14"/>
    <row r="431" ht="14"/>
    <row r="432" ht="14"/>
    <row r="433" ht="14"/>
    <row r="434" ht="14"/>
    <row r="435" ht="14"/>
    <row r="436" ht="14"/>
    <row r="437" ht="14"/>
    <row r="438" ht="14"/>
    <row r="439" ht="14"/>
    <row r="440" ht="14"/>
    <row r="441" ht="14"/>
    <row r="442" ht="14"/>
    <row r="443" ht="14"/>
    <row r="444" ht="14"/>
    <row r="445" ht="14"/>
    <row r="446" ht="14"/>
    <row r="447" ht="14"/>
    <row r="448" ht="14"/>
    <row r="449" ht="14"/>
    <row r="450" ht="14"/>
    <row r="451" ht="14"/>
    <row r="452" ht="14"/>
    <row r="453" ht="14"/>
    <row r="454" ht="14"/>
    <row r="455" ht="14"/>
    <row r="456" ht="14"/>
    <row r="457" ht="14"/>
    <row r="458" ht="14"/>
    <row r="459" ht="14"/>
    <row r="460" ht="14"/>
    <row r="461" ht="14"/>
    <row r="462" ht="14"/>
    <row r="463" ht="14"/>
    <row r="464" ht="14"/>
    <row r="465" ht="14"/>
    <row r="466" ht="14"/>
    <row r="467" ht="14"/>
    <row r="468" ht="14"/>
    <row r="469" ht="14"/>
    <row r="470" ht="14"/>
    <row r="471" ht="14"/>
    <row r="472" ht="14"/>
    <row r="473" ht="14"/>
    <row r="474" ht="14"/>
    <row r="475" ht="14"/>
    <row r="476" ht="14"/>
    <row r="477" ht="14"/>
    <row r="478" ht="14"/>
    <row r="479" ht="14"/>
    <row r="480" ht="14"/>
    <row r="481" ht="14"/>
    <row r="482" ht="14"/>
    <row r="483" ht="14"/>
    <row r="484" ht="14"/>
    <row r="485" ht="14"/>
    <row r="486" ht="14"/>
    <row r="487" ht="14"/>
    <row r="488" ht="14"/>
    <row r="489" ht="14"/>
    <row r="490" ht="14"/>
    <row r="491" ht="14"/>
    <row r="492" ht="14"/>
    <row r="493" ht="14"/>
    <row r="494" ht="14"/>
    <row r="495" ht="14"/>
    <row r="496" ht="14"/>
    <row r="497" ht="14"/>
    <row r="498" ht="14"/>
    <row r="499" ht="14"/>
    <row r="500" ht="14"/>
    <row r="501" ht="14"/>
    <row r="502" ht="14"/>
    <row r="503" ht="14"/>
    <row r="504" ht="14"/>
    <row r="505" ht="14"/>
    <row r="506" ht="14"/>
    <row r="507" ht="14"/>
    <row r="508" ht="14"/>
    <row r="509" ht="14"/>
    <row r="510" ht="14"/>
    <row r="511" ht="14"/>
    <row r="512" ht="14"/>
    <row r="513" ht="14"/>
    <row r="514" ht="14"/>
    <row r="515" ht="14"/>
    <row r="516" ht="14"/>
    <row r="517" ht="14"/>
    <row r="518" ht="14"/>
    <row r="519" ht="14"/>
    <row r="520" ht="14"/>
    <row r="521" ht="14"/>
    <row r="522" ht="14"/>
    <row r="523" ht="14"/>
    <row r="524" ht="14"/>
    <row r="525" ht="14"/>
    <row r="526" ht="14"/>
    <row r="527" ht="14"/>
    <row r="528" ht="14"/>
    <row r="529" ht="14"/>
    <row r="530" ht="14"/>
    <row r="531" ht="14"/>
    <row r="532" ht="14"/>
    <row r="533" ht="14"/>
    <row r="534" ht="14"/>
    <row r="535" ht="14"/>
    <row r="536" ht="14"/>
    <row r="537" ht="14"/>
    <row r="538" ht="14"/>
    <row r="539" ht="14"/>
    <row r="540" ht="14"/>
    <row r="541" ht="14"/>
    <row r="542" ht="14"/>
    <row r="543" ht="14"/>
    <row r="544" ht="14"/>
    <row r="545" ht="14"/>
    <row r="546" ht="14"/>
    <row r="547" ht="14"/>
    <row r="548" ht="14"/>
    <row r="549" ht="14"/>
    <row r="550" ht="14"/>
    <row r="551" ht="14"/>
    <row r="552" ht="14"/>
    <row r="553" ht="14"/>
    <row r="554" ht="14"/>
    <row r="555" ht="14"/>
    <row r="556" ht="14"/>
    <row r="557" ht="14"/>
    <row r="558" ht="14"/>
    <row r="559" ht="14"/>
    <row r="560" ht="14"/>
    <row r="561" ht="14"/>
    <row r="562" ht="14"/>
    <row r="563" ht="14"/>
    <row r="564" ht="14"/>
    <row r="565" ht="14"/>
    <row r="566" ht="14"/>
    <row r="567" ht="14"/>
    <row r="568" ht="14"/>
    <row r="569" ht="14"/>
    <row r="570" ht="14"/>
    <row r="571" ht="14"/>
    <row r="572" ht="14"/>
    <row r="573" ht="14"/>
    <row r="574" ht="14"/>
    <row r="575" ht="14"/>
    <row r="576" ht="14"/>
    <row r="577" ht="14"/>
    <row r="578" ht="14"/>
    <row r="579" ht="14"/>
    <row r="580" ht="14"/>
    <row r="581" ht="14"/>
    <row r="582" ht="14"/>
    <row r="583" ht="14"/>
    <row r="584" ht="14"/>
    <row r="585" ht="14"/>
    <row r="586" ht="14"/>
    <row r="587" ht="14"/>
    <row r="588" ht="14"/>
    <row r="589" ht="14"/>
    <row r="590" ht="14"/>
    <row r="591" ht="14"/>
    <row r="592" ht="14"/>
    <row r="593" ht="14"/>
    <row r="594" ht="14"/>
    <row r="595" ht="14"/>
    <row r="596" ht="14"/>
    <row r="597" ht="14"/>
    <row r="598" ht="14"/>
    <row r="599" ht="14"/>
    <row r="600" ht="14"/>
    <row r="601" ht="14"/>
    <row r="602" ht="14"/>
    <row r="603" ht="14"/>
    <row r="604" ht="14"/>
    <row r="605" ht="14"/>
    <row r="606" ht="14"/>
    <row r="607" ht="14"/>
    <row r="608" ht="14"/>
    <row r="609" ht="14"/>
    <row r="610" ht="14"/>
    <row r="611" ht="14"/>
    <row r="612" ht="14"/>
    <row r="613" ht="14"/>
    <row r="614" ht="14"/>
    <row r="615" ht="14"/>
    <row r="616" ht="14"/>
    <row r="617" ht="14"/>
    <row r="618" ht="14"/>
    <row r="619" ht="14"/>
    <row r="620" ht="14"/>
    <row r="621" ht="14"/>
    <row r="622" ht="14"/>
    <row r="623" ht="14"/>
    <row r="624" ht="14"/>
    <row r="625" ht="14"/>
    <row r="626" ht="14"/>
    <row r="627" ht="14"/>
    <row r="628" ht="14"/>
    <row r="629" ht="14"/>
    <row r="630" ht="14"/>
    <row r="631" ht="14"/>
    <row r="632" ht="14"/>
    <row r="633" ht="14"/>
    <row r="634" ht="14"/>
    <row r="635" ht="14"/>
    <row r="636" ht="14"/>
    <row r="637" ht="14"/>
    <row r="638" ht="14"/>
    <row r="639" ht="14"/>
    <row r="640" ht="14"/>
    <row r="641" ht="14"/>
    <row r="642" ht="14"/>
    <row r="643" ht="14"/>
    <row r="644" ht="14"/>
    <row r="645" ht="14"/>
    <row r="646" ht="14"/>
    <row r="647" ht="14"/>
    <row r="648" ht="14"/>
    <row r="649" ht="14"/>
    <row r="650" ht="14"/>
    <row r="651" ht="14"/>
    <row r="652" ht="14"/>
    <row r="653" ht="14"/>
    <row r="654" ht="14"/>
    <row r="655" ht="14"/>
    <row r="656" ht="14"/>
    <row r="657" ht="14"/>
    <row r="658" ht="14"/>
    <row r="659" ht="14"/>
    <row r="660" ht="14"/>
    <row r="661" ht="14"/>
    <row r="662" ht="14"/>
    <row r="663" ht="14"/>
    <row r="664" ht="14"/>
    <row r="665" ht="14"/>
    <row r="666" ht="14"/>
    <row r="667" ht="14"/>
    <row r="668" ht="14"/>
    <row r="669" ht="14"/>
    <row r="670" ht="14"/>
    <row r="671" ht="14"/>
    <row r="672" ht="14"/>
    <row r="673" ht="14"/>
    <row r="674" ht="14"/>
    <row r="675" ht="14"/>
    <row r="676" ht="14"/>
    <row r="677" ht="14"/>
    <row r="678" ht="14"/>
    <row r="679" ht="14"/>
    <row r="680" ht="14"/>
    <row r="681" ht="14"/>
    <row r="682" ht="14"/>
    <row r="683" ht="14"/>
    <row r="684" ht="14"/>
    <row r="685" ht="14"/>
    <row r="686" ht="14"/>
    <row r="687" ht="14"/>
    <row r="688" ht="14"/>
    <row r="689" ht="14"/>
    <row r="690" ht="14"/>
    <row r="691" ht="14"/>
    <row r="692" ht="14"/>
    <row r="693" ht="14"/>
    <row r="694" ht="14"/>
    <row r="695" ht="14"/>
    <row r="696" ht="14"/>
    <row r="697" ht="14"/>
    <row r="698" ht="14"/>
    <row r="699" ht="14"/>
    <row r="700" ht="14"/>
    <row r="701" ht="14"/>
    <row r="702" ht="14"/>
    <row r="703" ht="14"/>
    <row r="704" ht="14"/>
    <row r="705" ht="14"/>
    <row r="706" ht="14"/>
    <row r="707" ht="14"/>
    <row r="708" ht="14"/>
    <row r="709" ht="14"/>
    <row r="710" ht="14"/>
    <row r="711" ht="14"/>
    <row r="712" ht="14"/>
    <row r="713" ht="14"/>
    <row r="714" ht="14"/>
    <row r="715" ht="14"/>
    <row r="716" ht="14"/>
    <row r="717" ht="14"/>
    <row r="718" ht="14"/>
    <row r="719" ht="14"/>
    <row r="720" ht="14"/>
    <row r="721" ht="14"/>
    <row r="722" ht="14"/>
    <row r="723" ht="14"/>
    <row r="724" ht="14"/>
    <row r="725" ht="14"/>
    <row r="726" ht="14"/>
    <row r="727" ht="14"/>
    <row r="728" ht="14"/>
    <row r="729" ht="14"/>
    <row r="730" ht="14"/>
    <row r="731" ht="14"/>
    <row r="732" ht="14"/>
    <row r="733" ht="14"/>
    <row r="734" ht="14"/>
    <row r="735" ht="14"/>
    <row r="736" ht="14"/>
    <row r="737" ht="14"/>
    <row r="738" ht="14"/>
    <row r="739" ht="14"/>
    <row r="740" ht="14"/>
    <row r="741" ht="14"/>
    <row r="742" ht="14"/>
    <row r="743" ht="14"/>
    <row r="744" ht="14"/>
    <row r="745" ht="14"/>
    <row r="746" ht="14"/>
    <row r="747" ht="14"/>
    <row r="748" ht="14"/>
    <row r="749" ht="14"/>
    <row r="750" ht="14"/>
    <row r="751" ht="14"/>
    <row r="752" ht="14"/>
    <row r="753" ht="14"/>
    <row r="754" ht="14"/>
    <row r="755" ht="14"/>
    <row r="756" ht="14"/>
    <row r="757" ht="14"/>
    <row r="758" ht="14"/>
    <row r="759" ht="14"/>
    <row r="760" ht="14"/>
    <row r="761" ht="14"/>
    <row r="762" ht="14"/>
    <row r="763" ht="14"/>
    <row r="764" ht="14"/>
    <row r="765" ht="14"/>
    <row r="766" ht="14"/>
    <row r="767" ht="14"/>
    <row r="768" ht="14"/>
    <row r="769" ht="14"/>
    <row r="770" ht="14"/>
    <row r="771" ht="14"/>
    <row r="772" ht="14"/>
    <row r="773" ht="14"/>
    <row r="774" ht="14"/>
    <row r="775" ht="14"/>
    <row r="776" ht="14"/>
    <row r="777" ht="14"/>
    <row r="778" ht="14"/>
    <row r="779" ht="14"/>
    <row r="780" ht="14"/>
    <row r="781" ht="14"/>
    <row r="782" ht="14"/>
    <row r="783" ht="14"/>
    <row r="784" ht="14"/>
    <row r="785" ht="14"/>
    <row r="786" ht="14"/>
    <row r="787" ht="14"/>
    <row r="788" ht="14"/>
    <row r="789" ht="14"/>
    <row r="790" ht="14"/>
    <row r="791" ht="14"/>
    <row r="792" ht="14"/>
    <row r="793" ht="14"/>
    <row r="794" ht="14"/>
    <row r="795" ht="14"/>
    <row r="796" ht="14"/>
    <row r="797" ht="14"/>
    <row r="798" ht="14"/>
    <row r="799" ht="14"/>
    <row r="800" ht="14"/>
    <row r="801" ht="14"/>
    <row r="802" ht="14"/>
    <row r="803" ht="14"/>
    <row r="804" ht="14"/>
    <row r="805" ht="14"/>
    <row r="806" ht="14"/>
    <row r="807" ht="14"/>
    <row r="808" ht="14"/>
    <row r="809" ht="14"/>
    <row r="810" ht="14"/>
    <row r="811" ht="14"/>
    <row r="812" ht="14"/>
    <row r="813" ht="14"/>
    <row r="814" ht="14"/>
    <row r="815" ht="14"/>
    <row r="816" ht="14"/>
    <row r="817" ht="14"/>
    <row r="818" ht="14"/>
    <row r="819" ht="14"/>
    <row r="820" ht="14"/>
    <row r="821" ht="14"/>
    <row r="822" ht="14"/>
    <row r="823" ht="14"/>
    <row r="824" ht="14"/>
    <row r="825" ht="14"/>
    <row r="826" ht="14"/>
    <row r="827" ht="14"/>
    <row r="828" ht="14"/>
    <row r="829" ht="14"/>
    <row r="830" ht="14"/>
    <row r="831" ht="14"/>
    <row r="832" ht="14"/>
    <row r="833" ht="14"/>
    <row r="834" ht="14"/>
    <row r="835" ht="14"/>
    <row r="836" ht="14"/>
    <row r="837" ht="14"/>
    <row r="838" ht="14"/>
    <row r="839" ht="14"/>
    <row r="840" ht="14"/>
    <row r="841" ht="14"/>
    <row r="842" ht="14"/>
    <row r="843" ht="14"/>
    <row r="844" ht="14"/>
    <row r="845" ht="14"/>
    <row r="846" ht="14"/>
    <row r="847" ht="14"/>
    <row r="848" ht="14"/>
    <row r="849" ht="14"/>
    <row r="850" ht="14"/>
    <row r="851" ht="14"/>
    <row r="852" ht="14"/>
    <row r="853" ht="14"/>
    <row r="854" ht="14"/>
    <row r="855" ht="14"/>
    <row r="856" ht="14"/>
    <row r="857" ht="14"/>
    <row r="858" ht="14"/>
    <row r="859" ht="14"/>
    <row r="860" ht="14"/>
    <row r="861" ht="14"/>
    <row r="862" ht="14"/>
    <row r="863" ht="14"/>
    <row r="864" ht="14"/>
    <row r="865" ht="14"/>
    <row r="866" ht="14"/>
    <row r="867" ht="14"/>
    <row r="868" ht="14"/>
    <row r="869" ht="14"/>
    <row r="870" ht="14"/>
    <row r="871" ht="14"/>
    <row r="872" ht="14"/>
    <row r="873" ht="14"/>
    <row r="874" ht="14"/>
    <row r="875" ht="14"/>
    <row r="876" ht="14"/>
    <row r="877" ht="14"/>
    <row r="878" ht="14"/>
    <row r="879" ht="14"/>
    <row r="880" ht="14"/>
    <row r="881" ht="14"/>
    <row r="882" ht="14"/>
    <row r="883" ht="14"/>
    <row r="884" ht="14"/>
    <row r="885" ht="14"/>
    <row r="886" ht="14"/>
    <row r="887" ht="14"/>
    <row r="888" ht="14"/>
    <row r="889" ht="14"/>
    <row r="890" ht="14"/>
    <row r="891" ht="14"/>
    <row r="892" ht="14"/>
    <row r="893" ht="14"/>
    <row r="894" ht="14"/>
    <row r="895" ht="14"/>
    <row r="896" ht="14"/>
    <row r="897" ht="14"/>
    <row r="898" ht="14"/>
    <row r="899" ht="14"/>
    <row r="900" ht="14"/>
    <row r="901" ht="14"/>
    <row r="902" ht="14"/>
    <row r="903" ht="14"/>
    <row r="904" ht="14"/>
    <row r="905" ht="14"/>
    <row r="906" ht="14"/>
    <row r="907" ht="14"/>
    <row r="908" ht="14"/>
    <row r="909" ht="14"/>
    <row r="910" ht="14"/>
    <row r="911" ht="14"/>
    <row r="912" ht="14"/>
    <row r="913" ht="14"/>
    <row r="914" ht="14"/>
    <row r="915" ht="14"/>
    <row r="916" ht="14"/>
    <row r="917" ht="14"/>
    <row r="918" ht="14"/>
    <row r="919" ht="14"/>
    <row r="920" ht="14"/>
    <row r="921" ht="14"/>
    <row r="922" ht="14"/>
    <row r="923" ht="14"/>
    <row r="924" ht="14"/>
    <row r="925" ht="14"/>
    <row r="926" ht="14"/>
    <row r="927" ht="14"/>
    <row r="928" ht="14"/>
    <row r="929" ht="14"/>
    <row r="930" ht="14"/>
    <row r="931" ht="14"/>
    <row r="932" ht="14"/>
    <row r="933" ht="14"/>
    <row r="934" ht="14"/>
    <row r="935" ht="14"/>
    <row r="936" ht="14"/>
    <row r="937" ht="14"/>
    <row r="938" ht="14"/>
    <row r="939" ht="14"/>
    <row r="940" ht="14"/>
    <row r="941" ht="14"/>
    <row r="942" ht="14"/>
    <row r="943" ht="14"/>
    <row r="944" ht="14"/>
    <row r="945" ht="14"/>
    <row r="946" ht="14"/>
    <row r="947" ht="14"/>
    <row r="948" ht="14"/>
    <row r="949" ht="14"/>
    <row r="950" ht="14"/>
    <row r="951" ht="14"/>
    <row r="952" ht="14"/>
    <row r="953" ht="14"/>
    <row r="954" ht="14"/>
    <row r="955" ht="14"/>
    <row r="956" ht="14"/>
    <row r="957" ht="14"/>
    <row r="958" ht="14"/>
    <row r="959" ht="14"/>
    <row r="960" ht="14"/>
    <row r="961" ht="14"/>
    <row r="962" ht="14"/>
    <row r="963" ht="14"/>
    <row r="964" ht="14"/>
    <row r="965" ht="14"/>
    <row r="966" ht="14"/>
    <row r="967" ht="14"/>
    <row r="968" ht="14"/>
    <row r="969" ht="14"/>
    <row r="970" ht="14"/>
    <row r="971" ht="14"/>
    <row r="972" ht="14"/>
    <row r="973" ht="14"/>
    <row r="974" ht="14"/>
    <row r="975" ht="14"/>
    <row r="976" ht="14"/>
    <row r="977" ht="14"/>
    <row r="978" ht="14"/>
    <row r="979" ht="14"/>
    <row r="980" ht="14"/>
    <row r="981" ht="14"/>
    <row r="982" ht="14"/>
    <row r="983" ht="14"/>
    <row r="984" ht="14"/>
    <row r="985" ht="14"/>
    <row r="986" ht="14"/>
    <row r="987" ht="14"/>
    <row r="988" ht="14"/>
    <row r="989" ht="14"/>
    <row r="990" ht="14"/>
    <row r="991" ht="14"/>
    <row r="992" ht="14"/>
    <row r="993" ht="14"/>
    <row r="994" ht="14"/>
    <row r="995" ht="14"/>
    <row r="996" ht="14"/>
    <row r="997" ht="14"/>
    <row r="998" ht="14"/>
    <row r="999" ht="14"/>
    <row r="1000" ht="14"/>
  </sheetData>
  <mergeCells count="12">
    <mergeCell ref="B2:C2"/>
    <mergeCell ref="B7:F7"/>
    <mergeCell ref="B8:F8"/>
    <mergeCell ref="B9:F9"/>
    <mergeCell ref="B11:F11"/>
    <mergeCell ref="B48:F48"/>
    <mergeCell ref="C79:E79"/>
    <mergeCell ref="B86:F86"/>
    <mergeCell ref="B117:F117"/>
    <mergeCell ref="B150:F150"/>
    <mergeCell ref="B194:F194"/>
    <mergeCell ref="B217:F21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showGridLines="0" showRowColHeaders="0" zoomScale="90" zoomScaleNormal="90" workbookViewId="0">
      <selection activeCell="O4" sqref="O4"/>
    </sheetView>
  </sheetViews>
  <sheetFormatPr defaultColWidth="9" defaultRowHeight="14"/>
  <cols>
    <col min="3" max="3" width="17.2727272727273" customWidth="1"/>
  </cols>
  <sheetData>
    <row r="1" spans="1:30">
      <c r="A1" s="817"/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</row>
    <row r="2" spans="1:30">
      <c r="A2" s="817"/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</row>
    <row r="3" spans="1:30">
      <c r="A3" s="817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</row>
    <row r="4" spans="1:30">
      <c r="A4" s="817"/>
      <c r="B4" s="817"/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17"/>
      <c r="AC4" s="817"/>
      <c r="AD4" s="817"/>
    </row>
    <row r="5" spans="1:30">
      <c r="A5" s="817"/>
      <c r="B5" s="817"/>
      <c r="C5" s="817"/>
      <c r="D5" s="817"/>
      <c r="E5" s="817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7"/>
      <c r="Q5" s="817"/>
      <c r="R5" s="817"/>
      <c r="S5" s="817"/>
      <c r="T5" s="817"/>
      <c r="U5" s="817"/>
      <c r="V5" s="817"/>
      <c r="W5" s="817"/>
      <c r="X5" s="817"/>
      <c r="Y5" s="817"/>
      <c r="Z5" s="817"/>
      <c r="AA5" s="817"/>
      <c r="AB5" s="817"/>
      <c r="AC5" s="817"/>
      <c r="AD5" s="817"/>
    </row>
    <row r="6" spans="1:30">
      <c r="A6" s="817"/>
      <c r="B6" s="817"/>
      <c r="C6" s="817"/>
      <c r="D6" s="817"/>
      <c r="E6" s="817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7"/>
      <c r="Q6" s="817"/>
      <c r="R6" s="817"/>
      <c r="S6" s="817"/>
      <c r="T6" s="817"/>
      <c r="U6" s="817"/>
      <c r="V6" s="817"/>
      <c r="W6" s="817"/>
      <c r="X6" s="817"/>
      <c r="Y6" s="817"/>
      <c r="Z6" s="817"/>
      <c r="AA6" s="817"/>
      <c r="AB6" s="817"/>
      <c r="AC6" s="817"/>
      <c r="AD6" s="817"/>
    </row>
    <row r="7" ht="32.5" customHeight="1" spans="1:30">
      <c r="A7" s="817"/>
      <c r="B7" s="817"/>
      <c r="C7" s="817"/>
      <c r="D7" s="817"/>
      <c r="E7" s="817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7"/>
      <c r="Q7" s="817"/>
      <c r="R7" s="817"/>
      <c r="S7" s="817"/>
      <c r="T7" s="817"/>
      <c r="U7" s="817"/>
      <c r="V7" s="817"/>
      <c r="W7" s="817"/>
      <c r="X7" s="817"/>
      <c r="Y7" s="817"/>
      <c r="Z7" s="817"/>
      <c r="AA7" s="817"/>
      <c r="AB7" s="817"/>
      <c r="AC7" s="817"/>
      <c r="AD7" s="817"/>
    </row>
    <row r="8" ht="29" customHeight="1" spans="1:30">
      <c r="A8" s="817"/>
      <c r="B8" s="817"/>
      <c r="C8" s="817"/>
      <c r="D8" s="817"/>
      <c r="E8" s="817"/>
      <c r="F8" s="819" t="s">
        <v>0</v>
      </c>
      <c r="G8" s="819"/>
      <c r="H8" s="819"/>
      <c r="I8" s="819"/>
      <c r="J8" s="819"/>
      <c r="K8" s="819"/>
      <c r="L8" s="819"/>
      <c r="M8" s="819"/>
      <c r="N8" s="819"/>
      <c r="O8" s="819"/>
      <c r="P8" s="817"/>
      <c r="Q8" s="817"/>
      <c r="R8" s="817"/>
      <c r="S8" s="817"/>
      <c r="T8" s="817"/>
      <c r="U8" s="817"/>
      <c r="V8" s="817"/>
      <c r="W8" s="817"/>
      <c r="X8" s="817"/>
      <c r="Y8" s="817"/>
      <c r="Z8" s="817"/>
      <c r="AA8" s="817"/>
      <c r="AB8" s="817"/>
      <c r="AC8" s="817"/>
      <c r="AD8" s="817"/>
    </row>
    <row r="9" ht="19.5" customHeight="1" spans="1:30">
      <c r="A9" s="817"/>
      <c r="B9" s="817"/>
      <c r="C9" s="817"/>
      <c r="D9" s="817"/>
      <c r="E9" s="817"/>
      <c r="F9" s="820"/>
      <c r="G9" s="821" t="s">
        <v>1</v>
      </c>
      <c r="H9" s="821"/>
      <c r="I9" s="821"/>
      <c r="J9" s="821"/>
      <c r="K9" s="821"/>
      <c r="L9" s="821"/>
      <c r="M9" s="821"/>
      <c r="N9" s="821"/>
      <c r="O9" s="828"/>
      <c r="P9" s="817"/>
      <c r="Q9" s="817"/>
      <c r="R9" s="817"/>
      <c r="S9" s="817"/>
      <c r="T9" s="817"/>
      <c r="U9" s="817"/>
      <c r="V9" s="817"/>
      <c r="W9" s="817"/>
      <c r="X9" s="817"/>
      <c r="Y9" s="817"/>
      <c r="Z9" s="817"/>
      <c r="AA9" s="817"/>
      <c r="AB9" s="817"/>
      <c r="AC9" s="817"/>
      <c r="AD9" s="817"/>
    </row>
    <row r="10" ht="19.5" customHeight="1" spans="1:30">
      <c r="A10" s="817"/>
      <c r="B10" s="817"/>
      <c r="C10" s="817"/>
      <c r="D10" s="817"/>
      <c r="E10" s="817"/>
      <c r="F10" s="822"/>
      <c r="G10" s="823" t="s">
        <v>2</v>
      </c>
      <c r="H10" s="823"/>
      <c r="I10" s="823"/>
      <c r="J10" s="823"/>
      <c r="K10" s="823"/>
      <c r="L10" s="823"/>
      <c r="M10" s="823"/>
      <c r="N10" s="823"/>
      <c r="O10" s="829"/>
      <c r="P10" s="817"/>
      <c r="Q10" s="817"/>
      <c r="R10" s="817"/>
      <c r="S10" s="817"/>
      <c r="T10" s="817"/>
      <c r="U10" s="817"/>
      <c r="V10" s="817"/>
      <c r="W10" s="817"/>
      <c r="X10" s="817"/>
      <c r="Y10" s="817"/>
      <c r="Z10" s="817"/>
      <c r="AA10" s="817"/>
      <c r="AB10" s="817"/>
      <c r="AC10" s="817"/>
      <c r="AD10" s="817"/>
    </row>
    <row r="11" ht="19.5" customHeight="1" spans="1:30">
      <c r="A11" s="817"/>
      <c r="B11" s="817"/>
      <c r="C11" s="817"/>
      <c r="D11" s="817"/>
      <c r="E11" s="817"/>
      <c r="F11" s="822"/>
      <c r="G11" s="823" t="s">
        <v>3</v>
      </c>
      <c r="H11" s="823"/>
      <c r="I11" s="823"/>
      <c r="J11" s="823"/>
      <c r="K11" s="823"/>
      <c r="L11" s="823"/>
      <c r="M11" s="823"/>
      <c r="N11" s="823"/>
      <c r="O11" s="829"/>
      <c r="P11" s="817"/>
      <c r="Q11" s="817"/>
      <c r="R11" s="817"/>
      <c r="S11" s="817"/>
      <c r="T11" s="817"/>
      <c r="U11" s="817"/>
      <c r="V11" s="817"/>
      <c r="W11" s="817"/>
      <c r="X11" s="817"/>
      <c r="Y11" s="817"/>
      <c r="Z11" s="817"/>
      <c r="AA11" s="817"/>
      <c r="AB11" s="817"/>
      <c r="AC11" s="817"/>
      <c r="AD11" s="817"/>
    </row>
    <row r="12" ht="19.5" customHeight="1" spans="1:30">
      <c r="A12" s="817"/>
      <c r="B12" s="817"/>
      <c r="C12" s="817"/>
      <c r="D12" s="817"/>
      <c r="E12" s="817"/>
      <c r="F12" s="822"/>
      <c r="G12" s="823" t="s">
        <v>4</v>
      </c>
      <c r="H12" s="823"/>
      <c r="I12" s="823"/>
      <c r="J12" s="823"/>
      <c r="K12" s="823"/>
      <c r="L12" s="823"/>
      <c r="M12" s="823"/>
      <c r="N12" s="823"/>
      <c r="O12" s="829"/>
      <c r="P12" s="817"/>
      <c r="Q12" s="817"/>
      <c r="R12" s="817"/>
      <c r="S12" s="817"/>
      <c r="T12" s="817"/>
      <c r="U12" s="817"/>
      <c r="V12" s="817"/>
      <c r="W12" s="817"/>
      <c r="X12" s="817"/>
      <c r="Y12" s="817"/>
      <c r="Z12" s="817"/>
      <c r="AA12" s="817"/>
      <c r="AB12" s="817"/>
      <c r="AC12" s="817"/>
      <c r="AD12" s="817"/>
    </row>
    <row r="13" ht="8" customHeight="1" spans="1:30">
      <c r="A13" s="817"/>
      <c r="B13" s="817"/>
      <c r="C13" s="817"/>
      <c r="D13" s="817"/>
      <c r="E13" s="817"/>
      <c r="F13" s="824"/>
      <c r="G13" s="825"/>
      <c r="H13" s="825"/>
      <c r="I13" s="825"/>
      <c r="J13" s="825"/>
      <c r="K13" s="825"/>
      <c r="L13" s="825"/>
      <c r="M13" s="825"/>
      <c r="N13" s="825"/>
      <c r="O13" s="830"/>
      <c r="P13" s="817"/>
      <c r="Q13" s="817"/>
      <c r="R13" s="817"/>
      <c r="S13" s="817"/>
      <c r="T13" s="817"/>
      <c r="U13" s="817"/>
      <c r="V13" s="817"/>
      <c r="W13" s="817"/>
      <c r="X13" s="817"/>
      <c r="Y13" s="817"/>
      <c r="Z13" s="817"/>
      <c r="AA13" s="817"/>
      <c r="AB13" s="817"/>
      <c r="AC13" s="817"/>
      <c r="AD13" s="817"/>
    </row>
    <row r="14" ht="19.5" customHeight="1" spans="1:30">
      <c r="A14" s="817"/>
      <c r="B14" s="817"/>
      <c r="C14" s="817"/>
      <c r="D14" s="817"/>
      <c r="E14" s="817"/>
      <c r="F14" s="822"/>
      <c r="G14" s="823" t="s">
        <v>5</v>
      </c>
      <c r="H14" s="823"/>
      <c r="I14" s="823"/>
      <c r="J14" s="823"/>
      <c r="K14" s="823"/>
      <c r="L14" s="823"/>
      <c r="M14" s="823"/>
      <c r="N14" s="823"/>
      <c r="O14" s="829"/>
      <c r="P14" s="817"/>
      <c r="Q14" s="817"/>
      <c r="R14" s="817"/>
      <c r="S14" s="817"/>
      <c r="T14" s="817"/>
      <c r="U14" s="817"/>
      <c r="V14" s="817"/>
      <c r="W14" s="817"/>
      <c r="X14" s="817"/>
      <c r="Y14" s="817"/>
      <c r="Z14" s="817"/>
      <c r="AA14" s="817"/>
      <c r="AB14" s="817"/>
      <c r="AC14" s="817"/>
      <c r="AD14" s="817"/>
    </row>
    <row r="15" ht="19.5" customHeight="1" spans="1:30">
      <c r="A15" s="817"/>
      <c r="B15" s="817"/>
      <c r="C15" s="817"/>
      <c r="D15" s="817"/>
      <c r="E15" s="817"/>
      <c r="F15" s="826"/>
      <c r="G15" s="827" t="s">
        <v>6</v>
      </c>
      <c r="H15" s="827"/>
      <c r="I15" s="827"/>
      <c r="J15" s="827"/>
      <c r="K15" s="827"/>
      <c r="L15" s="827"/>
      <c r="M15" s="827"/>
      <c r="N15" s="827"/>
      <c r="O15" s="831"/>
      <c r="P15" s="817"/>
      <c r="Q15" s="817"/>
      <c r="R15" s="817"/>
      <c r="S15" s="817"/>
      <c r="T15" s="817"/>
      <c r="U15" s="817"/>
      <c r="V15" s="817"/>
      <c r="W15" s="817"/>
      <c r="X15" s="817"/>
      <c r="Y15" s="817"/>
      <c r="Z15" s="817"/>
      <c r="AA15" s="817"/>
      <c r="AB15" s="817"/>
      <c r="AC15" s="817"/>
      <c r="AD15" s="817"/>
    </row>
    <row r="16" spans="1:30">
      <c r="A16" s="817"/>
      <c r="B16" s="817"/>
      <c r="C16" s="817"/>
      <c r="D16" s="817"/>
      <c r="E16" s="817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7"/>
      <c r="Q16" s="817"/>
      <c r="R16" s="817"/>
      <c r="S16" s="817"/>
      <c r="T16" s="817"/>
      <c r="U16" s="817"/>
      <c r="V16" s="817"/>
      <c r="W16" s="817"/>
      <c r="X16" s="817"/>
      <c r="Y16" s="817"/>
      <c r="Z16" s="817"/>
      <c r="AA16" s="817"/>
      <c r="AB16" s="817"/>
      <c r="AC16" s="817"/>
      <c r="AD16" s="817"/>
    </row>
    <row r="17" spans="1:30">
      <c r="A17" s="817"/>
      <c r="B17" s="817"/>
      <c r="C17" s="817"/>
      <c r="D17" s="817"/>
      <c r="E17" s="817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7"/>
      <c r="Q17" s="817"/>
      <c r="R17" s="817"/>
      <c r="S17" s="817"/>
      <c r="T17" s="817"/>
      <c r="U17" s="817"/>
      <c r="V17" s="817"/>
      <c r="W17" s="817"/>
      <c r="X17" s="817"/>
      <c r="Y17" s="817"/>
      <c r="Z17" s="817"/>
      <c r="AA17" s="817"/>
      <c r="AB17" s="817"/>
      <c r="AC17" s="817"/>
      <c r="AD17" s="817"/>
    </row>
    <row r="18" spans="1:30">
      <c r="A18" s="817"/>
      <c r="B18" s="817"/>
      <c r="C18" s="817"/>
      <c r="D18" s="817"/>
      <c r="E18" s="817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7"/>
      <c r="Q18" s="817"/>
      <c r="R18" s="817"/>
      <c r="S18" s="817"/>
      <c r="T18" s="817"/>
      <c r="U18" s="817"/>
      <c r="V18" s="817"/>
      <c r="W18" s="817"/>
      <c r="X18" s="817"/>
      <c r="Y18" s="817"/>
      <c r="Z18" s="817"/>
      <c r="AA18" s="817"/>
      <c r="AB18" s="817"/>
      <c r="AC18" s="817"/>
      <c r="AD18" s="817"/>
    </row>
    <row r="19" spans="1:30">
      <c r="A19" s="817"/>
      <c r="B19" s="817"/>
      <c r="C19" s="817"/>
      <c r="D19" s="817"/>
      <c r="E19" s="817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7"/>
      <c r="Q19" s="817"/>
      <c r="R19" s="817"/>
      <c r="S19" s="817"/>
      <c r="T19" s="817"/>
      <c r="U19" s="817"/>
      <c r="V19" s="817"/>
      <c r="W19" s="817"/>
      <c r="X19" s="817"/>
      <c r="Y19" s="817"/>
      <c r="Z19" s="817"/>
      <c r="AA19" s="817"/>
      <c r="AB19" s="817"/>
      <c r="AC19" s="817"/>
      <c r="AD19" s="817"/>
    </row>
    <row r="20" spans="1:30">
      <c r="A20" s="817"/>
      <c r="B20" s="817"/>
      <c r="C20" s="817"/>
      <c r="D20" s="817"/>
      <c r="E20" s="817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7"/>
      <c r="Q20" s="817"/>
      <c r="R20" s="817"/>
      <c r="S20" s="817"/>
      <c r="T20" s="817"/>
      <c r="U20" s="817"/>
      <c r="V20" s="817"/>
      <c r="W20" s="817"/>
      <c r="X20" s="817"/>
      <c r="Y20" s="817"/>
      <c r="Z20" s="817"/>
      <c r="AA20" s="817"/>
      <c r="AB20" s="817"/>
      <c r="AC20" s="817"/>
      <c r="AD20" s="817"/>
    </row>
    <row r="21" spans="1:30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817"/>
      <c r="X21" s="817"/>
      <c r="Y21" s="817"/>
      <c r="Z21" s="817"/>
      <c r="AA21" s="817"/>
      <c r="AB21" s="817"/>
      <c r="AC21" s="817"/>
      <c r="AD21" s="817"/>
    </row>
    <row r="22" spans="1:30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817"/>
      <c r="V22" s="817"/>
      <c r="W22" s="817"/>
      <c r="X22" s="817"/>
      <c r="Y22" s="817"/>
      <c r="Z22" s="817"/>
      <c r="AA22" s="817"/>
      <c r="AB22" s="817"/>
      <c r="AC22" s="817"/>
      <c r="AD22" s="817"/>
    </row>
    <row r="23" spans="1:30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  <c r="Y23" s="817"/>
      <c r="Z23" s="817"/>
      <c r="AA23" s="817"/>
      <c r="AB23" s="817"/>
      <c r="AC23" s="817"/>
      <c r="AD23" s="817"/>
    </row>
    <row r="24" spans="1:30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  <c r="Y24" s="817"/>
      <c r="Z24" s="817"/>
      <c r="AA24" s="817"/>
      <c r="AB24" s="817"/>
      <c r="AC24" s="817"/>
      <c r="AD24" s="817"/>
    </row>
    <row r="25" spans="1:30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17"/>
      <c r="S25" s="817"/>
      <c r="T25" s="817"/>
      <c r="U25" s="817"/>
      <c r="V25" s="817"/>
      <c r="W25" s="817"/>
      <c r="X25" s="817"/>
      <c r="Y25" s="817"/>
      <c r="Z25" s="817"/>
      <c r="AA25" s="817"/>
      <c r="AB25" s="817"/>
      <c r="AC25" s="817"/>
      <c r="AD25" s="817"/>
    </row>
    <row r="26" spans="1:30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17"/>
      <c r="S26" s="817"/>
      <c r="T26" s="817"/>
      <c r="U26" s="817"/>
      <c r="V26" s="817"/>
      <c r="W26" s="817"/>
      <c r="X26" s="817"/>
      <c r="Y26" s="817"/>
      <c r="Z26" s="817"/>
      <c r="AA26" s="817"/>
      <c r="AB26" s="817"/>
      <c r="AC26" s="817"/>
      <c r="AD26" s="817"/>
    </row>
    <row r="27" spans="1:30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17"/>
      <c r="S27" s="817"/>
      <c r="T27" s="817"/>
      <c r="U27" s="817"/>
      <c r="V27" s="817"/>
      <c r="W27" s="817"/>
      <c r="X27" s="817"/>
      <c r="Y27" s="817"/>
      <c r="Z27" s="817"/>
      <c r="AA27" s="817"/>
      <c r="AB27" s="817"/>
      <c r="AC27" s="817"/>
      <c r="AD27" s="817"/>
    </row>
    <row r="28" spans="1:30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17"/>
      <c r="S28" s="817"/>
      <c r="T28" s="817"/>
      <c r="U28" s="817"/>
      <c r="V28" s="817"/>
      <c r="W28" s="817"/>
      <c r="X28" s="817"/>
      <c r="Y28" s="817"/>
      <c r="Z28" s="817"/>
      <c r="AA28" s="817"/>
      <c r="AB28" s="817"/>
      <c r="AC28" s="817"/>
      <c r="AD28" s="817"/>
    </row>
    <row r="29" spans="1:30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817"/>
      <c r="Y29" s="817"/>
      <c r="Z29" s="817"/>
      <c r="AA29" s="817"/>
      <c r="AB29" s="817"/>
      <c r="AC29" s="817"/>
      <c r="AD29" s="817"/>
    </row>
    <row r="30" spans="1:30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17"/>
      <c r="S30" s="817"/>
      <c r="T30" s="817"/>
      <c r="U30" s="817"/>
      <c r="V30" s="817"/>
      <c r="W30" s="817"/>
      <c r="X30" s="817"/>
      <c r="Y30" s="817"/>
      <c r="Z30" s="817"/>
      <c r="AA30" s="817"/>
      <c r="AB30" s="817"/>
      <c r="AC30" s="817"/>
      <c r="AD30" s="817"/>
    </row>
    <row r="31" spans="1:30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</row>
  </sheetData>
  <sheetProtection password="CED0" sheet="1" objects="1" scenarios="1"/>
  <mergeCells count="8">
    <mergeCell ref="F8:O8"/>
    <mergeCell ref="G9:N9"/>
    <mergeCell ref="G10:N10"/>
    <mergeCell ref="G11:N11"/>
    <mergeCell ref="G12:N12"/>
    <mergeCell ref="G13:N13"/>
    <mergeCell ref="G14:N14"/>
    <mergeCell ref="G15:N15"/>
  </mergeCells>
  <pageMargins left="0.7" right="0.7" top="0.75" bottom="0.75" header="0.3" footer="0.3"/>
  <pageSetup paperSize="1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</sheetPr>
  <dimension ref="A1:S936"/>
  <sheetViews>
    <sheetView showGridLines="0" showRowColHeaders="0" zoomScale="90" zoomScaleNormal="90" workbookViewId="0">
      <selection activeCell="N15" sqref="N15:N19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5.27272727272727" style="118" customWidth="1"/>
    <col min="4" max="4" width="8.09090909090909" style="118" customWidth="1"/>
    <col min="5" max="5" width="34.5454545454545" style="118" customWidth="1"/>
    <col min="6" max="7" width="9.09090909090909" style="118" customWidth="1"/>
    <col min="8" max="8" width="10" style="118" customWidth="1"/>
    <col min="9" max="9" width="7.54545454545455" style="118" customWidth="1"/>
    <col min="10" max="10" width="9.09090909090909" style="118" customWidth="1"/>
    <col min="11" max="11" width="7.54545454545455" style="118" customWidth="1"/>
    <col min="12" max="12" width="9.45454545454546" style="118" customWidth="1"/>
    <col min="13" max="13" width="11.7272727272727" style="118" customWidth="1"/>
    <col min="14" max="14" width="17" style="118" customWidth="1"/>
    <col min="15" max="15" width="3.09090909090909" style="118" customWidth="1"/>
    <col min="16" max="16" width="12.5454545454545" style="118" customWidth="1"/>
    <col min="17" max="19" width="0" style="118" hidden="1" customWidth="1"/>
    <col min="20" max="16384" width="12.5454545454545" style="118" hidden="1"/>
  </cols>
  <sheetData>
    <row r="1" ht="14.5" spans="3:14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ht="14.5" spans="3:14">
      <c r="C2" s="114" t="s">
        <v>570</v>
      </c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ht="14.5" spans="3:14"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ht="14.5" spans="3:14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ht="14.5" spans="3:14"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ht="15.5" spans="3:3">
      <c r="C6" s="117" t="s">
        <v>1</v>
      </c>
    </row>
    <row r="7" ht="15.5" spans="3:3">
      <c r="C7" s="117" t="s">
        <v>401</v>
      </c>
    </row>
    <row r="8" ht="15.5" spans="3:3">
      <c r="C8" s="117" t="s">
        <v>571</v>
      </c>
    </row>
    <row r="9" ht="14.5" spans="3:14"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ht="18.75" customHeight="1" spans="3:19">
      <c r="C10" s="119" t="s">
        <v>572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50"/>
      <c r="P10" s="116"/>
      <c r="Q10" s="116"/>
      <c r="R10" s="116"/>
      <c r="S10" s="116"/>
    </row>
    <row r="11" ht="14.25" customHeight="1" spans="3:19">
      <c r="C11" s="121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51"/>
      <c r="P11" s="116"/>
      <c r="Q11" s="116"/>
      <c r="R11" s="116"/>
      <c r="S11" s="116"/>
    </row>
    <row r="12" s="144" customFormat="1" ht="14.25" customHeight="1" spans="1:15">
      <c r="A12" s="167"/>
      <c r="B12" s="167"/>
      <c r="C12" s="122"/>
      <c r="D12" s="123" t="s">
        <v>10</v>
      </c>
      <c r="E12" s="837" t="s">
        <v>310</v>
      </c>
      <c r="F12" s="838" t="s">
        <v>302</v>
      </c>
      <c r="G12" s="126"/>
      <c r="H12" s="126"/>
      <c r="I12" s="126"/>
      <c r="J12" s="126"/>
      <c r="K12" s="152"/>
      <c r="L12" s="124" t="s">
        <v>311</v>
      </c>
      <c r="M12" s="124" t="s">
        <v>312</v>
      </c>
      <c r="N12" s="124" t="s">
        <v>295</v>
      </c>
      <c r="O12" s="153"/>
    </row>
    <row r="13" s="144" customFormat="1" ht="14.25" customHeight="1" spans="1:15">
      <c r="A13" s="167"/>
      <c r="B13" s="167"/>
      <c r="C13" s="122"/>
      <c r="D13" s="127"/>
      <c r="E13" s="128"/>
      <c r="F13" s="125">
        <v>1</v>
      </c>
      <c r="G13" s="129"/>
      <c r="H13" s="130">
        <v>2</v>
      </c>
      <c r="I13" s="129"/>
      <c r="J13" s="130">
        <v>3</v>
      </c>
      <c r="K13" s="129"/>
      <c r="L13" s="128"/>
      <c r="M13" s="128"/>
      <c r="N13" s="128"/>
      <c r="O13" s="153"/>
    </row>
    <row r="14" s="144" customFormat="1" ht="14.25" customHeight="1" spans="1:15">
      <c r="A14" s="167"/>
      <c r="B14" s="167"/>
      <c r="C14" s="122"/>
      <c r="D14" s="131"/>
      <c r="E14" s="132"/>
      <c r="F14" s="133" t="s">
        <v>256</v>
      </c>
      <c r="G14" s="133" t="s">
        <v>257</v>
      </c>
      <c r="H14" s="133" t="s">
        <v>256</v>
      </c>
      <c r="I14" s="133" t="s">
        <v>257</v>
      </c>
      <c r="J14" s="133" t="s">
        <v>256</v>
      </c>
      <c r="K14" s="133" t="s">
        <v>257</v>
      </c>
      <c r="L14" s="132"/>
      <c r="M14" s="132"/>
      <c r="N14" s="132"/>
      <c r="O14" s="153"/>
    </row>
    <row r="15" s="144" customFormat="1" ht="14.25" customHeight="1" spans="1:15">
      <c r="A15" s="167"/>
      <c r="B15" s="167"/>
      <c r="C15" s="122"/>
      <c r="D15" s="134">
        <v>1</v>
      </c>
      <c r="E15" s="135" t="s">
        <v>573</v>
      </c>
      <c r="F15" s="136"/>
      <c r="G15" s="137" t="str">
        <f>IF(F15="Tidak Ada","1",IF(F15="Ada","4",""))</f>
        <v/>
      </c>
      <c r="H15" s="136"/>
      <c r="I15" s="137" t="str">
        <f>IF(H15="Tidak Ada","1",IF(H15="Ada","4",""))</f>
        <v/>
      </c>
      <c r="J15" s="136"/>
      <c r="K15" s="137" t="str">
        <f>IF(J15="Tidak Ada","1",IF(J15="Ada","4",""))</f>
        <v/>
      </c>
      <c r="L15" s="154" t="str">
        <f>IFERROR(SUM(G15+I15+K15),"")</f>
        <v/>
      </c>
      <c r="M15" s="154" t="str">
        <f>IFERROR(SUM(L15/3),"")</f>
        <v/>
      </c>
      <c r="N15" s="155" t="s">
        <v>442</v>
      </c>
      <c r="O15" s="153"/>
    </row>
    <row r="16" s="144" customFormat="1" ht="14.25" customHeight="1" spans="1:15">
      <c r="A16" s="167"/>
      <c r="B16" s="167"/>
      <c r="C16" s="122"/>
      <c r="D16" s="138">
        <v>2</v>
      </c>
      <c r="E16" s="135" t="s">
        <v>574</v>
      </c>
      <c r="F16" s="136"/>
      <c r="G16" s="137" t="str">
        <f>IF(F16="Tidak Ada","1",IF(F16="Ada","4",""))</f>
        <v/>
      </c>
      <c r="H16" s="136"/>
      <c r="I16" s="137" t="str">
        <f>IF(H16="Tidak Ada","1",IF(H16="Ada","4",""))</f>
        <v/>
      </c>
      <c r="J16" s="136"/>
      <c r="K16" s="137" t="str">
        <f>IF(J16="Tidak Ada","1",IF(J16="Ada","4",""))</f>
        <v/>
      </c>
      <c r="L16" s="154" t="str">
        <f t="shared" ref="L16:L18" si="0">IFERROR(SUM(G16+I16+K16),"")</f>
        <v/>
      </c>
      <c r="M16" s="154" t="str">
        <f t="shared" ref="M16:M18" si="1">IFERROR(SUM(L16/3),"")</f>
        <v/>
      </c>
      <c r="N16" s="156"/>
      <c r="O16" s="153"/>
    </row>
    <row r="17" s="144" customFormat="1" ht="14.25" customHeight="1" spans="1:15">
      <c r="A17" s="167"/>
      <c r="B17" s="167"/>
      <c r="C17" s="122"/>
      <c r="D17" s="138">
        <v>3</v>
      </c>
      <c r="E17" s="139" t="s">
        <v>575</v>
      </c>
      <c r="F17" s="136"/>
      <c r="G17" s="137" t="str">
        <f>IF(F17="Tidak Ada","1",IF(F17="Ada","4",""))</f>
        <v/>
      </c>
      <c r="H17" s="136"/>
      <c r="I17" s="137" t="str">
        <f>IF(H17="Tidak Ada","1",IF(H17="Ada","4",""))</f>
        <v/>
      </c>
      <c r="J17" s="136"/>
      <c r="K17" s="137" t="str">
        <f>IF(J17="Tidak Ada","1",IF(J17="Ada","4",""))</f>
        <v/>
      </c>
      <c r="L17" s="154" t="str">
        <f t="shared" si="0"/>
        <v/>
      </c>
      <c r="M17" s="154" t="str">
        <f t="shared" si="1"/>
        <v/>
      </c>
      <c r="N17" s="156"/>
      <c r="O17" s="153"/>
    </row>
    <row r="18" s="144" customFormat="1" spans="1:15">
      <c r="A18" s="167"/>
      <c r="B18" s="167"/>
      <c r="C18" s="122"/>
      <c r="D18" s="138">
        <v>4</v>
      </c>
      <c r="E18" s="139" t="s">
        <v>576</v>
      </c>
      <c r="F18" s="140"/>
      <c r="G18" s="137" t="str">
        <f>IF(F18="Jika komposisi kepengurusan Mabigus hanya terdiri dari Ketua dan Sekretaris","1",IF(F18="Jika komposisi kepengurusan Mabigus hanya terdiri dari Ketua, Wakil Ketua  dan Sekretaris","2",IF(F18="Jika komposisi kepengurusan Mabigus hanya terdiri dari Ketua, Wakil Ketua, Sekretaris dan Anggota","3",IF(F18="Jika komposisi kepengurusan Mabigus  terdiri dari Ketua, Wakil Ketua, Sekretaris dan Anggota dengan melibatkan Tokoh Masyarakat dan Orang Tua","4",""))))</f>
        <v/>
      </c>
      <c r="H18" s="140"/>
      <c r="I18" s="137" t="str">
        <f>IF(H18="Jika komposisi kepengurusan Mabigus hanya terdiri dari Ketua dan Sekretaris","1",IF(H18="Jika komposisi kepengurusan Mabigus hanya terdiri dari Ketua, Wakil Ketua  dan Sekretaris","2",IF(H18="Jika komposisi kepengurusan Mabigus hanya terdiri dari Ketua, Wakil Ketua, Sekretaris dan Anggota","3",IF(H18="Jika komposisi kepengurusan Mabigus  terdiri dari Ketua, Wakil Ketua, Sekretaris dan Anggota dengan melibatkan Tokoh Masyarakat dan Orang Tua","4",""))))</f>
        <v/>
      </c>
      <c r="J18" s="140"/>
      <c r="K18" s="137" t="str">
        <f>IF(J18="Jika komposisi kepengurusan Mabigus hanya terdiri dari Ketua dan Sekretaris","1",IF(J18="Jika komposisi kepengurusan Mabigus hanya terdiri dari Ketua, Wakil Ketua  dan Sekretaris","2",IF(J18="Jika komposisi kepengurusan Mabigus hanya terdiri dari Ketua, Wakil Ketua, Sekretaris dan Anggota","3",IF(J18="Jika komposisi kepengurusan Mabigus  terdiri dari Ketua, Wakil Ketua, Sekretaris dan Anggota dengan melibatkan Tokoh Masyarakat dan Orang Tua","4",""))))</f>
        <v/>
      </c>
      <c r="L18" s="154" t="str">
        <f t="shared" si="0"/>
        <v/>
      </c>
      <c r="M18" s="154" t="str">
        <f t="shared" si="1"/>
        <v/>
      </c>
      <c r="N18" s="156"/>
      <c r="O18" s="153"/>
    </row>
    <row r="19" s="144" customFormat="1" ht="14.25" customHeight="1" spans="1:15">
      <c r="A19" s="167"/>
      <c r="B19" s="167"/>
      <c r="C19" s="122"/>
      <c r="D19" s="139"/>
      <c r="E19" s="139"/>
      <c r="F19" s="139"/>
      <c r="G19" s="139"/>
      <c r="H19" s="139"/>
      <c r="I19" s="139"/>
      <c r="J19" s="139"/>
      <c r="K19" s="157" t="s">
        <v>317</v>
      </c>
      <c r="L19" s="152"/>
      <c r="M19" s="158">
        <f>IFERROR(SUM(M15:M18),"")</f>
        <v>0</v>
      </c>
      <c r="N19" s="159"/>
      <c r="O19" s="153"/>
    </row>
    <row r="20" s="144" customFormat="1" ht="14.25" customHeight="1" spans="1:15">
      <c r="A20" s="167"/>
      <c r="B20" s="167"/>
      <c r="C20" s="141"/>
      <c r="D20" s="142"/>
      <c r="E20" s="142"/>
      <c r="F20" s="142"/>
      <c r="G20" s="142"/>
      <c r="H20" s="142"/>
      <c r="I20" s="142"/>
      <c r="J20" s="142"/>
      <c r="K20" s="142"/>
      <c r="L20" s="142"/>
      <c r="M20" s="160"/>
      <c r="N20" s="142"/>
      <c r="O20" s="161"/>
    </row>
    <row r="21" ht="4" customHeight="1" spans="3:14"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ht="18" customHeight="1" spans="3:19">
      <c r="C22" s="119" t="s">
        <v>577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50"/>
      <c r="P22" s="116"/>
      <c r="Q22" s="116"/>
      <c r="R22" s="116"/>
      <c r="S22" s="116"/>
    </row>
    <row r="23" s="144" customFormat="1" ht="11" customHeight="1" spans="1:15">
      <c r="A23" s="167"/>
      <c r="B23" s="167"/>
      <c r="C23" s="143"/>
      <c r="O23" s="153"/>
    </row>
    <row r="24" s="144" customFormat="1" ht="14.25" customHeight="1" spans="1:15">
      <c r="A24" s="167"/>
      <c r="B24" s="167"/>
      <c r="C24" s="122"/>
      <c r="D24" s="123" t="s">
        <v>10</v>
      </c>
      <c r="E24" s="837" t="s">
        <v>310</v>
      </c>
      <c r="F24" s="838" t="s">
        <v>302</v>
      </c>
      <c r="G24" s="126"/>
      <c r="H24" s="126"/>
      <c r="I24" s="126"/>
      <c r="J24" s="126"/>
      <c r="K24" s="152"/>
      <c r="L24" s="124" t="s">
        <v>311</v>
      </c>
      <c r="M24" s="124" t="s">
        <v>312</v>
      </c>
      <c r="N24" s="124" t="s">
        <v>295</v>
      </c>
      <c r="O24" s="153"/>
    </row>
    <row r="25" s="144" customFormat="1" ht="14.25" customHeight="1" spans="1:15">
      <c r="A25" s="167"/>
      <c r="B25" s="167"/>
      <c r="C25" s="122"/>
      <c r="D25" s="127"/>
      <c r="E25" s="128"/>
      <c r="F25" s="125">
        <v>1</v>
      </c>
      <c r="G25" s="129"/>
      <c r="H25" s="130">
        <v>2</v>
      </c>
      <c r="I25" s="129"/>
      <c r="J25" s="130">
        <v>3</v>
      </c>
      <c r="K25" s="129"/>
      <c r="L25" s="128"/>
      <c r="M25" s="128"/>
      <c r="N25" s="128"/>
      <c r="O25" s="153"/>
    </row>
    <row r="26" s="144" customFormat="1" ht="14.25" customHeight="1" spans="1:15">
      <c r="A26" s="167"/>
      <c r="B26" s="167"/>
      <c r="C26" s="122"/>
      <c r="D26" s="131"/>
      <c r="E26" s="132"/>
      <c r="F26" s="133" t="s">
        <v>256</v>
      </c>
      <c r="G26" s="133" t="s">
        <v>257</v>
      </c>
      <c r="H26" s="133" t="s">
        <v>256</v>
      </c>
      <c r="I26" s="133" t="s">
        <v>257</v>
      </c>
      <c r="J26" s="133" t="s">
        <v>256</v>
      </c>
      <c r="K26" s="133" t="s">
        <v>257</v>
      </c>
      <c r="L26" s="132"/>
      <c r="M26" s="132"/>
      <c r="N26" s="132"/>
      <c r="O26" s="153"/>
    </row>
    <row r="27" s="144" customFormat="1" spans="1:15">
      <c r="A27" s="167"/>
      <c r="B27" s="167"/>
      <c r="C27" s="122"/>
      <c r="D27" s="134">
        <v>1</v>
      </c>
      <c r="E27" s="145" t="s">
        <v>578</v>
      </c>
      <c r="F27" s="140"/>
      <c r="G27" s="146" t="str">
        <f>IF(F27="Tidak Ada","1",IF(F27="50% kondisi sesuai aturan","2",IF(F27="75 % kondisi sesuai aturan","3",IF(F27="100 % kondisi sesuai aturan","4",""))))</f>
        <v/>
      </c>
      <c r="H27" s="140"/>
      <c r="I27" s="146" t="str">
        <f>IF(H27="Tidak Ada","1",IF(H27="50% kondisi sesuai aturan","2",IF(H27="75 % kondisi sesuai aturan","3",IF(H27="100 % kondisi sesuai aturan","4",""))))</f>
        <v/>
      </c>
      <c r="J27" s="140"/>
      <c r="K27" s="146" t="str">
        <f>IF(J27="Tidak Ada","1",IF(J27="50% kondisi sesuai aturan","2",IF(J27="75 % kondisi sesuai aturan","3",IF(J27="100 % kondisi sesuai aturan","4",""))))</f>
        <v/>
      </c>
      <c r="L27" s="154" t="str">
        <f>IFERROR(SUM(G27+I27+K27),"")</f>
        <v/>
      </c>
      <c r="M27" s="154" t="str">
        <f>IFERROR(SUM(L27/3),"")</f>
        <v/>
      </c>
      <c r="N27" s="155" t="s">
        <v>579</v>
      </c>
      <c r="O27" s="153"/>
    </row>
    <row r="28" s="144" customFormat="1" spans="1:15">
      <c r="A28" s="167"/>
      <c r="B28" s="167"/>
      <c r="C28" s="122"/>
      <c r="D28" s="138">
        <v>2</v>
      </c>
      <c r="E28" s="145" t="s">
        <v>580</v>
      </c>
      <c r="F28" s="147"/>
      <c r="G28" s="137" t="str">
        <f>IF(F28="Tidak Ada","1",IF(F28="Ada","4",""))</f>
        <v/>
      </c>
      <c r="H28" s="147"/>
      <c r="I28" s="137" t="str">
        <f>IF(H28="Tidak Ada","1",IF(H28="Ada","4",""))</f>
        <v/>
      </c>
      <c r="J28" s="147"/>
      <c r="K28" s="137" t="str">
        <f>IF(J28="Tidak Ada","1",IF(J28="Ada","4",""))</f>
        <v/>
      </c>
      <c r="L28" s="154" t="str">
        <f t="shared" ref="L28:L37" si="2">IFERROR(SUM(G28+I28+K28),"")</f>
        <v/>
      </c>
      <c r="M28" s="154" t="str">
        <f t="shared" ref="M28:M37" si="3">IFERROR(SUM(L28/3),"")</f>
        <v/>
      </c>
      <c r="N28" s="156"/>
      <c r="O28" s="153"/>
    </row>
    <row r="29" s="144" customFormat="1" ht="28" spans="1:15">
      <c r="A29" s="167"/>
      <c r="B29" s="167"/>
      <c r="C29" s="122"/>
      <c r="D29" s="138">
        <v>3</v>
      </c>
      <c r="E29" s="148" t="s">
        <v>581</v>
      </c>
      <c r="F29" s="140"/>
      <c r="G29" s="146" t="str">
        <f>IF(F29="Tidak Ada","1",IF(F29="50% kondisi sesuai aturan","2",IF(F29="75 % kondisi sesuai aturan","3",IF(F29="100 % kondisi sesuai aturan","4",""))))</f>
        <v/>
      </c>
      <c r="H29" s="140"/>
      <c r="I29" s="146" t="str">
        <f>IF(H29="Tidak Ada","1",IF(H29="50% kondisi sesuai aturan","2",IF(H29="75 % kondisi sesuai aturan","3",IF(H29="100 % kondisi sesuai aturan","4",""))))</f>
        <v/>
      </c>
      <c r="J29" s="140"/>
      <c r="K29" s="146" t="str">
        <f>IF(J29="Tidak Ada","1",IF(J29="50% kondisi sesuai aturan","2",IF(J29="75 % kondisi sesuai aturan","3",IF(J29="100 % kondisi sesuai aturan","4",""))))</f>
        <v/>
      </c>
      <c r="L29" s="154" t="str">
        <f t="shared" si="2"/>
        <v/>
      </c>
      <c r="M29" s="154" t="str">
        <f t="shared" si="3"/>
        <v/>
      </c>
      <c r="N29" s="156"/>
      <c r="O29" s="153"/>
    </row>
    <row r="30" s="144" customFormat="1" spans="1:15">
      <c r="A30" s="167"/>
      <c r="B30" s="167"/>
      <c r="C30" s="122"/>
      <c r="D30" s="138">
        <v>4</v>
      </c>
      <c r="E30" s="148" t="s">
        <v>582</v>
      </c>
      <c r="F30" s="147"/>
      <c r="G30" s="137" t="str">
        <f t="shared" ref="G30:G37" si="4">IF(F30="Tidak Ada","1",IF(F30="Ada","4",""))</f>
        <v/>
      </c>
      <c r="H30" s="147"/>
      <c r="I30" s="137" t="str">
        <f t="shared" ref="I30:I37" si="5">IF(H30="Tidak Ada","1",IF(H30="Ada","4",""))</f>
        <v/>
      </c>
      <c r="J30" s="147"/>
      <c r="K30" s="137" t="str">
        <f t="shared" ref="K30:K37" si="6">IF(J30="Tidak Ada","1",IF(J30="Ada","4",""))</f>
        <v/>
      </c>
      <c r="L30" s="154" t="str">
        <f t="shared" si="2"/>
        <v/>
      </c>
      <c r="M30" s="154" t="str">
        <f t="shared" si="3"/>
        <v/>
      </c>
      <c r="N30" s="156"/>
      <c r="O30" s="153"/>
    </row>
    <row r="31" s="144" customFormat="1" spans="1:15">
      <c r="A31" s="167"/>
      <c r="B31" s="167"/>
      <c r="C31" s="122"/>
      <c r="D31" s="138">
        <v>5</v>
      </c>
      <c r="E31" s="148" t="s">
        <v>583</v>
      </c>
      <c r="F31" s="147"/>
      <c r="G31" s="137" t="str">
        <f t="shared" si="4"/>
        <v/>
      </c>
      <c r="H31" s="147"/>
      <c r="I31" s="137" t="str">
        <f t="shared" si="5"/>
        <v/>
      </c>
      <c r="J31" s="147"/>
      <c r="K31" s="137" t="str">
        <f t="shared" si="6"/>
        <v/>
      </c>
      <c r="L31" s="154" t="str">
        <f t="shared" si="2"/>
        <v/>
      </c>
      <c r="M31" s="154" t="str">
        <f t="shared" si="3"/>
        <v/>
      </c>
      <c r="N31" s="162" t="s">
        <v>584</v>
      </c>
      <c r="O31" s="153"/>
    </row>
    <row r="32" s="144" customFormat="1" spans="1:15">
      <c r="A32" s="167"/>
      <c r="B32" s="167"/>
      <c r="C32" s="122"/>
      <c r="D32" s="138">
        <v>6</v>
      </c>
      <c r="E32" s="148" t="s">
        <v>585</v>
      </c>
      <c r="F32" s="147"/>
      <c r="G32" s="137" t="str">
        <f t="shared" si="4"/>
        <v/>
      </c>
      <c r="H32" s="147"/>
      <c r="I32" s="137" t="str">
        <f t="shared" si="5"/>
        <v/>
      </c>
      <c r="J32" s="147"/>
      <c r="K32" s="137" t="str">
        <f t="shared" si="6"/>
        <v/>
      </c>
      <c r="L32" s="154" t="str">
        <f t="shared" si="2"/>
        <v/>
      </c>
      <c r="M32" s="154" t="str">
        <f t="shared" si="3"/>
        <v/>
      </c>
      <c r="N32" s="162"/>
      <c r="O32" s="153"/>
    </row>
    <row r="33" s="144" customFormat="1" spans="1:15">
      <c r="A33" s="167"/>
      <c r="B33" s="167"/>
      <c r="C33" s="122"/>
      <c r="D33" s="138">
        <v>7</v>
      </c>
      <c r="E33" s="148" t="s">
        <v>586</v>
      </c>
      <c r="F33" s="147"/>
      <c r="G33" s="137" t="str">
        <f t="shared" si="4"/>
        <v/>
      </c>
      <c r="H33" s="147"/>
      <c r="I33" s="137" t="str">
        <f t="shared" si="5"/>
        <v/>
      </c>
      <c r="J33" s="147"/>
      <c r="K33" s="137" t="str">
        <f t="shared" si="6"/>
        <v/>
      </c>
      <c r="L33" s="154" t="str">
        <f t="shared" si="2"/>
        <v/>
      </c>
      <c r="M33" s="154" t="str">
        <f t="shared" si="3"/>
        <v/>
      </c>
      <c r="N33" s="162"/>
      <c r="O33" s="153"/>
    </row>
    <row r="34" s="144" customFormat="1" ht="28" spans="1:15">
      <c r="A34" s="167"/>
      <c r="B34" s="167"/>
      <c r="C34" s="122"/>
      <c r="D34" s="138">
        <v>8</v>
      </c>
      <c r="E34" s="148" t="s">
        <v>587</v>
      </c>
      <c r="F34" s="147"/>
      <c r="G34" s="137" t="str">
        <f t="shared" si="4"/>
        <v/>
      </c>
      <c r="H34" s="147"/>
      <c r="I34" s="137" t="str">
        <f t="shared" si="5"/>
        <v/>
      </c>
      <c r="J34" s="147"/>
      <c r="K34" s="137" t="str">
        <f t="shared" si="6"/>
        <v/>
      </c>
      <c r="L34" s="154" t="str">
        <f t="shared" si="2"/>
        <v/>
      </c>
      <c r="M34" s="154" t="str">
        <f t="shared" si="3"/>
        <v/>
      </c>
      <c r="N34" s="156"/>
      <c r="O34" s="153"/>
    </row>
    <row r="35" s="144" customFormat="1" spans="1:15">
      <c r="A35" s="167"/>
      <c r="B35" s="167"/>
      <c r="C35" s="122"/>
      <c r="D35" s="138">
        <v>9</v>
      </c>
      <c r="E35" s="148" t="s">
        <v>588</v>
      </c>
      <c r="F35" s="147"/>
      <c r="G35" s="137" t="str">
        <f t="shared" si="4"/>
        <v/>
      </c>
      <c r="H35" s="147"/>
      <c r="I35" s="137" t="str">
        <f t="shared" si="5"/>
        <v/>
      </c>
      <c r="J35" s="147"/>
      <c r="K35" s="137" t="str">
        <f t="shared" si="6"/>
        <v/>
      </c>
      <c r="L35" s="154" t="str">
        <f t="shared" si="2"/>
        <v/>
      </c>
      <c r="M35" s="154" t="str">
        <f t="shared" si="3"/>
        <v/>
      </c>
      <c r="N35" s="156"/>
      <c r="O35" s="153"/>
    </row>
    <row r="36" s="144" customFormat="1" spans="1:15">
      <c r="A36" s="167"/>
      <c r="B36" s="167"/>
      <c r="C36" s="122"/>
      <c r="D36" s="138">
        <v>10</v>
      </c>
      <c r="E36" s="148" t="s">
        <v>589</v>
      </c>
      <c r="F36" s="147"/>
      <c r="G36" s="137" t="str">
        <f t="shared" si="4"/>
        <v/>
      </c>
      <c r="H36" s="147"/>
      <c r="I36" s="137" t="str">
        <f t="shared" si="5"/>
        <v/>
      </c>
      <c r="J36" s="147"/>
      <c r="K36" s="137" t="str">
        <f t="shared" si="6"/>
        <v/>
      </c>
      <c r="L36" s="154" t="str">
        <f t="shared" si="2"/>
        <v/>
      </c>
      <c r="M36" s="154" t="str">
        <f t="shared" si="3"/>
        <v/>
      </c>
      <c r="N36" s="128"/>
      <c r="O36" s="153"/>
    </row>
    <row r="37" s="144" customFormat="1" spans="1:15">
      <c r="A37" s="167"/>
      <c r="B37" s="167"/>
      <c r="C37" s="122"/>
      <c r="D37" s="138">
        <v>11</v>
      </c>
      <c r="E37" s="148" t="s">
        <v>590</v>
      </c>
      <c r="F37" s="147"/>
      <c r="G37" s="137" t="str">
        <f t="shared" si="4"/>
        <v/>
      </c>
      <c r="H37" s="147"/>
      <c r="I37" s="137" t="str">
        <f t="shared" si="5"/>
        <v/>
      </c>
      <c r="J37" s="147"/>
      <c r="K37" s="137" t="str">
        <f t="shared" si="6"/>
        <v/>
      </c>
      <c r="L37" s="154" t="str">
        <f t="shared" si="2"/>
        <v/>
      </c>
      <c r="M37" s="154" t="str">
        <f t="shared" si="3"/>
        <v/>
      </c>
      <c r="N37" s="128"/>
      <c r="O37" s="153"/>
    </row>
    <row r="38" s="144" customFormat="1" ht="14.25" customHeight="1" spans="1:15">
      <c r="A38" s="167"/>
      <c r="B38" s="167"/>
      <c r="C38" s="122"/>
      <c r="D38" s="139"/>
      <c r="E38" s="139"/>
      <c r="F38" s="139"/>
      <c r="G38" s="139"/>
      <c r="H38" s="139"/>
      <c r="I38" s="139"/>
      <c r="J38" s="139"/>
      <c r="K38" s="157" t="s">
        <v>317</v>
      </c>
      <c r="L38" s="152"/>
      <c r="M38" s="158">
        <f>IFERROR(SUM(M27:M37),"")</f>
        <v>0</v>
      </c>
      <c r="N38" s="163"/>
      <c r="O38" s="153"/>
    </row>
    <row r="39" s="144" customFormat="1" ht="11" customHeight="1" spans="1:15">
      <c r="A39" s="167"/>
      <c r="B39" s="167"/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60"/>
      <c r="N39" s="142"/>
      <c r="O39" s="161"/>
    </row>
    <row r="40" s="144" customFormat="1" ht="8.5" customHeight="1" spans="1:2">
      <c r="A40" s="167"/>
      <c r="B40" s="167"/>
    </row>
    <row r="41" ht="19.5" customHeight="1" spans="3:19">
      <c r="C41" s="119" t="s">
        <v>591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50"/>
      <c r="P41" s="116"/>
      <c r="Q41" s="116"/>
      <c r="R41" s="116"/>
      <c r="S41" s="116"/>
    </row>
    <row r="42" s="144" customFormat="1" ht="5.5" customHeight="1" spans="1:15">
      <c r="A42" s="167"/>
      <c r="B42" s="167"/>
      <c r="C42" s="143"/>
      <c r="O42" s="153"/>
    </row>
    <row r="43" s="144" customFormat="1" ht="14.25" customHeight="1" spans="1:15">
      <c r="A43" s="167"/>
      <c r="B43" s="167"/>
      <c r="C43" s="122"/>
      <c r="D43" s="123" t="s">
        <v>10</v>
      </c>
      <c r="E43" s="837" t="s">
        <v>310</v>
      </c>
      <c r="F43" s="838" t="s">
        <v>302</v>
      </c>
      <c r="G43" s="126"/>
      <c r="H43" s="126"/>
      <c r="I43" s="126"/>
      <c r="J43" s="126"/>
      <c r="K43" s="152"/>
      <c r="L43" s="124" t="s">
        <v>311</v>
      </c>
      <c r="M43" s="124" t="s">
        <v>312</v>
      </c>
      <c r="N43" s="124" t="s">
        <v>295</v>
      </c>
      <c r="O43" s="153"/>
    </row>
    <row r="44" s="144" customFormat="1" ht="14.25" customHeight="1" spans="1:15">
      <c r="A44" s="167"/>
      <c r="B44" s="167"/>
      <c r="C44" s="122"/>
      <c r="D44" s="127"/>
      <c r="E44" s="128"/>
      <c r="F44" s="125">
        <v>1</v>
      </c>
      <c r="G44" s="129"/>
      <c r="H44" s="130">
        <v>2</v>
      </c>
      <c r="I44" s="129"/>
      <c r="J44" s="130">
        <v>3</v>
      </c>
      <c r="K44" s="129"/>
      <c r="L44" s="128"/>
      <c r="M44" s="128"/>
      <c r="N44" s="128"/>
      <c r="O44" s="153"/>
    </row>
    <row r="45" s="144" customFormat="1" ht="14.25" customHeight="1" spans="1:15">
      <c r="A45" s="167"/>
      <c r="B45" s="167"/>
      <c r="C45" s="122"/>
      <c r="D45" s="131"/>
      <c r="E45" s="132"/>
      <c r="F45" s="133" t="s">
        <v>256</v>
      </c>
      <c r="G45" s="133" t="s">
        <v>257</v>
      </c>
      <c r="H45" s="133" t="s">
        <v>256</v>
      </c>
      <c r="I45" s="133" t="s">
        <v>257</v>
      </c>
      <c r="J45" s="133" t="s">
        <v>256</v>
      </c>
      <c r="K45" s="133" t="s">
        <v>257</v>
      </c>
      <c r="L45" s="132"/>
      <c r="M45" s="132"/>
      <c r="N45" s="132"/>
      <c r="O45" s="153"/>
    </row>
    <row r="46" s="144" customFormat="1" ht="14.25" customHeight="1" spans="1:15">
      <c r="A46" s="167"/>
      <c r="B46" s="167"/>
      <c r="C46" s="122"/>
      <c r="D46" s="134">
        <v>1</v>
      </c>
      <c r="E46" s="135" t="s">
        <v>592</v>
      </c>
      <c r="F46" s="147"/>
      <c r="G46" s="137" t="str">
        <f>IF(F46="Tidak Ada","1",IF(F46="Ada","4",""))</f>
        <v/>
      </c>
      <c r="H46" s="147"/>
      <c r="I46" s="137" t="str">
        <f>IF(H46="Tidak Ada","1",IF(H46="Ada","4",""))</f>
        <v/>
      </c>
      <c r="J46" s="147"/>
      <c r="K46" s="137" t="str">
        <f>IF(J46="Tidak Ada","1",IF(J46="Ada","4",""))</f>
        <v/>
      </c>
      <c r="L46" s="154" t="str">
        <f>IFERROR(SUM(G46+I46+K46),"")</f>
        <v/>
      </c>
      <c r="M46" s="154" t="str">
        <f t="shared" ref="M46:M49" si="7">IFERROR(SUM(L46/3),"")</f>
        <v/>
      </c>
      <c r="N46" s="155" t="s">
        <v>593</v>
      </c>
      <c r="O46" s="153"/>
    </row>
    <row r="47" s="144" customFormat="1" ht="14.25" customHeight="1" spans="1:15">
      <c r="A47" s="167"/>
      <c r="B47" s="167"/>
      <c r="C47" s="122"/>
      <c r="D47" s="138">
        <v>2</v>
      </c>
      <c r="E47" s="135" t="s">
        <v>594</v>
      </c>
      <c r="F47" s="147"/>
      <c r="G47" s="137" t="str">
        <f>IF(F47="Tidak Ada","1",IF(F47="Ada","4",""))</f>
        <v/>
      </c>
      <c r="H47" s="147"/>
      <c r="I47" s="137" t="str">
        <f>IF(H47="Tidak Ada","1",IF(H47="Ada","4",""))</f>
        <v/>
      </c>
      <c r="J47" s="147"/>
      <c r="K47" s="137" t="str">
        <f>IF(J47="Tidak Ada","1",IF(J47="Ada","4",""))</f>
        <v/>
      </c>
      <c r="L47" s="154" t="str">
        <f t="shared" ref="L47:L49" si="8">IFERROR(SUM(G47+I47+K47),"")</f>
        <v/>
      </c>
      <c r="M47" s="154" t="str">
        <f t="shared" si="7"/>
        <v/>
      </c>
      <c r="N47" s="156"/>
      <c r="O47" s="153"/>
    </row>
    <row r="48" s="144" customFormat="1" ht="14.25" customHeight="1" spans="1:15">
      <c r="A48" s="167"/>
      <c r="B48" s="167"/>
      <c r="C48" s="122"/>
      <c r="D48" s="138">
        <v>3</v>
      </c>
      <c r="E48" s="139" t="s">
        <v>595</v>
      </c>
      <c r="F48" s="147"/>
      <c r="G48" s="137" t="str">
        <f>IF(F48="Tidak Ada","1",IF(F48="Ada","4",""))</f>
        <v/>
      </c>
      <c r="H48" s="147"/>
      <c r="I48" s="137" t="str">
        <f>IF(H48="Tidak Ada","1",IF(H48="Ada","4",""))</f>
        <v/>
      </c>
      <c r="J48" s="147"/>
      <c r="K48" s="137" t="str">
        <f>IF(J48="Tidak Ada","1",IF(J48="Ada","4",""))</f>
        <v/>
      </c>
      <c r="L48" s="154" t="str">
        <f t="shared" si="8"/>
        <v/>
      </c>
      <c r="M48" s="154" t="str">
        <f t="shared" si="7"/>
        <v/>
      </c>
      <c r="N48" s="156"/>
      <c r="O48" s="153"/>
    </row>
    <row r="49" s="144" customFormat="1" ht="14.25" customHeight="1" spans="1:15">
      <c r="A49" s="167"/>
      <c r="B49" s="167"/>
      <c r="C49" s="122"/>
      <c r="D49" s="138">
        <v>4</v>
      </c>
      <c r="E49" s="139" t="s">
        <v>596</v>
      </c>
      <c r="F49" s="147"/>
      <c r="G49" s="137" t="str">
        <f>IF(F49="Tidak Ada","1",IF(F49="Ada","4",""))</f>
        <v/>
      </c>
      <c r="H49" s="147"/>
      <c r="I49" s="137" t="str">
        <f>IF(H49="Tidak Ada","1",IF(H49="Ada","4",""))</f>
        <v/>
      </c>
      <c r="J49" s="147"/>
      <c r="K49" s="137" t="str">
        <f>IF(J49="Tidak Ada","1",IF(J49="Ada","4",""))</f>
        <v/>
      </c>
      <c r="L49" s="154" t="str">
        <f t="shared" si="8"/>
        <v/>
      </c>
      <c r="M49" s="154" t="str">
        <f t="shared" si="7"/>
        <v/>
      </c>
      <c r="N49" s="156"/>
      <c r="O49" s="153"/>
    </row>
    <row r="50" s="144" customFormat="1" ht="14.25" customHeight="1" spans="1:15">
      <c r="A50" s="167"/>
      <c r="B50" s="167"/>
      <c r="C50" s="122"/>
      <c r="D50" s="139"/>
      <c r="E50" s="139"/>
      <c r="F50" s="139"/>
      <c r="G50" s="139"/>
      <c r="H50" s="139"/>
      <c r="I50" s="139"/>
      <c r="J50" s="139"/>
      <c r="K50" s="157" t="s">
        <v>317</v>
      </c>
      <c r="L50" s="152"/>
      <c r="M50" s="158">
        <f>IFERROR(SUM(M46:M49),"")</f>
        <v>0</v>
      </c>
      <c r="N50" s="159"/>
      <c r="O50" s="153"/>
    </row>
    <row r="51" s="144" customFormat="1" ht="10.5" customHeight="1" spans="1:15">
      <c r="A51" s="167"/>
      <c r="B51" s="167"/>
      <c r="C51" s="141"/>
      <c r="D51" s="142"/>
      <c r="E51" s="142"/>
      <c r="F51" s="142"/>
      <c r="G51" s="142"/>
      <c r="H51" s="142"/>
      <c r="I51" s="142"/>
      <c r="J51" s="142"/>
      <c r="K51" s="142"/>
      <c r="L51" s="142"/>
      <c r="M51" s="160"/>
      <c r="N51" s="142"/>
      <c r="O51" s="161"/>
    </row>
    <row r="52" ht="15.75" customHeight="1" spans="3:14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</row>
    <row r="53" ht="18" customHeight="1" spans="3:19">
      <c r="C53" s="119" t="s">
        <v>597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50"/>
      <c r="P53" s="116"/>
      <c r="Q53" s="116"/>
      <c r="R53" s="116"/>
      <c r="S53" s="116"/>
    </row>
    <row r="54" s="144" customFormat="1" ht="14.25" customHeight="1" spans="1:15">
      <c r="A54" s="167"/>
      <c r="B54" s="167"/>
      <c r="C54" s="143"/>
      <c r="O54" s="153"/>
    </row>
    <row r="55" s="144" customFormat="1" ht="14.25" customHeight="1" spans="1:15">
      <c r="A55" s="167"/>
      <c r="B55" s="167"/>
      <c r="C55" s="122"/>
      <c r="D55" s="123" t="s">
        <v>10</v>
      </c>
      <c r="E55" s="837" t="s">
        <v>310</v>
      </c>
      <c r="F55" s="838" t="s">
        <v>302</v>
      </c>
      <c r="G55" s="126"/>
      <c r="H55" s="126"/>
      <c r="I55" s="126"/>
      <c r="J55" s="126"/>
      <c r="K55" s="152"/>
      <c r="L55" s="124" t="s">
        <v>311</v>
      </c>
      <c r="M55" s="124" t="s">
        <v>312</v>
      </c>
      <c r="N55" s="124" t="s">
        <v>295</v>
      </c>
      <c r="O55" s="153"/>
    </row>
    <row r="56" s="144" customFormat="1" ht="14.25" customHeight="1" spans="1:15">
      <c r="A56" s="167"/>
      <c r="B56" s="167"/>
      <c r="C56" s="122"/>
      <c r="D56" s="127"/>
      <c r="E56" s="128"/>
      <c r="F56" s="125">
        <v>1</v>
      </c>
      <c r="G56" s="129"/>
      <c r="H56" s="130">
        <v>2</v>
      </c>
      <c r="I56" s="129"/>
      <c r="J56" s="130">
        <v>3</v>
      </c>
      <c r="K56" s="129"/>
      <c r="L56" s="128"/>
      <c r="M56" s="128"/>
      <c r="N56" s="128"/>
      <c r="O56" s="153"/>
    </row>
    <row r="57" s="144" customFormat="1" ht="14.25" customHeight="1" spans="1:15">
      <c r="A57" s="167"/>
      <c r="B57" s="167"/>
      <c r="C57" s="122"/>
      <c r="D57" s="131"/>
      <c r="E57" s="132"/>
      <c r="F57" s="133" t="s">
        <v>256</v>
      </c>
      <c r="G57" s="133" t="s">
        <v>257</v>
      </c>
      <c r="H57" s="133" t="s">
        <v>256</v>
      </c>
      <c r="I57" s="133" t="s">
        <v>257</v>
      </c>
      <c r="J57" s="133" t="s">
        <v>256</v>
      </c>
      <c r="K57" s="133" t="s">
        <v>257</v>
      </c>
      <c r="L57" s="132"/>
      <c r="M57" s="132"/>
      <c r="N57" s="132"/>
      <c r="O57" s="153"/>
    </row>
    <row r="58" s="144" customFormat="1" spans="1:15">
      <c r="A58" s="167"/>
      <c r="B58" s="167"/>
      <c r="C58" s="122"/>
      <c r="D58" s="134">
        <v>1</v>
      </c>
      <c r="E58" s="145" t="s">
        <v>598</v>
      </c>
      <c r="F58" s="147"/>
      <c r="G58" s="137" t="str">
        <f t="shared" ref="G58:G66" si="9">IF(F58="Tidak Ada","1",IF(F58="Ada","4",""))</f>
        <v/>
      </c>
      <c r="H58" s="147"/>
      <c r="I58" s="137" t="str">
        <f t="shared" ref="I58:I66" si="10">IF(H58="Tidak Ada","1",IF(H58="Ada","4",""))</f>
        <v/>
      </c>
      <c r="J58" s="147"/>
      <c r="K58" s="137" t="str">
        <f t="shared" ref="K58:K66" si="11">IF(J58="Tidak Ada","1",IF(J58="Ada","4",""))</f>
        <v/>
      </c>
      <c r="L58" s="154" t="str">
        <f t="shared" ref="L58" si="12">IFERROR(SUM(G58+I58+K58),"")</f>
        <v/>
      </c>
      <c r="M58" s="154" t="str">
        <f t="shared" ref="M58:M66" si="13">IFERROR(SUM(L58/3),"")</f>
        <v/>
      </c>
      <c r="N58" s="155" t="s">
        <v>599</v>
      </c>
      <c r="O58" s="153"/>
    </row>
    <row r="59" s="144" customFormat="1" spans="1:15">
      <c r="A59" s="167"/>
      <c r="B59" s="167"/>
      <c r="C59" s="122"/>
      <c r="D59" s="138">
        <v>2</v>
      </c>
      <c r="E59" s="149" t="s">
        <v>600</v>
      </c>
      <c r="F59" s="147"/>
      <c r="G59" s="137" t="str">
        <f t="shared" si="9"/>
        <v/>
      </c>
      <c r="H59" s="147"/>
      <c r="I59" s="137" t="str">
        <f t="shared" si="10"/>
        <v/>
      </c>
      <c r="J59" s="147"/>
      <c r="K59" s="137" t="str">
        <f t="shared" si="11"/>
        <v/>
      </c>
      <c r="L59" s="154" t="str">
        <f t="shared" ref="L59:L66" si="14">IFERROR(SUM(G59+I59+K59),"")</f>
        <v/>
      </c>
      <c r="M59" s="154" t="str">
        <f t="shared" si="13"/>
        <v/>
      </c>
      <c r="N59" s="162"/>
      <c r="O59" s="153"/>
    </row>
    <row r="60" s="144" customFormat="1" spans="1:15">
      <c r="A60" s="167"/>
      <c r="B60" s="167"/>
      <c r="C60" s="122"/>
      <c r="D60" s="138">
        <v>3</v>
      </c>
      <c r="E60" s="148" t="s">
        <v>601</v>
      </c>
      <c r="F60" s="147"/>
      <c r="G60" s="137" t="str">
        <f t="shared" si="9"/>
        <v/>
      </c>
      <c r="H60" s="147"/>
      <c r="I60" s="137" t="str">
        <f t="shared" si="10"/>
        <v/>
      </c>
      <c r="J60" s="147"/>
      <c r="K60" s="137" t="str">
        <f t="shared" si="11"/>
        <v/>
      </c>
      <c r="L60" s="154" t="str">
        <f t="shared" si="14"/>
        <v/>
      </c>
      <c r="M60" s="154" t="str">
        <f t="shared" si="13"/>
        <v/>
      </c>
      <c r="N60" s="162"/>
      <c r="O60" s="153"/>
    </row>
    <row r="61" s="144" customFormat="1" spans="1:15">
      <c r="A61" s="167"/>
      <c r="B61" s="167"/>
      <c r="C61" s="122"/>
      <c r="D61" s="138">
        <v>4</v>
      </c>
      <c r="E61" s="148" t="s">
        <v>602</v>
      </c>
      <c r="F61" s="147"/>
      <c r="G61" s="137" t="str">
        <f t="shared" si="9"/>
        <v/>
      </c>
      <c r="H61" s="147"/>
      <c r="I61" s="137" t="str">
        <f t="shared" si="10"/>
        <v/>
      </c>
      <c r="J61" s="147"/>
      <c r="K61" s="137" t="str">
        <f t="shared" si="11"/>
        <v/>
      </c>
      <c r="L61" s="154" t="str">
        <f t="shared" si="14"/>
        <v/>
      </c>
      <c r="M61" s="154" t="str">
        <f t="shared" si="13"/>
        <v/>
      </c>
      <c r="N61" s="162"/>
      <c r="O61" s="153"/>
    </row>
    <row r="62" s="144" customFormat="1" spans="1:15">
      <c r="A62" s="167"/>
      <c r="B62" s="167"/>
      <c r="C62" s="122"/>
      <c r="D62" s="138">
        <v>5</v>
      </c>
      <c r="E62" s="148" t="s">
        <v>603</v>
      </c>
      <c r="F62" s="147"/>
      <c r="G62" s="137" t="str">
        <f t="shared" si="9"/>
        <v/>
      </c>
      <c r="H62" s="147"/>
      <c r="I62" s="137" t="str">
        <f t="shared" si="10"/>
        <v/>
      </c>
      <c r="J62" s="147"/>
      <c r="K62" s="137" t="str">
        <f t="shared" si="11"/>
        <v/>
      </c>
      <c r="L62" s="154" t="str">
        <f t="shared" si="14"/>
        <v/>
      </c>
      <c r="M62" s="154" t="str">
        <f t="shared" si="13"/>
        <v/>
      </c>
      <c r="N62" s="162"/>
      <c r="O62" s="153"/>
    </row>
    <row r="63" s="144" customFormat="1" spans="1:15">
      <c r="A63" s="167"/>
      <c r="B63" s="167"/>
      <c r="C63" s="122"/>
      <c r="D63" s="138">
        <v>6</v>
      </c>
      <c r="E63" s="148" t="s">
        <v>604</v>
      </c>
      <c r="F63" s="147"/>
      <c r="G63" s="137" t="str">
        <f t="shared" si="9"/>
        <v/>
      </c>
      <c r="H63" s="147"/>
      <c r="I63" s="137" t="str">
        <f t="shared" si="10"/>
        <v/>
      </c>
      <c r="J63" s="147"/>
      <c r="K63" s="137" t="str">
        <f t="shared" si="11"/>
        <v/>
      </c>
      <c r="L63" s="154" t="str">
        <f t="shared" si="14"/>
        <v/>
      </c>
      <c r="M63" s="154" t="str">
        <f t="shared" si="13"/>
        <v/>
      </c>
      <c r="N63" s="162"/>
      <c r="O63" s="153"/>
    </row>
    <row r="64" s="144" customFormat="1" spans="1:15">
      <c r="A64" s="167"/>
      <c r="B64" s="167"/>
      <c r="C64" s="122"/>
      <c r="D64" s="138">
        <v>7</v>
      </c>
      <c r="E64" s="148" t="s">
        <v>605</v>
      </c>
      <c r="F64" s="147"/>
      <c r="G64" s="137" t="str">
        <f t="shared" si="9"/>
        <v/>
      </c>
      <c r="H64" s="147"/>
      <c r="I64" s="137" t="str">
        <f t="shared" si="10"/>
        <v/>
      </c>
      <c r="J64" s="147"/>
      <c r="K64" s="137" t="str">
        <f t="shared" si="11"/>
        <v/>
      </c>
      <c r="L64" s="154" t="str">
        <f t="shared" si="14"/>
        <v/>
      </c>
      <c r="M64" s="154" t="str">
        <f t="shared" si="13"/>
        <v/>
      </c>
      <c r="N64" s="162"/>
      <c r="O64" s="153"/>
    </row>
    <row r="65" s="144" customFormat="1" ht="28" spans="1:15">
      <c r="A65" s="167"/>
      <c r="B65" s="167"/>
      <c r="C65" s="122"/>
      <c r="D65" s="138">
        <v>8</v>
      </c>
      <c r="E65" s="148" t="s">
        <v>606</v>
      </c>
      <c r="F65" s="147"/>
      <c r="G65" s="137" t="str">
        <f t="shared" si="9"/>
        <v/>
      </c>
      <c r="H65" s="147"/>
      <c r="I65" s="137" t="str">
        <f t="shared" si="10"/>
        <v/>
      </c>
      <c r="J65" s="147"/>
      <c r="K65" s="137" t="str">
        <f t="shared" si="11"/>
        <v/>
      </c>
      <c r="L65" s="154" t="str">
        <f t="shared" si="14"/>
        <v/>
      </c>
      <c r="M65" s="154" t="str">
        <f t="shared" si="13"/>
        <v/>
      </c>
      <c r="N65" s="162"/>
      <c r="O65" s="153"/>
    </row>
    <row r="66" s="144" customFormat="1" spans="1:15">
      <c r="A66" s="167"/>
      <c r="B66" s="167"/>
      <c r="C66" s="122"/>
      <c r="D66" s="138">
        <v>9</v>
      </c>
      <c r="E66" s="148" t="s">
        <v>607</v>
      </c>
      <c r="F66" s="147"/>
      <c r="G66" s="137" t="str">
        <f t="shared" si="9"/>
        <v/>
      </c>
      <c r="H66" s="147"/>
      <c r="I66" s="137" t="str">
        <f t="shared" si="10"/>
        <v/>
      </c>
      <c r="J66" s="147"/>
      <c r="K66" s="137" t="str">
        <f t="shared" si="11"/>
        <v/>
      </c>
      <c r="L66" s="154" t="str">
        <f t="shared" si="14"/>
        <v/>
      </c>
      <c r="M66" s="154" t="str">
        <f t="shared" si="13"/>
        <v/>
      </c>
      <c r="N66" s="162"/>
      <c r="O66" s="153"/>
    </row>
    <row r="67" s="144" customFormat="1" ht="14.25" customHeight="1" spans="1:15">
      <c r="A67" s="167"/>
      <c r="B67" s="167"/>
      <c r="C67" s="122"/>
      <c r="D67" s="139"/>
      <c r="E67" s="139"/>
      <c r="F67" s="139"/>
      <c r="G67" s="139"/>
      <c r="H67" s="139"/>
      <c r="I67" s="139"/>
      <c r="J67" s="139"/>
      <c r="K67" s="157" t="s">
        <v>317</v>
      </c>
      <c r="L67" s="152"/>
      <c r="M67" s="158">
        <f>IFERROR(SUM(M58:M66),"")</f>
        <v>0</v>
      </c>
      <c r="N67" s="164"/>
      <c r="O67" s="153"/>
    </row>
    <row r="68" s="144" customFormat="1" ht="14.25" customHeight="1" spans="1:15">
      <c r="A68" s="167"/>
      <c r="B68" s="167"/>
      <c r="C68" s="141"/>
      <c r="D68" s="139"/>
      <c r="E68" s="139"/>
      <c r="F68" s="139"/>
      <c r="G68" s="139"/>
      <c r="H68" s="139"/>
      <c r="I68" s="139"/>
      <c r="J68" s="139"/>
      <c r="K68" s="139"/>
      <c r="L68" s="139"/>
      <c r="M68" s="165"/>
      <c r="N68" s="139"/>
      <c r="O68" s="161"/>
    </row>
    <row r="69" s="144" customFormat="1" ht="15.75" customHeight="1" spans="1:13">
      <c r="A69" s="167"/>
      <c r="B69" s="167"/>
      <c r="M69" s="166"/>
    </row>
    <row r="70" ht="15.75" customHeight="1" spans="3:14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ht="15.75" customHeight="1" spans="3:14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ht="15.75" hidden="1" customHeight="1" spans="3:14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</row>
    <row r="73" ht="15.75" hidden="1" customHeight="1" spans="3:14"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</row>
    <row r="74" ht="15.75" hidden="1" customHeight="1" spans="3:14"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</row>
    <row r="75" ht="15.75" hidden="1" customHeight="1" spans="3:14"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</row>
    <row r="76" ht="15.75" hidden="1" customHeight="1" spans="3:14"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</row>
    <row r="77" ht="15.75" hidden="1" customHeight="1" spans="3:14"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</row>
    <row r="78" ht="15.75" hidden="1" customHeight="1" spans="3:14"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</row>
    <row r="79" ht="15.75" hidden="1" customHeight="1" spans="3:14"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</row>
    <row r="80" ht="15.75" hidden="1" customHeight="1" spans="3:14"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</row>
    <row r="81" ht="15.75" hidden="1" customHeight="1" spans="3:14"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</row>
    <row r="82" ht="15.75" hidden="1" customHeight="1" spans="3:14"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</row>
    <row r="83" ht="15.75" hidden="1" customHeight="1" spans="3:14"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</row>
    <row r="84" ht="15.75" hidden="1" customHeight="1" spans="3:14"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ht="15.75" hidden="1" customHeight="1" spans="3:14"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ht="15.75" hidden="1" customHeight="1" spans="3:14"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</row>
    <row r="87" ht="15.75" hidden="1" customHeight="1" spans="3:14"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ht="15.75" hidden="1" customHeight="1" spans="3:14"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</row>
    <row r="89" ht="15.75" hidden="1" customHeight="1" spans="3:14"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</row>
    <row r="90" ht="15.75" hidden="1" customHeight="1" spans="3:14"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</row>
    <row r="91" ht="15.75" hidden="1" customHeight="1" spans="3:14"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</row>
    <row r="92" ht="15.75" hidden="1" customHeight="1" spans="3:14"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</row>
    <row r="93" ht="15.75" hidden="1" customHeight="1" spans="3:14"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</row>
    <row r="94" ht="15.75" hidden="1" customHeight="1" spans="3:14"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</row>
    <row r="95" ht="15.75" hidden="1" customHeight="1" spans="3:14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</row>
    <row r="96" ht="15.75" hidden="1" customHeight="1" spans="3:14"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</row>
    <row r="97" ht="15.75" hidden="1" customHeight="1" spans="3:14"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</row>
    <row r="98" ht="15.75" hidden="1" customHeight="1" spans="3:14"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</row>
    <row r="99" ht="15.75" hidden="1" customHeight="1" spans="3:14"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</row>
    <row r="100" ht="15.75" hidden="1" customHeight="1" spans="3:14"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</row>
    <row r="101" ht="15.75" hidden="1" customHeight="1" spans="3:14"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</row>
    <row r="102" ht="15.75" hidden="1" customHeight="1" spans="3:14"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</row>
    <row r="103" ht="15.75" hidden="1" customHeight="1" spans="3:14"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</row>
    <row r="104" ht="15.75" hidden="1" customHeight="1" spans="3:14"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</row>
    <row r="105" ht="15.75" hidden="1" customHeight="1" spans="3:14"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</row>
    <row r="106" ht="15.75" hidden="1" customHeight="1" spans="3:14"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</row>
    <row r="107" ht="15.75" hidden="1" customHeight="1" spans="3:14"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</row>
    <row r="108" ht="15.75" hidden="1" customHeight="1" spans="3:14"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</row>
    <row r="109" ht="15.75" hidden="1" customHeight="1" spans="3:14"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ht="15.75" hidden="1" customHeight="1" spans="3:14"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ht="15.75" hidden="1" customHeight="1" spans="3:14"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ht="15.75" hidden="1" customHeight="1" spans="3:14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  <row r="113" ht="15.75" hidden="1" customHeight="1" spans="3:14"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</row>
    <row r="114" ht="15.75" hidden="1" customHeight="1" spans="3:14"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</row>
    <row r="115" ht="15.75" hidden="1" customHeight="1" spans="3:14"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</row>
    <row r="116" ht="15.75" hidden="1" customHeight="1" spans="3:14"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</row>
    <row r="117" ht="15.75" hidden="1" customHeight="1" spans="3:14"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</row>
    <row r="118" ht="15.75" hidden="1" customHeight="1" spans="3:14"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</row>
    <row r="119" ht="15.75" hidden="1" customHeight="1" spans="3:14"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</row>
    <row r="120" ht="15.75" hidden="1" customHeight="1" spans="3:14"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</row>
    <row r="121" ht="15.75" hidden="1" customHeight="1" spans="3:14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</row>
    <row r="122" ht="15.75" hidden="1" customHeight="1" spans="3:14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</row>
    <row r="123" ht="15.75" hidden="1" customHeight="1" spans="3:14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</row>
    <row r="124" ht="15.75" hidden="1" customHeight="1" spans="3:14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</row>
    <row r="125" ht="15.75" hidden="1" customHeight="1" spans="3:14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</row>
    <row r="126" ht="15.75" hidden="1" customHeight="1" spans="3:14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</row>
    <row r="127" ht="15.75" hidden="1" customHeight="1" spans="3:14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</row>
    <row r="128" ht="15.75" hidden="1" customHeight="1" spans="3:14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</row>
    <row r="129" ht="15.75" hidden="1" customHeight="1" spans="3:14"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</row>
    <row r="130" ht="15.75" hidden="1" customHeight="1" spans="3:14"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ht="15.75" hidden="1" customHeight="1" spans="3:14"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</row>
    <row r="132" ht="15.75" hidden="1" customHeight="1" spans="3:14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</row>
    <row r="133" ht="15.75" hidden="1" customHeight="1" spans="3:14"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</row>
    <row r="134" ht="15.75" hidden="1" customHeight="1" spans="3:14"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</row>
    <row r="135" ht="15.75" hidden="1" customHeight="1" spans="3:14"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</row>
    <row r="136" ht="15.75" hidden="1" customHeight="1" spans="3:14"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</row>
    <row r="137" ht="15.75" hidden="1" customHeight="1" spans="3:14"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</row>
    <row r="138" ht="15.75" hidden="1" customHeight="1" spans="3:14"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</row>
    <row r="139" ht="15.75" hidden="1" customHeight="1" spans="3:14"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</row>
    <row r="140" ht="15.75" hidden="1" customHeight="1" spans="3:14"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</row>
    <row r="141" ht="15.75" hidden="1" customHeight="1" spans="3:14"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</row>
    <row r="142" ht="15.75" hidden="1" customHeight="1" spans="3:14"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</row>
    <row r="143" ht="15.75" hidden="1" customHeight="1" spans="3:14"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</row>
    <row r="144" ht="15.75" hidden="1" customHeight="1" spans="3:14"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</row>
    <row r="145" ht="15.75" hidden="1" customHeight="1" spans="3:14"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</row>
    <row r="146" ht="15.75" hidden="1" customHeight="1" spans="3:14"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</row>
    <row r="147" ht="15.75" hidden="1" customHeight="1" spans="3:14"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</row>
    <row r="148" ht="15.75" hidden="1" customHeight="1" spans="3:14"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</row>
    <row r="149" ht="15.75" hidden="1" customHeight="1" spans="3:14"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</row>
    <row r="150" ht="15.75" hidden="1" customHeight="1" spans="3:14"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</row>
    <row r="151" ht="15.75" hidden="1" customHeight="1" spans="3:14"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</row>
    <row r="152" ht="15.75" hidden="1" customHeight="1" spans="3:14"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</row>
    <row r="153" ht="15.75" hidden="1" customHeight="1" spans="3:14"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</row>
    <row r="154" ht="15.75" hidden="1" customHeight="1" spans="3:14"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</row>
    <row r="155" ht="15.75" hidden="1" customHeight="1" spans="3:14"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</row>
    <row r="156" ht="15.75" hidden="1" customHeight="1" spans="3:14"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</row>
    <row r="157" ht="15.75" hidden="1" customHeight="1" spans="3:14"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</row>
    <row r="158" ht="15.75" hidden="1" customHeight="1" spans="3:14"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</row>
    <row r="159" ht="15.75" hidden="1" customHeight="1" spans="3:14"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</row>
    <row r="160" ht="15.75" hidden="1" customHeight="1" spans="3:14"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</row>
    <row r="161" ht="15.75" hidden="1" customHeight="1" spans="3:14"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</row>
    <row r="162" ht="15.75" hidden="1" customHeight="1" spans="3:14"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</row>
    <row r="163" ht="15.75" hidden="1" customHeight="1" spans="3:14"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</row>
    <row r="164" ht="15.75" hidden="1" customHeight="1" spans="3:14"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</row>
    <row r="165" ht="15.75" hidden="1" customHeight="1" spans="3:14"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</row>
    <row r="166" ht="15.75" hidden="1" customHeight="1" spans="3:14"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</row>
    <row r="167" ht="15.75" hidden="1" customHeight="1" spans="3:14"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</row>
    <row r="168" ht="15.75" hidden="1" customHeight="1" spans="3:14"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</row>
    <row r="169" ht="15.75" hidden="1" customHeight="1" spans="3:14"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</row>
    <row r="170" ht="15.75" hidden="1" customHeight="1" spans="3:14"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</row>
    <row r="171" ht="15.75" hidden="1" customHeight="1" spans="3:14"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</row>
    <row r="172" ht="15.75" hidden="1" customHeight="1" spans="3:14"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</row>
    <row r="173" ht="15.75" hidden="1" customHeight="1" spans="3:14"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</row>
    <row r="174" ht="15.75" hidden="1" customHeight="1" spans="3:14"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</row>
    <row r="175" ht="15.75" hidden="1" customHeight="1" spans="3:14"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</row>
    <row r="176" ht="15.75" hidden="1" customHeight="1" spans="3:14"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</row>
    <row r="177" ht="15.75" hidden="1" customHeight="1" spans="3:14"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</row>
    <row r="178" ht="15.75" hidden="1" customHeight="1" spans="3:14"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</row>
    <row r="179" ht="15.75" hidden="1" customHeight="1" spans="3:14"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</row>
    <row r="180" ht="15.75" hidden="1" customHeight="1" spans="3:14"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</row>
    <row r="181" ht="15.75" hidden="1" customHeight="1" spans="3:14"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</row>
    <row r="182" ht="15.75" hidden="1" customHeight="1" spans="3:14"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</row>
    <row r="183" ht="15.75" hidden="1" customHeight="1" spans="3:14"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</row>
    <row r="184" ht="15.75" hidden="1" customHeight="1" spans="3:14"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</row>
    <row r="185" ht="15.75" hidden="1" customHeight="1" spans="3:14"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</row>
    <row r="186" ht="15.75" hidden="1" customHeight="1" spans="3:14"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</row>
    <row r="187" ht="15.75" hidden="1" customHeight="1" spans="3:14"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</row>
    <row r="188" ht="15.75" hidden="1" customHeight="1" spans="3:14"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</row>
    <row r="189" ht="15.75" hidden="1" customHeight="1" spans="3:14"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</row>
    <row r="190" ht="15.75" hidden="1" customHeight="1" spans="3:14"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</row>
    <row r="191" ht="15.75" hidden="1" customHeight="1" spans="3:14"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</row>
    <row r="192" ht="15.75" hidden="1" customHeight="1" spans="3:14"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</row>
    <row r="193" ht="15.75" hidden="1" customHeight="1" spans="3:14"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</row>
    <row r="194" ht="15.75" hidden="1" customHeight="1" spans="3:14"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</row>
    <row r="195" ht="15.75" hidden="1" customHeight="1" spans="3:14"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</row>
    <row r="196" ht="15.75" hidden="1" customHeight="1" spans="3:14"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</row>
    <row r="197" ht="15.75" hidden="1" customHeight="1" spans="3:14"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</row>
    <row r="198" ht="15.75" hidden="1" customHeight="1" spans="3:14"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</row>
    <row r="199" ht="15.75" hidden="1" customHeight="1" spans="3:14"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</row>
    <row r="200" ht="15.75" hidden="1" customHeight="1" spans="3:14"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</row>
    <row r="201" ht="15.75" hidden="1" customHeight="1" spans="3:14"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</row>
    <row r="202" ht="15.75" hidden="1" customHeight="1" spans="3:14"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</row>
    <row r="203" ht="15.75" hidden="1" customHeight="1" spans="3:14"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</row>
    <row r="204" ht="15.75" hidden="1" customHeight="1" spans="3:14"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</row>
    <row r="205" ht="15.75" hidden="1" customHeight="1" spans="3:14"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</row>
    <row r="206" ht="15.75" hidden="1" customHeight="1" spans="3:14"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</row>
    <row r="207" ht="15.75" hidden="1" customHeight="1" spans="3:14"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</row>
    <row r="208" ht="15.75" hidden="1" customHeight="1" spans="3:14"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</row>
    <row r="209" ht="15.75" hidden="1" customHeight="1" spans="3:14"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</row>
    <row r="210" ht="15.75" hidden="1" customHeight="1" spans="3:14"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</row>
    <row r="211" ht="15.75" hidden="1" customHeight="1" spans="3:14"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</row>
    <row r="212" ht="15.75" hidden="1" customHeight="1" spans="3:14"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</row>
    <row r="213" ht="15.75" hidden="1" customHeight="1" spans="3:14"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</row>
    <row r="214" ht="15.75" hidden="1" customHeight="1" spans="3:14"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</row>
    <row r="215" ht="15.75" hidden="1" customHeight="1" spans="3:14"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</row>
    <row r="216" ht="15.75" hidden="1" customHeight="1" spans="3:14"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</row>
    <row r="217" ht="15.75" hidden="1" customHeight="1" spans="3:14"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</row>
    <row r="218" ht="15.75" hidden="1" customHeight="1" spans="3:14"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</row>
    <row r="219" ht="15.75" hidden="1" customHeight="1" spans="3:14"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</row>
    <row r="220" ht="15.75" hidden="1" customHeight="1" spans="3:14"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</row>
    <row r="221" ht="15.75" hidden="1" customHeight="1" spans="3:14"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</row>
    <row r="222" ht="15.75" hidden="1" customHeight="1" spans="3:14"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</row>
    <row r="223" ht="15.75" hidden="1" customHeight="1" spans="3:14"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</row>
    <row r="224" ht="15.75" hidden="1" customHeight="1" spans="3:14"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</row>
    <row r="225" ht="15.75" hidden="1" customHeight="1" spans="3:14"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</row>
    <row r="226" ht="15.75" hidden="1" customHeight="1" spans="3:14"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</row>
    <row r="227" ht="15.75" hidden="1" customHeight="1" spans="3:14"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</row>
    <row r="228" ht="15.75" hidden="1" customHeight="1" spans="3:14"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</row>
    <row r="229" ht="15.75" hidden="1" customHeight="1" spans="3:14"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</row>
    <row r="230" ht="15.75" hidden="1" customHeight="1" spans="3:14"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</row>
    <row r="231" ht="15.75" hidden="1" customHeight="1" spans="3:14"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</row>
    <row r="232" ht="15.75" hidden="1" customHeight="1" spans="3:14"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</row>
    <row r="233" ht="15.75" hidden="1" customHeight="1" spans="3:14"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</row>
    <row r="234" ht="15.75" hidden="1" customHeight="1" spans="3:14"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</row>
    <row r="235" ht="15.75" hidden="1" customHeight="1" spans="3:14"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</row>
    <row r="236" ht="15.75" hidden="1" customHeight="1" spans="3:14"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</row>
    <row r="237" ht="15.75" hidden="1" customHeight="1" spans="3:14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</row>
    <row r="238" ht="15.75" hidden="1" customHeight="1" spans="3:14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</row>
    <row r="239" ht="15.75" hidden="1" customHeight="1" spans="3:14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</row>
    <row r="240" ht="15.75" hidden="1" customHeight="1" spans="3:14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</row>
    <row r="241" ht="15.75" hidden="1" customHeight="1" spans="3:14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</row>
    <row r="242" ht="15.75" hidden="1" customHeight="1" spans="3:14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</row>
    <row r="243" ht="15.75" hidden="1" customHeight="1" spans="3:14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</row>
    <row r="244" ht="15.75" hidden="1" customHeight="1" spans="3:14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</row>
    <row r="245" ht="15.75" hidden="1" customHeight="1" spans="3:14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</row>
    <row r="246" ht="15.75" hidden="1" customHeight="1" spans="3:14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</row>
    <row r="247" ht="15.75" hidden="1" customHeight="1" spans="3:14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</row>
    <row r="248" ht="15.75" hidden="1" customHeight="1" spans="3:14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</row>
    <row r="249" ht="15.75" hidden="1" customHeight="1" spans="3:14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</row>
    <row r="250" ht="15.75" hidden="1" customHeight="1" spans="3:14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</row>
    <row r="251" ht="15.75" hidden="1" customHeight="1" spans="3:14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</row>
    <row r="252" ht="15.75" hidden="1" customHeight="1" spans="3:14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</row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</sheetData>
  <sheetProtection password="CED0" sheet="1" objects="1" scenarios="1"/>
  <mergeCells count="38">
    <mergeCell ref="C2:D2"/>
    <mergeCell ref="C6:N6"/>
    <mergeCell ref="C7:N7"/>
    <mergeCell ref="C8:N8"/>
    <mergeCell ref="F12:K12"/>
    <mergeCell ref="K19:L19"/>
    <mergeCell ref="F24:K24"/>
    <mergeCell ref="K38:L38"/>
    <mergeCell ref="F43:K43"/>
    <mergeCell ref="K50:L50"/>
    <mergeCell ref="F55:K55"/>
    <mergeCell ref="K67:L67"/>
    <mergeCell ref="D12:D14"/>
    <mergeCell ref="D24:D26"/>
    <mergeCell ref="D43:D45"/>
    <mergeCell ref="D55:D57"/>
    <mergeCell ref="E12:E14"/>
    <mergeCell ref="E24:E26"/>
    <mergeCell ref="E43:E45"/>
    <mergeCell ref="E55:E57"/>
    <mergeCell ref="L12:L14"/>
    <mergeCell ref="L24:L26"/>
    <mergeCell ref="L43:L45"/>
    <mergeCell ref="L55:L57"/>
    <mergeCell ref="M12:M14"/>
    <mergeCell ref="M24:M26"/>
    <mergeCell ref="M43:M45"/>
    <mergeCell ref="M55:M57"/>
    <mergeCell ref="N12:N14"/>
    <mergeCell ref="N15:N19"/>
    <mergeCell ref="N24:N26"/>
    <mergeCell ref="N27:N28"/>
    <mergeCell ref="N31:N35"/>
    <mergeCell ref="N36:N37"/>
    <mergeCell ref="N43:N45"/>
    <mergeCell ref="N46:N50"/>
    <mergeCell ref="N55:N57"/>
    <mergeCell ref="N58:N67"/>
  </mergeCells>
  <conditionalFormatting sqref="F15:F18;H15:H18;J15:J18;F27:F37;H27:H37;J27:J37;F46:F49;H46:H49;J46:J49;F58:F66;H58:H66;J57:J66">
    <cfRule type="containsBlanks" dxfId="0" priority="1">
      <formula>LEN(TRIM(F15))=0</formula>
    </cfRule>
  </conditionalFormatting>
  <dataValidations count="4">
    <dataValidation type="list" allowBlank="1" showInputMessage="1" showErrorMessage="1" sqref="F18 H18 J18">
      <formula1>'4'!$D$49:$D$52</formula1>
    </dataValidation>
    <dataValidation type="list" allowBlank="1" showInputMessage="1" showErrorMessage="1" sqref="F27 H27 J27 F29 H29 J29">
      <formula1>'4'!$D$73:$D$76</formula1>
    </dataValidation>
    <dataValidation type="list" allowBlank="1" showInputMessage="1" showErrorMessage="1" sqref="F28 H28 J28 F30:F37 F46:F49 F58:F66 H30:H37 H46:H49 H58:H66 J30:J37 J46:J49 J58:J66">
      <formula1>'4'!$D$84:$D$85</formula1>
    </dataValidation>
    <dataValidation type="list" allowBlank="1" showInputMessage="1" showErrorMessage="1" sqref="F15:F17 H15:H17 J15:J17">
      <formula1>'4'!$D$22:$D$23</formula1>
    </dataValidation>
  </dataValidations>
  <pageMargins left="0.393700787401575" right="0.393700787401575" top="0.78740157480315" bottom="0.590551181102362" header="0.511811023622047" footer="0.511811023622047"/>
  <pageSetup paperSize="9" orientation="landscape"/>
  <headerFooter/>
  <rowBreaks count="2" manualBreakCount="2">
    <brk id="20" max="16383" man="1"/>
    <brk id="51" max="16383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R976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3" width="5.18181818181818" style="118" customWidth="1"/>
    <col min="4" max="4" width="5.54545454545455" style="118" customWidth="1"/>
    <col min="5" max="5" width="20.9090909090909" style="118" customWidth="1"/>
    <col min="6" max="6" width="8.63636363636364" style="305" customWidth="1"/>
    <col min="7" max="7" width="10.0909090909091" style="305" customWidth="1"/>
    <col min="8" max="8" width="11.6363636363636" style="305" customWidth="1"/>
    <col min="9" max="9" width="7.54545454545455" style="305" customWidth="1"/>
    <col min="10" max="10" width="8.54545454545454" style="305" customWidth="1"/>
    <col min="11" max="11" width="6.81818181818182" style="305" customWidth="1"/>
    <col min="12" max="12" width="9.36363636363636" style="305" customWidth="1"/>
    <col min="13" max="13" width="7" style="305" customWidth="1"/>
    <col min="14" max="14" width="15" style="118" customWidth="1"/>
    <col min="15" max="15" width="6.90909090909091" style="118" customWidth="1"/>
    <col min="16" max="16" width="6.81818181818182" style="118" customWidth="1"/>
    <col min="17" max="17" width="10.5454545454545" style="118" customWidth="1"/>
    <col min="18" max="18" width="1.36363636363636" style="118" customWidth="1"/>
    <col min="19" max="16384" width="12.5454545454545" style="118" hidden="1"/>
  </cols>
  <sheetData>
    <row r="1" ht="15.25" spans="1:18">
      <c r="A1" t="s">
        <v>24</v>
      </c>
      <c r="C1" s="306" t="s">
        <v>246</v>
      </c>
      <c r="D1" s="307"/>
      <c r="E1" s="116"/>
      <c r="F1" s="116"/>
      <c r="G1" s="308"/>
      <c r="H1" s="308"/>
      <c r="I1" s="308"/>
      <c r="J1" s="308"/>
      <c r="K1" s="308"/>
      <c r="L1" s="308"/>
      <c r="M1" s="308"/>
      <c r="N1" s="116"/>
      <c r="O1" s="116"/>
      <c r="P1" s="116"/>
      <c r="Q1" s="116"/>
      <c r="R1" s="116"/>
    </row>
    <row r="2" ht="14.5" spans="3:18">
      <c r="C2" s="116"/>
      <c r="D2" s="116"/>
      <c r="E2" s="116"/>
      <c r="F2" s="308"/>
      <c r="G2" s="308"/>
      <c r="H2" s="308"/>
      <c r="I2" s="308"/>
      <c r="J2" s="308"/>
      <c r="K2" s="308"/>
      <c r="L2" s="308"/>
      <c r="M2" s="308"/>
      <c r="N2" s="116"/>
      <c r="O2" s="116"/>
      <c r="P2" s="116"/>
      <c r="Q2" s="116"/>
      <c r="R2" s="116"/>
    </row>
    <row r="3" ht="14.5" spans="3:18">
      <c r="C3" s="116"/>
      <c r="D3" s="116"/>
      <c r="E3" s="116"/>
      <c r="F3" s="308"/>
      <c r="G3" s="308"/>
      <c r="H3" s="308"/>
      <c r="I3" s="308"/>
      <c r="J3" s="308"/>
      <c r="K3" s="308"/>
      <c r="L3" s="308"/>
      <c r="M3" s="308"/>
      <c r="N3" s="116"/>
      <c r="O3" s="116"/>
      <c r="P3" s="116"/>
      <c r="Q3" s="116"/>
      <c r="R3" s="116"/>
    </row>
    <row r="4" ht="14.5" spans="3:18">
      <c r="C4" s="116"/>
      <c r="D4" s="116"/>
      <c r="E4" s="116"/>
      <c r="F4" s="308"/>
      <c r="G4" s="308"/>
      <c r="H4" s="308"/>
      <c r="I4" s="308"/>
      <c r="J4" s="308"/>
      <c r="K4" s="308"/>
      <c r="L4" s="308"/>
      <c r="M4" s="308"/>
      <c r="N4" s="116"/>
      <c r="O4" s="116"/>
      <c r="P4" s="116"/>
      <c r="Q4" s="116"/>
      <c r="R4" s="116"/>
    </row>
    <row r="5" ht="15.5" spans="3:18">
      <c r="C5" s="116"/>
      <c r="D5" s="117" t="s">
        <v>1</v>
      </c>
      <c r="F5" s="118"/>
      <c r="G5" s="118"/>
      <c r="H5" s="118"/>
      <c r="I5" s="118"/>
      <c r="J5" s="118"/>
      <c r="K5" s="118"/>
      <c r="L5" s="118"/>
      <c r="M5" s="118"/>
      <c r="O5" s="116"/>
      <c r="P5" s="116"/>
      <c r="Q5" s="116"/>
      <c r="R5" s="116"/>
    </row>
    <row r="6" ht="15.5" spans="3:18">
      <c r="C6" s="116"/>
      <c r="D6" s="117" t="s">
        <v>156</v>
      </c>
      <c r="F6" s="118"/>
      <c r="G6" s="118"/>
      <c r="H6" s="118"/>
      <c r="I6" s="118"/>
      <c r="J6" s="118"/>
      <c r="K6" s="118"/>
      <c r="L6" s="118"/>
      <c r="M6" s="118"/>
      <c r="O6" s="116"/>
      <c r="P6" s="116"/>
      <c r="Q6" s="116"/>
      <c r="R6" s="116"/>
    </row>
    <row r="7" ht="15.5" spans="3:18">
      <c r="C7" s="116"/>
      <c r="D7" s="117" t="s">
        <v>46</v>
      </c>
      <c r="F7" s="118"/>
      <c r="G7" s="118"/>
      <c r="H7" s="118"/>
      <c r="I7" s="118"/>
      <c r="J7" s="118"/>
      <c r="K7" s="118"/>
      <c r="L7" s="118"/>
      <c r="M7" s="118"/>
      <c r="O7" s="116"/>
      <c r="P7" s="116"/>
      <c r="Q7" s="116"/>
      <c r="R7" s="116"/>
    </row>
    <row r="8" ht="14.5" spans="3:18">
      <c r="C8" s="116"/>
      <c r="D8" s="116"/>
      <c r="E8" s="116"/>
      <c r="F8" s="308"/>
      <c r="G8" s="308"/>
      <c r="H8" s="308"/>
      <c r="I8" s="308"/>
      <c r="J8" s="308"/>
      <c r="K8" s="308"/>
      <c r="L8" s="308"/>
      <c r="M8" s="308"/>
      <c r="N8" s="116"/>
      <c r="O8" s="116"/>
      <c r="P8" s="116"/>
      <c r="Q8" s="116"/>
      <c r="R8" s="116"/>
    </row>
    <row r="9" ht="15.5" spans="3:18">
      <c r="C9" s="119" t="s">
        <v>247</v>
      </c>
      <c r="D9" s="120"/>
      <c r="E9" s="120"/>
      <c r="F9" s="309"/>
      <c r="G9" s="309"/>
      <c r="H9" s="309"/>
      <c r="I9" s="309"/>
      <c r="J9" s="309"/>
      <c r="K9" s="309"/>
      <c r="L9" s="309"/>
      <c r="M9" s="309"/>
      <c r="N9" s="120"/>
      <c r="O9" s="150"/>
      <c r="P9" s="116"/>
      <c r="Q9" s="116"/>
      <c r="R9" s="116"/>
    </row>
    <row r="10" ht="14.5" spans="3:18">
      <c r="C10" s="121"/>
      <c r="D10" s="116"/>
      <c r="E10" s="116"/>
      <c r="F10" s="308"/>
      <c r="G10" s="308"/>
      <c r="H10" s="308"/>
      <c r="I10" s="308"/>
      <c r="J10" s="308"/>
      <c r="K10" s="308"/>
      <c r="L10" s="308"/>
      <c r="M10" s="308"/>
      <c r="N10" s="116"/>
      <c r="O10" s="151"/>
      <c r="P10" s="116"/>
      <c r="Q10" s="116"/>
      <c r="R10" s="116"/>
    </row>
    <row r="11" ht="14.5" spans="3:18">
      <c r="C11" s="121"/>
      <c r="D11" s="116"/>
      <c r="E11" s="310" t="s">
        <v>248</v>
      </c>
      <c r="F11" s="311"/>
      <c r="G11" s="311"/>
      <c r="H11" s="311"/>
      <c r="I11" s="311"/>
      <c r="J11" s="311"/>
      <c r="K11" s="311"/>
      <c r="L11" s="311"/>
      <c r="M11" s="354"/>
      <c r="N11" s="116"/>
      <c r="O11" s="151"/>
      <c r="P11" s="116"/>
      <c r="Q11" s="116"/>
      <c r="R11" s="116"/>
    </row>
    <row r="12" ht="14.5" spans="3:18">
      <c r="C12" s="121"/>
      <c r="D12" s="116"/>
      <c r="E12" s="312" t="s">
        <v>249</v>
      </c>
      <c r="F12" s="275"/>
      <c r="G12" s="275"/>
      <c r="H12" s="275"/>
      <c r="I12" s="275"/>
      <c r="J12" s="275"/>
      <c r="K12" s="275"/>
      <c r="L12" s="275"/>
      <c r="M12" s="355"/>
      <c r="N12" s="116"/>
      <c r="O12" s="151"/>
      <c r="P12" s="116"/>
      <c r="Q12" s="116"/>
      <c r="R12" s="116"/>
    </row>
    <row r="13" ht="14.5" spans="3:18">
      <c r="C13" s="121"/>
      <c r="D13" s="116"/>
      <c r="E13" s="313" t="s">
        <v>250</v>
      </c>
      <c r="F13" s="314"/>
      <c r="G13" s="314"/>
      <c r="H13" s="314"/>
      <c r="I13" s="314"/>
      <c r="J13" s="314"/>
      <c r="K13" s="314"/>
      <c r="L13" s="314"/>
      <c r="M13" s="134"/>
      <c r="N13" s="116"/>
      <c r="O13" s="151"/>
      <c r="P13" s="116"/>
      <c r="Q13" s="116"/>
      <c r="R13" s="116"/>
    </row>
    <row r="14" ht="10.5" customHeight="1" spans="3:18">
      <c r="C14" s="121"/>
      <c r="D14" s="116"/>
      <c r="E14" s="116"/>
      <c r="F14" s="308"/>
      <c r="G14" s="308"/>
      <c r="H14" s="308"/>
      <c r="I14" s="308"/>
      <c r="J14" s="308"/>
      <c r="K14" s="308"/>
      <c r="L14" s="308"/>
      <c r="M14" s="308"/>
      <c r="N14" s="116"/>
      <c r="O14" s="151"/>
      <c r="P14" s="116"/>
      <c r="Q14" s="116"/>
      <c r="R14" s="116"/>
    </row>
    <row r="15" ht="14.5" customHeight="1" spans="3:18">
      <c r="C15" s="121"/>
      <c r="D15" s="315" t="s">
        <v>10</v>
      </c>
      <c r="E15" s="835" t="s">
        <v>251</v>
      </c>
      <c r="F15" s="836" t="s">
        <v>252</v>
      </c>
      <c r="G15" s="317"/>
      <c r="H15" s="317"/>
      <c r="I15" s="317"/>
      <c r="J15" s="317"/>
      <c r="K15" s="319"/>
      <c r="L15" s="356" t="s">
        <v>253</v>
      </c>
      <c r="M15" s="356" t="s">
        <v>254</v>
      </c>
      <c r="N15" s="315" t="s">
        <v>255</v>
      </c>
      <c r="O15" s="151"/>
      <c r="P15" s="116"/>
      <c r="Q15" s="116"/>
      <c r="R15" s="116"/>
    </row>
    <row r="16" ht="14.5" spans="3:18">
      <c r="C16" s="121"/>
      <c r="D16" s="318"/>
      <c r="E16" s="318"/>
      <c r="F16" s="316">
        <v>1</v>
      </c>
      <c r="G16" s="319"/>
      <c r="H16" s="316">
        <v>2</v>
      </c>
      <c r="I16" s="319"/>
      <c r="J16" s="316">
        <v>3</v>
      </c>
      <c r="K16" s="319"/>
      <c r="L16" s="357"/>
      <c r="M16" s="357"/>
      <c r="N16" s="318"/>
      <c r="O16" s="151"/>
      <c r="P16" s="116"/>
      <c r="Q16" s="116"/>
      <c r="R16" s="116"/>
    </row>
    <row r="17" ht="15.75" customHeight="1" spans="3:18">
      <c r="C17" s="121"/>
      <c r="D17" s="320"/>
      <c r="E17" s="320"/>
      <c r="F17" s="236" t="s">
        <v>256</v>
      </c>
      <c r="G17" s="236" t="s">
        <v>257</v>
      </c>
      <c r="H17" s="236" t="s">
        <v>256</v>
      </c>
      <c r="I17" s="236" t="s">
        <v>257</v>
      </c>
      <c r="J17" s="236" t="s">
        <v>256</v>
      </c>
      <c r="K17" s="236" t="s">
        <v>257</v>
      </c>
      <c r="L17" s="358"/>
      <c r="M17" s="358"/>
      <c r="N17" s="320"/>
      <c r="O17" s="151"/>
      <c r="P17" s="116"/>
      <c r="Q17" s="116"/>
      <c r="R17" s="116"/>
    </row>
    <row r="18" ht="23" customHeight="1" spans="3:18">
      <c r="C18" s="121"/>
      <c r="D18" s="237">
        <v>1</v>
      </c>
      <c r="E18" s="321" t="s">
        <v>258</v>
      </c>
      <c r="F18" s="194"/>
      <c r="G18" s="237" t="str">
        <f>IF(F18="Tidak Ada","1",IF(F18="Tidak Rutin","2",IF(F18="Rutin","3",IF(F18="Rutin dan terdokumentasi","4",""))))</f>
        <v/>
      </c>
      <c r="H18" s="194"/>
      <c r="I18" s="237" t="str">
        <f>IF(H18="Tidak Ada","1",IF(H18="Tidak Rutin","2",IF(H18="Rutin","3",IF(H18="Rutin dan terdokumentasi","4",""))))</f>
        <v/>
      </c>
      <c r="J18" s="194"/>
      <c r="K18" s="237" t="str">
        <f>IF(J18="Tidak Ada","1",IF(J18="Tidak Rutin","2",IF(J18="Rutin","3",IF(J18="Rutin dan terdokumentasi","4",""))))</f>
        <v/>
      </c>
      <c r="L18" s="154" t="str">
        <f>IFERROR(SUM(G18+I18+K18),"")</f>
        <v/>
      </c>
      <c r="M18" s="154" t="str">
        <f>IFERROR(SUM(L18/3),"")</f>
        <v/>
      </c>
      <c r="N18" s="359" t="s">
        <v>259</v>
      </c>
      <c r="O18" s="151"/>
      <c r="P18" s="116"/>
      <c r="Q18" s="116"/>
      <c r="R18" s="116"/>
    </row>
    <row r="19" ht="14.5" spans="3:18">
      <c r="C19" s="121"/>
      <c r="D19" s="237">
        <v>2</v>
      </c>
      <c r="E19" s="322" t="s">
        <v>260</v>
      </c>
      <c r="F19" s="194"/>
      <c r="G19" s="237" t="str">
        <f>IF(F19="Tidak Ada","1",IF(F19="Ada","4",""))</f>
        <v/>
      </c>
      <c r="H19" s="194"/>
      <c r="I19" s="237" t="str">
        <f>IF(H19="Tidak Ada","1",IF(H19="Ada","4",""))</f>
        <v/>
      </c>
      <c r="J19" s="194"/>
      <c r="K19" s="237" t="str">
        <f>IF(J19="Tidak Ada","1",IF(J19="Ada","4",""))</f>
        <v/>
      </c>
      <c r="L19" s="154" t="str">
        <f t="shared" ref="L19:L27" si="0">IFERROR(SUM(G19+I19+K19),"")</f>
        <v/>
      </c>
      <c r="M19" s="154" t="str">
        <f t="shared" ref="M19:M27" si="1">IFERROR(SUM(L19/3),"")</f>
        <v/>
      </c>
      <c r="N19" s="128"/>
      <c r="O19" s="151"/>
      <c r="P19" s="116"/>
      <c r="Q19" s="116"/>
      <c r="R19" s="116"/>
    </row>
    <row r="20" ht="23" spans="3:18">
      <c r="C20" s="121"/>
      <c r="D20" s="237">
        <v>3</v>
      </c>
      <c r="E20" s="321" t="s">
        <v>261</v>
      </c>
      <c r="F20" s="194"/>
      <c r="G20" s="237" t="str">
        <f>IF(F20="Tidak Ada","1",IF(F20="Ada","4",""))</f>
        <v/>
      </c>
      <c r="H20" s="194"/>
      <c r="I20" s="237" t="str">
        <f>IF(H20="Tidak Ada","1",IF(H20="Ada","4",""))</f>
        <v/>
      </c>
      <c r="J20" s="194"/>
      <c r="K20" s="237" t="str">
        <f>IF(J20="Tidak Ada","1",IF(J20="Ada","4",""))</f>
        <v/>
      </c>
      <c r="L20" s="154" t="str">
        <f t="shared" si="0"/>
        <v/>
      </c>
      <c r="M20" s="154" t="str">
        <f t="shared" si="1"/>
        <v/>
      </c>
      <c r="N20" s="128"/>
      <c r="O20" s="151"/>
      <c r="P20" s="116"/>
      <c r="Q20" s="116"/>
      <c r="R20" s="116"/>
    </row>
    <row r="21" ht="14.5" spans="3:18">
      <c r="C21" s="121"/>
      <c r="D21" s="237">
        <v>4</v>
      </c>
      <c r="E21" s="321" t="s">
        <v>262</v>
      </c>
      <c r="F21" s="194"/>
      <c r="G21" s="237" t="str">
        <f t="shared" ref="G21:G26" si="2">IF(F21="Tidak","1",IF(F21="Aktif","4",""))</f>
        <v/>
      </c>
      <c r="H21" s="194"/>
      <c r="I21" s="237" t="str">
        <f t="shared" ref="I21:I26" si="3">IF(H21="Tidak","1",IF(H21="Aktif","4",""))</f>
        <v/>
      </c>
      <c r="J21" s="194"/>
      <c r="K21" s="237" t="str">
        <f t="shared" ref="K21:K26" si="4">IF(J21="Tidak","1",IF(J21="Aktif","4",""))</f>
        <v/>
      </c>
      <c r="L21" s="154" t="str">
        <f t="shared" si="0"/>
        <v/>
      </c>
      <c r="M21" s="154" t="str">
        <f t="shared" si="1"/>
        <v/>
      </c>
      <c r="N21" s="128"/>
      <c r="O21" s="151"/>
      <c r="P21" s="116"/>
      <c r="Q21" s="116"/>
      <c r="R21" s="116"/>
    </row>
    <row r="22" ht="23" spans="3:18">
      <c r="C22" s="121"/>
      <c r="D22" s="237">
        <v>5</v>
      </c>
      <c r="E22" s="321" t="s">
        <v>263</v>
      </c>
      <c r="F22" s="194"/>
      <c r="G22" s="237" t="str">
        <f t="shared" si="2"/>
        <v/>
      </c>
      <c r="H22" s="194"/>
      <c r="I22" s="237" t="str">
        <f t="shared" si="3"/>
        <v/>
      </c>
      <c r="J22" s="194"/>
      <c r="K22" s="237" t="str">
        <f t="shared" si="4"/>
        <v/>
      </c>
      <c r="L22" s="154" t="str">
        <f t="shared" si="0"/>
        <v/>
      </c>
      <c r="M22" s="154" t="str">
        <f t="shared" si="1"/>
        <v/>
      </c>
      <c r="N22" s="128"/>
      <c r="O22" s="151"/>
      <c r="P22" s="116"/>
      <c r="Q22" s="116"/>
      <c r="R22" s="116"/>
    </row>
    <row r="23" ht="14.5" spans="3:18">
      <c r="C23" s="121"/>
      <c r="D23" s="237">
        <v>6</v>
      </c>
      <c r="E23" s="322" t="s">
        <v>264</v>
      </c>
      <c r="F23" s="194"/>
      <c r="G23" s="237" t="str">
        <f t="shared" si="2"/>
        <v/>
      </c>
      <c r="H23" s="194"/>
      <c r="I23" s="237" t="str">
        <f t="shared" si="3"/>
        <v/>
      </c>
      <c r="J23" s="194"/>
      <c r="K23" s="237" t="str">
        <f t="shared" si="4"/>
        <v/>
      </c>
      <c r="L23" s="154" t="str">
        <f t="shared" si="0"/>
        <v/>
      </c>
      <c r="M23" s="154" t="str">
        <f t="shared" si="1"/>
        <v/>
      </c>
      <c r="N23" s="128"/>
      <c r="O23" s="151"/>
      <c r="P23" s="116"/>
      <c r="Q23" s="116"/>
      <c r="R23" s="116"/>
    </row>
    <row r="24" ht="34.5" spans="3:18">
      <c r="C24" s="121"/>
      <c r="D24" s="237">
        <v>7</v>
      </c>
      <c r="E24" s="321" t="s">
        <v>265</v>
      </c>
      <c r="F24" s="194"/>
      <c r="G24" s="237" t="str">
        <f t="shared" si="2"/>
        <v/>
      </c>
      <c r="H24" s="194"/>
      <c r="I24" s="237" t="str">
        <f t="shared" si="3"/>
        <v/>
      </c>
      <c r="J24" s="194"/>
      <c r="K24" s="237" t="str">
        <f t="shared" si="4"/>
        <v/>
      </c>
      <c r="L24" s="154" t="str">
        <f t="shared" si="0"/>
        <v/>
      </c>
      <c r="M24" s="154" t="str">
        <f t="shared" si="1"/>
        <v/>
      </c>
      <c r="N24" s="128"/>
      <c r="O24" s="151"/>
      <c r="P24" s="116"/>
      <c r="Q24" s="116"/>
      <c r="R24" s="116"/>
    </row>
    <row r="25" ht="23" spans="3:18">
      <c r="C25" s="121"/>
      <c r="D25" s="237">
        <v>8</v>
      </c>
      <c r="E25" s="321" t="s">
        <v>266</v>
      </c>
      <c r="F25" s="194"/>
      <c r="G25" s="237" t="str">
        <f t="shared" si="2"/>
        <v/>
      </c>
      <c r="H25" s="194"/>
      <c r="I25" s="237" t="str">
        <f t="shared" si="3"/>
        <v/>
      </c>
      <c r="J25" s="194"/>
      <c r="K25" s="237" t="str">
        <f t="shared" si="4"/>
        <v/>
      </c>
      <c r="L25" s="154" t="str">
        <f t="shared" si="0"/>
        <v/>
      </c>
      <c r="M25" s="154" t="str">
        <f t="shared" si="1"/>
        <v/>
      </c>
      <c r="N25" s="128"/>
      <c r="O25" s="151"/>
      <c r="P25" s="116"/>
      <c r="Q25" s="116"/>
      <c r="R25" s="116"/>
    </row>
    <row r="26" ht="14.5" spans="3:18">
      <c r="C26" s="121"/>
      <c r="D26" s="237">
        <v>9</v>
      </c>
      <c r="E26" s="322" t="s">
        <v>267</v>
      </c>
      <c r="F26" s="194"/>
      <c r="G26" s="237" t="str">
        <f t="shared" si="2"/>
        <v/>
      </c>
      <c r="H26" s="194"/>
      <c r="I26" s="237" t="str">
        <f t="shared" si="3"/>
        <v/>
      </c>
      <c r="J26" s="194"/>
      <c r="K26" s="237" t="str">
        <f t="shared" si="4"/>
        <v/>
      </c>
      <c r="L26" s="154" t="str">
        <f t="shared" si="0"/>
        <v/>
      </c>
      <c r="M26" s="154" t="str">
        <f t="shared" si="1"/>
        <v/>
      </c>
      <c r="N26" s="128"/>
      <c r="O26" s="151"/>
      <c r="P26" s="116"/>
      <c r="Q26" s="116"/>
      <c r="R26" s="116"/>
    </row>
    <row r="27" ht="23" spans="3:18">
      <c r="C27" s="121"/>
      <c r="D27" s="237">
        <v>10</v>
      </c>
      <c r="E27" s="323" t="s">
        <v>268</v>
      </c>
      <c r="F27" s="324"/>
      <c r="G27" s="237" t="str">
        <f>IF(F27="Tidak  menyelenggarakan kegiatan","1",IF(F27="Menyelenggarakan 2 kegiatan dalam 1 tahun","2",IF(F27="Menyelenggarakan 3 kegiatan dalam 1 tahun","3",IF(F27="Menyelenggarakan lebih dari 3 kegiatan 1 tahun","4",""))))</f>
        <v/>
      </c>
      <c r="H27" s="324"/>
      <c r="I27" s="237" t="str">
        <f>IF(H27="Tidak  menyelenggarakan kegiatan","1",IF(H27="Menyelenggarakan 2 kegiatan dalam 1 tahun","2",IF(H27="Menyelenggarakan 3 kegiatan dalam 1 tahun","3",IF(H27="Menyelenggarakan lebih dari 3 kegiatan 1 tahun","4",""))))</f>
        <v/>
      </c>
      <c r="J27" s="324"/>
      <c r="K27" s="237" t="str">
        <f>IF(J27="Tidak  menyelenggarakan kegiatan","1",IF(J27="Menyelenggarakan 2 kegiatan dalam 1 tahun","2",IF(J27="Menyelenggarakan 3 kegiatan dalam 1 tahun","3",IF(J27="Menyelenggarakan lebih dari 3 kegiatan 1 tahun","4",""))))</f>
        <v/>
      </c>
      <c r="L27" s="154" t="str">
        <f t="shared" si="0"/>
        <v/>
      </c>
      <c r="M27" s="154" t="str">
        <f t="shared" si="1"/>
        <v/>
      </c>
      <c r="N27" s="132"/>
      <c r="O27" s="151"/>
      <c r="P27" s="116"/>
      <c r="Q27" s="116"/>
      <c r="R27" s="116"/>
    </row>
    <row r="28" ht="14.5" spans="3:18">
      <c r="C28" s="121"/>
      <c r="D28" s="325"/>
      <c r="E28" s="325"/>
      <c r="F28" s="326" t="s">
        <v>269</v>
      </c>
      <c r="G28" s="327"/>
      <c r="H28" s="327"/>
      <c r="I28" s="327"/>
      <c r="J28" s="327"/>
      <c r="K28" s="327"/>
      <c r="L28" s="327"/>
      <c r="M28" s="360">
        <f>SUM(M18:M27)</f>
        <v>0</v>
      </c>
      <c r="N28" s="325"/>
      <c r="O28" s="151"/>
      <c r="P28" s="116"/>
      <c r="Q28" s="116"/>
      <c r="R28" s="116"/>
    </row>
    <row r="29" ht="6" customHeight="1" spans="3:18">
      <c r="C29" s="328"/>
      <c r="D29" s="268"/>
      <c r="E29" s="268"/>
      <c r="F29" s="329"/>
      <c r="G29" s="329" t="s">
        <v>270</v>
      </c>
      <c r="H29" s="329"/>
      <c r="I29" s="329"/>
      <c r="J29" s="329"/>
      <c r="K29" s="329"/>
      <c r="L29" s="329"/>
      <c r="M29" s="329"/>
      <c r="N29" s="268"/>
      <c r="O29" s="361"/>
      <c r="P29" s="116"/>
      <c r="Q29" s="116"/>
      <c r="R29" s="116"/>
    </row>
    <row r="30" ht="15.75" customHeight="1" spans="3:18">
      <c r="C30" s="116"/>
      <c r="D30" s="116"/>
      <c r="E30" s="116"/>
      <c r="F30" s="308"/>
      <c r="G30" s="308"/>
      <c r="H30" s="308"/>
      <c r="I30" s="308"/>
      <c r="J30" s="308"/>
      <c r="K30" s="308"/>
      <c r="L30" s="308"/>
      <c r="M30" s="308"/>
      <c r="N30" s="116"/>
      <c r="O30" s="116"/>
      <c r="P30" s="116"/>
      <c r="Q30" s="116"/>
      <c r="R30" s="116"/>
    </row>
    <row r="31" ht="15.75" customHeight="1" spans="3:18">
      <c r="C31" s="330"/>
      <c r="D31" s="331" t="s">
        <v>271</v>
      </c>
      <c r="E31" s="120"/>
      <c r="F31" s="309"/>
      <c r="G31" s="309"/>
      <c r="H31" s="309"/>
      <c r="I31" s="309"/>
      <c r="J31" s="309"/>
      <c r="K31" s="309"/>
      <c r="L31" s="309"/>
      <c r="M31" s="309"/>
      <c r="N31" s="120"/>
      <c r="O31" s="120"/>
      <c r="P31" s="120"/>
      <c r="Q31" s="120"/>
      <c r="R31" s="150"/>
    </row>
    <row r="32" ht="15.75" customHeight="1" spans="3:18">
      <c r="C32" s="234"/>
      <c r="D32" s="235"/>
      <c r="E32" s="235"/>
      <c r="F32" s="332"/>
      <c r="G32" s="332"/>
      <c r="H32" s="332"/>
      <c r="I32" s="332"/>
      <c r="J32" s="332"/>
      <c r="K32" s="332"/>
      <c r="L32" s="332"/>
      <c r="M32" s="332"/>
      <c r="N32" s="235"/>
      <c r="O32" s="235"/>
      <c r="P32" s="235"/>
      <c r="Q32" s="235"/>
      <c r="R32" s="370"/>
    </row>
    <row r="33" ht="15.75" customHeight="1" spans="3:18">
      <c r="C33" s="121"/>
      <c r="D33" s="333" t="s">
        <v>10</v>
      </c>
      <c r="E33" s="837" t="s">
        <v>272</v>
      </c>
      <c r="F33" s="838" t="s">
        <v>252</v>
      </c>
      <c r="G33" s="126"/>
      <c r="H33" s="126"/>
      <c r="I33" s="126"/>
      <c r="J33" s="126"/>
      <c r="K33" s="126"/>
      <c r="L33" s="126"/>
      <c r="M33" s="126"/>
      <c r="N33" s="152"/>
      <c r="O33" s="362" t="s">
        <v>29</v>
      </c>
      <c r="P33" s="124" t="s">
        <v>273</v>
      </c>
      <c r="Q33" s="124" t="s">
        <v>255</v>
      </c>
      <c r="R33" s="151"/>
    </row>
    <row r="34" ht="15.75" customHeight="1" spans="3:18">
      <c r="C34" s="121"/>
      <c r="D34" s="128"/>
      <c r="E34" s="128"/>
      <c r="F34" s="125">
        <v>1</v>
      </c>
      <c r="G34" s="334"/>
      <c r="H34" s="335"/>
      <c r="I34" s="130">
        <v>2</v>
      </c>
      <c r="J34" s="334"/>
      <c r="K34" s="335"/>
      <c r="L34" s="130">
        <v>3</v>
      </c>
      <c r="M34" s="126"/>
      <c r="N34" s="152"/>
      <c r="O34" s="301"/>
      <c r="P34" s="128"/>
      <c r="Q34" s="128"/>
      <c r="R34" s="151"/>
    </row>
    <row r="35" ht="28" spans="3:18">
      <c r="C35" s="121"/>
      <c r="D35" s="132"/>
      <c r="E35" s="132"/>
      <c r="F35" s="336" t="s">
        <v>256</v>
      </c>
      <c r="G35" s="337"/>
      <c r="H35" s="218" t="s">
        <v>274</v>
      </c>
      <c r="I35" s="336" t="s">
        <v>256</v>
      </c>
      <c r="J35" s="337"/>
      <c r="K35" s="218" t="s">
        <v>274</v>
      </c>
      <c r="L35" s="336" t="s">
        <v>256</v>
      </c>
      <c r="M35" s="337"/>
      <c r="N35" s="218" t="s">
        <v>274</v>
      </c>
      <c r="O35" s="363"/>
      <c r="P35" s="132"/>
      <c r="Q35" s="132"/>
      <c r="R35" s="151"/>
    </row>
    <row r="36" ht="15.75" customHeight="1" spans="3:18">
      <c r="C36" s="121"/>
      <c r="D36" s="338">
        <v>1</v>
      </c>
      <c r="E36" s="339" t="s">
        <v>275</v>
      </c>
      <c r="F36" s="340"/>
      <c r="G36" s="340"/>
      <c r="H36" s="288"/>
      <c r="I36" s="340"/>
      <c r="J36" s="340"/>
      <c r="K36" s="237"/>
      <c r="L36" s="340"/>
      <c r="M36" s="340"/>
      <c r="N36" s="237"/>
      <c r="O36" s="237"/>
      <c r="P36" s="237"/>
      <c r="Q36" s="374" t="s">
        <v>276</v>
      </c>
      <c r="R36" s="151"/>
    </row>
    <row r="37" ht="15.75" customHeight="1" spans="3:18">
      <c r="C37" s="121"/>
      <c r="D37" s="238"/>
      <c r="E37" s="148" t="s">
        <v>277</v>
      </c>
      <c r="F37" s="341"/>
      <c r="G37" s="341"/>
      <c r="H37" s="288" t="str">
        <f>IF(F37="Tidak Ada","1",IF(F37="Ada","4",""))</f>
        <v/>
      </c>
      <c r="I37" s="341"/>
      <c r="J37" s="341"/>
      <c r="K37" s="288" t="str">
        <f>IF(I37="Tidak Ada","1",IF(I37="Ada","4",""))</f>
        <v/>
      </c>
      <c r="L37" s="341"/>
      <c r="M37" s="341"/>
      <c r="N37" s="288" t="str">
        <f>IF(L37="Tidak Ada","1",IF(L37="Ada","4",""))</f>
        <v/>
      </c>
      <c r="O37" s="154" t="str">
        <f>IFERROR(SUM(H37+K37+N37),"")</f>
        <v/>
      </c>
      <c r="P37" s="154" t="str">
        <f>IFERROR(SUM(O37/3),"")</f>
        <v/>
      </c>
      <c r="Q37" s="375"/>
      <c r="R37" s="151"/>
    </row>
    <row r="38" ht="15.75" customHeight="1" spans="3:18">
      <c r="C38" s="121"/>
      <c r="D38" s="238"/>
      <c r="E38" s="139" t="s">
        <v>278</v>
      </c>
      <c r="F38" s="341"/>
      <c r="G38" s="341"/>
      <c r="H38" s="288" t="str">
        <f>IF(F38="Tidak Ada","1",IF(F38="Ada","4",""))</f>
        <v/>
      </c>
      <c r="I38" s="341"/>
      <c r="J38" s="341"/>
      <c r="K38" s="288" t="str">
        <f>IF(I38="Tidak Ada","1",IF(I38="Ada","4",""))</f>
        <v/>
      </c>
      <c r="L38" s="341"/>
      <c r="M38" s="341"/>
      <c r="N38" s="288" t="str">
        <f>IF(L38="Tidak Ada","1",IF(L38="Ada","4",""))</f>
        <v/>
      </c>
      <c r="O38" s="154" t="str">
        <f>IFERROR(SUM(H38+K38+N38),"")</f>
        <v/>
      </c>
      <c r="P38" s="154" t="str">
        <f t="shared" ref="P38:P43" si="5">IFERROR(SUM(O38/3),"")</f>
        <v/>
      </c>
      <c r="Q38" s="375"/>
      <c r="R38" s="151"/>
    </row>
    <row r="39" ht="15.75" customHeight="1" spans="3:18">
      <c r="C39" s="121"/>
      <c r="D39" s="238"/>
      <c r="E39" s="139" t="s">
        <v>279</v>
      </c>
      <c r="F39" s="341"/>
      <c r="G39" s="341"/>
      <c r="H39" s="288" t="str">
        <f>IF(F39="Tidak Ada","1",IF(F39="Ada","4",""))</f>
        <v/>
      </c>
      <c r="I39" s="341"/>
      <c r="J39" s="341"/>
      <c r="K39" s="288" t="str">
        <f>IF(I39="Tidak Ada","1",IF(I39="Ada","4",""))</f>
        <v/>
      </c>
      <c r="L39" s="341"/>
      <c r="M39" s="341"/>
      <c r="N39" s="288" t="str">
        <f>IF(L39="Tidak Ada","1",IF(L39="Ada","4",""))</f>
        <v/>
      </c>
      <c r="O39" s="154" t="str">
        <f t="shared" ref="O39:O43" si="6">IFERROR(SUM(H39+K39+N39),"")</f>
        <v/>
      </c>
      <c r="P39" s="154" t="str">
        <f t="shared" si="5"/>
        <v/>
      </c>
      <c r="Q39" s="375"/>
      <c r="R39" s="151"/>
    </row>
    <row r="40" ht="15.75" customHeight="1" spans="3:18">
      <c r="C40" s="121"/>
      <c r="D40" s="238"/>
      <c r="E40" s="139" t="s">
        <v>280</v>
      </c>
      <c r="F40" s="341"/>
      <c r="G40" s="341"/>
      <c r="H40" s="288" t="str">
        <f>IF(F40="Tidak Ada","1",IF(F40="Ada","4",""))</f>
        <v/>
      </c>
      <c r="I40" s="341"/>
      <c r="J40" s="341"/>
      <c r="K40" s="288" t="str">
        <f>IF(I40="Tidak Ada","1",IF(I40="Ada","4",""))</f>
        <v/>
      </c>
      <c r="L40" s="341"/>
      <c r="M40" s="341"/>
      <c r="N40" s="288" t="str">
        <f>IF(L40="Tidak Ada","1",IF(L40="Ada","4",""))</f>
        <v/>
      </c>
      <c r="O40" s="154" t="str">
        <f t="shared" si="6"/>
        <v/>
      </c>
      <c r="P40" s="154" t="str">
        <f t="shared" si="5"/>
        <v/>
      </c>
      <c r="Q40" s="375"/>
      <c r="R40" s="151"/>
    </row>
    <row r="41" ht="15.75" customHeight="1" spans="3:18">
      <c r="C41" s="121"/>
      <c r="D41" s="135"/>
      <c r="E41" s="139"/>
      <c r="F41" s="342"/>
      <c r="G41" s="342"/>
      <c r="H41" s="343"/>
      <c r="I41" s="342"/>
      <c r="J41" s="342"/>
      <c r="K41" s="343"/>
      <c r="L41" s="343"/>
      <c r="M41" s="364" t="s">
        <v>281</v>
      </c>
      <c r="N41" s="126"/>
      <c r="O41" s="152"/>
      <c r="P41" s="158">
        <f>IFERROR(SUM(P37:P40),"")</f>
        <v>0</v>
      </c>
      <c r="Q41" s="375"/>
      <c r="R41" s="151"/>
    </row>
    <row r="42" ht="15.75" customHeight="1" spans="3:18">
      <c r="C42" s="121"/>
      <c r="D42" s="338">
        <v>2</v>
      </c>
      <c r="E42" s="344" t="s">
        <v>282</v>
      </c>
      <c r="F42" s="341"/>
      <c r="G42" s="341"/>
      <c r="H42" s="288" t="str">
        <f>IF(F42="Memiliki 1-2 TKK","1",IF(F42="Memiliki 3-4 TKK","2",IF(F42="Memiliki 5-7 TKK","3",IF(F42="Memiliki 8-10 TKK","4",""))))</f>
        <v/>
      </c>
      <c r="I42" s="341"/>
      <c r="J42" s="341"/>
      <c r="K42" s="288" t="str">
        <f>IF(I42="Memiliki 1-2 TKK","1",IF(I42="Memiliki 3-4 TKK","2",IF(I42="Memiliki 5-7 TKK","3",IF(I42="Memiliki 8-10 TKK","4",""))))</f>
        <v/>
      </c>
      <c r="L42" s="341"/>
      <c r="M42" s="341"/>
      <c r="N42" s="288" t="str">
        <f>IF(L42="Memiliki 1-2 TKK","1",IF(L42="Memiliki 3-4 TKK","2",IF(L42="Memiliki 5-7 TKK","3",IF(L42="Memiliki 8-10 TKK","4",""))))</f>
        <v/>
      </c>
      <c r="O42" s="154" t="str">
        <f t="shared" si="6"/>
        <v/>
      </c>
      <c r="P42" s="154" t="str">
        <f t="shared" si="5"/>
        <v/>
      </c>
      <c r="Q42" s="375"/>
      <c r="R42" s="151"/>
    </row>
    <row r="43" ht="28" spans="3:18">
      <c r="C43" s="121"/>
      <c r="D43" s="338">
        <v>3</v>
      </c>
      <c r="E43" s="339" t="s">
        <v>283</v>
      </c>
      <c r="F43" s="341"/>
      <c r="G43" s="341"/>
      <c r="H43" s="288" t="str">
        <f>IF(F43="Tidak Ada","1",IF(F43="Ada","4",""))</f>
        <v/>
      </c>
      <c r="I43" s="341"/>
      <c r="J43" s="341"/>
      <c r="K43" s="288" t="str">
        <f>IF(I43="Tidak Ada","1",IF(I43="Ada","4",""))</f>
        <v/>
      </c>
      <c r="L43" s="341"/>
      <c r="M43" s="341"/>
      <c r="N43" s="288" t="str">
        <f>IF(L43="Tidak Ada","1",IF(L43="Ada","4",""))</f>
        <v/>
      </c>
      <c r="O43" s="154" t="str">
        <f t="shared" si="6"/>
        <v/>
      </c>
      <c r="P43" s="154" t="str">
        <f t="shared" si="5"/>
        <v/>
      </c>
      <c r="Q43" s="375"/>
      <c r="R43" s="151"/>
    </row>
    <row r="44" ht="15.75" customHeight="1" spans="3:18">
      <c r="C44" s="121"/>
      <c r="D44" s="135"/>
      <c r="E44" s="139"/>
      <c r="F44" s="345" t="s">
        <v>269</v>
      </c>
      <c r="G44" s="346"/>
      <c r="H44" s="126"/>
      <c r="I44" s="126"/>
      <c r="J44" s="126"/>
      <c r="K44" s="126"/>
      <c r="L44" s="126"/>
      <c r="M44" s="126"/>
      <c r="N44" s="126"/>
      <c r="O44" s="152"/>
      <c r="P44" s="158">
        <f>IFERROR(SUM(P41:P43),"")</f>
        <v>0</v>
      </c>
      <c r="Q44" s="376"/>
      <c r="R44" s="151"/>
    </row>
    <row r="45" ht="15.75" customHeight="1" spans="3:18">
      <c r="C45" s="328"/>
      <c r="D45" s="268"/>
      <c r="E45" s="268"/>
      <c r="F45" s="329"/>
      <c r="G45" s="329"/>
      <c r="H45" s="329"/>
      <c r="I45" s="329"/>
      <c r="J45" s="329"/>
      <c r="K45" s="329"/>
      <c r="L45" s="329"/>
      <c r="M45" s="329"/>
      <c r="N45" s="268"/>
      <c r="O45" s="268"/>
      <c r="P45" s="268"/>
      <c r="Q45" s="268"/>
      <c r="R45" s="361"/>
    </row>
    <row r="46" ht="15.75" customHeight="1" spans="3:18">
      <c r="C46" s="116"/>
      <c r="D46" s="116"/>
      <c r="E46" s="116"/>
      <c r="F46" s="308"/>
      <c r="G46" s="308"/>
      <c r="H46" s="308"/>
      <c r="I46" s="308"/>
      <c r="J46" s="308"/>
      <c r="K46" s="308"/>
      <c r="L46" s="308"/>
      <c r="M46" s="308"/>
      <c r="N46" s="116"/>
      <c r="O46" s="116"/>
      <c r="P46" s="116"/>
      <c r="Q46" s="116"/>
      <c r="R46" s="116"/>
    </row>
    <row r="47" ht="15.75" customHeight="1" spans="3:18">
      <c r="C47" s="119" t="s">
        <v>284</v>
      </c>
      <c r="D47" s="120"/>
      <c r="E47" s="120"/>
      <c r="F47" s="309"/>
      <c r="G47" s="309"/>
      <c r="H47" s="309"/>
      <c r="I47" s="309"/>
      <c r="J47" s="309"/>
      <c r="K47" s="309"/>
      <c r="L47" s="365"/>
      <c r="M47" s="308"/>
      <c r="N47" s="116"/>
      <c r="O47" s="116"/>
      <c r="P47" s="116"/>
      <c r="Q47" s="116"/>
      <c r="R47" s="116"/>
    </row>
    <row r="48" ht="24" customHeight="1" spans="3:18">
      <c r="C48" s="234"/>
      <c r="D48" s="235"/>
      <c r="E48" s="235"/>
      <c r="F48" s="332"/>
      <c r="G48" s="332"/>
      <c r="H48" s="332"/>
      <c r="I48" s="332"/>
      <c r="J48" s="332"/>
      <c r="K48" s="308"/>
      <c r="L48" s="366"/>
      <c r="M48" s="308"/>
      <c r="N48" s="116"/>
      <c r="O48" s="116"/>
      <c r="P48" s="116"/>
      <c r="Q48" s="116"/>
      <c r="R48" s="116"/>
    </row>
    <row r="49" ht="7" customHeight="1" spans="3:18">
      <c r="C49" s="121"/>
      <c r="D49" s="234"/>
      <c r="E49" s="235"/>
      <c r="F49" s="332"/>
      <c r="G49" s="332"/>
      <c r="H49" s="332"/>
      <c r="I49" s="332"/>
      <c r="J49" s="332"/>
      <c r="K49" s="367"/>
      <c r="L49" s="368"/>
      <c r="M49" s="308"/>
      <c r="N49" s="116"/>
      <c r="O49" s="116"/>
      <c r="P49" s="116"/>
      <c r="Q49" s="116"/>
      <c r="R49" s="116"/>
    </row>
    <row r="50" ht="15.75" customHeight="1" spans="3:18">
      <c r="C50" s="121"/>
      <c r="D50" s="312" t="s">
        <v>285</v>
      </c>
      <c r="E50" s="347"/>
      <c r="F50" s="347"/>
      <c r="G50" s="347"/>
      <c r="H50" s="347"/>
      <c r="I50" s="347"/>
      <c r="J50" s="347"/>
      <c r="K50" s="368"/>
      <c r="L50" s="368"/>
      <c r="M50" s="308"/>
      <c r="N50" s="116"/>
      <c r="O50" s="116"/>
      <c r="P50" s="116"/>
      <c r="Q50" s="116"/>
      <c r="R50" s="116"/>
    </row>
    <row r="51" ht="15.75" customHeight="1" spans="3:18">
      <c r="C51" s="121"/>
      <c r="D51" s="312" t="s">
        <v>286</v>
      </c>
      <c r="E51" s="347"/>
      <c r="F51" s="347"/>
      <c r="G51" s="347"/>
      <c r="H51" s="347"/>
      <c r="I51" s="347"/>
      <c r="J51" s="347"/>
      <c r="K51" s="368"/>
      <c r="L51" s="368"/>
      <c r="M51" s="308"/>
      <c r="N51" s="116"/>
      <c r="O51" s="116"/>
      <c r="P51" s="116"/>
      <c r="Q51" s="116"/>
      <c r="R51" s="116"/>
    </row>
    <row r="52" ht="8.15" customHeight="1" spans="3:18">
      <c r="C52" s="121"/>
      <c r="D52" s="328"/>
      <c r="E52" s="268"/>
      <c r="F52" s="329"/>
      <c r="G52" s="329"/>
      <c r="H52" s="329"/>
      <c r="I52" s="329"/>
      <c r="J52" s="329"/>
      <c r="K52" s="369"/>
      <c r="L52" s="368"/>
      <c r="M52" s="308"/>
      <c r="N52" s="116"/>
      <c r="O52" s="116"/>
      <c r="P52" s="116"/>
      <c r="Q52" s="116"/>
      <c r="R52" s="116"/>
    </row>
    <row r="53" ht="15.75" customHeight="1" spans="3:18">
      <c r="C53" s="328"/>
      <c r="D53" s="268"/>
      <c r="E53" s="268"/>
      <c r="F53" s="329"/>
      <c r="G53" s="329"/>
      <c r="H53" s="329"/>
      <c r="I53" s="329"/>
      <c r="J53" s="329"/>
      <c r="K53" s="329"/>
      <c r="L53" s="369"/>
      <c r="M53" s="308"/>
      <c r="N53" s="116"/>
      <c r="O53" s="116"/>
      <c r="P53" s="116"/>
      <c r="Q53" s="116"/>
      <c r="R53" s="116"/>
    </row>
    <row r="54" ht="15.75" customHeight="1" spans="3:18">
      <c r="C54" s="116"/>
      <c r="D54" s="116"/>
      <c r="E54" s="116"/>
      <c r="F54" s="308"/>
      <c r="G54" s="308"/>
      <c r="H54" s="308"/>
      <c r="I54" s="308"/>
      <c r="J54" s="308"/>
      <c r="K54" s="308"/>
      <c r="L54" s="308"/>
      <c r="M54" s="308"/>
      <c r="N54" s="116"/>
      <c r="O54" s="116"/>
      <c r="P54" s="116"/>
      <c r="Q54" s="116"/>
      <c r="R54" s="116"/>
    </row>
    <row r="55" ht="15.75" customHeight="1" spans="3:18">
      <c r="C55" s="119" t="s">
        <v>287</v>
      </c>
      <c r="D55" s="120"/>
      <c r="E55" s="120"/>
      <c r="F55" s="309"/>
      <c r="G55" s="309"/>
      <c r="H55" s="309"/>
      <c r="I55" s="309"/>
      <c r="J55" s="309"/>
      <c r="K55" s="309"/>
      <c r="L55" s="365"/>
      <c r="M55" s="308"/>
      <c r="N55" s="116"/>
      <c r="O55" s="116"/>
      <c r="P55" s="116"/>
      <c r="Q55" s="116"/>
      <c r="R55" s="116"/>
    </row>
    <row r="56" ht="15.75" customHeight="1" spans="3:18">
      <c r="C56" s="121"/>
      <c r="D56" s="116"/>
      <c r="E56" s="116"/>
      <c r="F56" s="308"/>
      <c r="G56" s="308"/>
      <c r="H56" s="308"/>
      <c r="I56" s="308"/>
      <c r="J56" s="308"/>
      <c r="K56" s="308"/>
      <c r="L56" s="368"/>
      <c r="M56" s="308"/>
      <c r="N56" s="116"/>
      <c r="O56" s="116"/>
      <c r="P56" s="116"/>
      <c r="Q56" s="116"/>
      <c r="R56" s="116"/>
    </row>
    <row r="57" ht="8.15" customHeight="1" spans="3:18">
      <c r="C57" s="121"/>
      <c r="D57" s="234"/>
      <c r="E57" s="235"/>
      <c r="F57" s="235"/>
      <c r="G57" s="235"/>
      <c r="H57" s="235"/>
      <c r="I57" s="235"/>
      <c r="J57" s="235"/>
      <c r="K57" s="370"/>
      <c r="L57" s="368"/>
      <c r="M57" s="308"/>
      <c r="N57" s="116"/>
      <c r="O57" s="116"/>
      <c r="P57" s="116"/>
      <c r="Q57" s="116"/>
      <c r="R57" s="116"/>
    </row>
    <row r="58" ht="23" customHeight="1" spans="3:18">
      <c r="C58" s="121"/>
      <c r="D58" s="348" t="s">
        <v>288</v>
      </c>
      <c r="E58" s="349"/>
      <c r="F58" s="349"/>
      <c r="G58" s="349"/>
      <c r="H58" s="349"/>
      <c r="I58" s="349"/>
      <c r="J58" s="349"/>
      <c r="K58" s="371"/>
      <c r="L58" s="368"/>
      <c r="M58" s="308"/>
      <c r="N58" s="116"/>
      <c r="O58" s="116"/>
      <c r="P58" s="116"/>
      <c r="Q58" s="116"/>
      <c r="R58" s="116"/>
    </row>
    <row r="59" ht="23" customHeight="1" spans="3:18">
      <c r="C59" s="121"/>
      <c r="D59" s="348" t="s">
        <v>289</v>
      </c>
      <c r="E59" s="349"/>
      <c r="F59" s="349"/>
      <c r="G59" s="349"/>
      <c r="H59" s="349"/>
      <c r="I59" s="349"/>
      <c r="J59" s="349"/>
      <c r="K59" s="371"/>
      <c r="L59" s="368"/>
      <c r="M59" s="308"/>
      <c r="N59" s="116"/>
      <c r="O59" s="116"/>
      <c r="P59" s="116"/>
      <c r="Q59" s="116"/>
      <c r="R59" s="116"/>
    </row>
    <row r="60" ht="15.75" customHeight="1" spans="3:18">
      <c r="C60" s="121"/>
      <c r="D60" s="348" t="s">
        <v>290</v>
      </c>
      <c r="E60" s="349"/>
      <c r="F60" s="349"/>
      <c r="G60" s="349"/>
      <c r="H60" s="349"/>
      <c r="I60" s="349"/>
      <c r="J60" s="349"/>
      <c r="K60" s="371"/>
      <c r="L60" s="368"/>
      <c r="M60" s="308"/>
      <c r="N60" s="116"/>
      <c r="O60" s="116"/>
      <c r="P60" s="116"/>
      <c r="Q60" s="116"/>
      <c r="R60" s="116"/>
    </row>
    <row r="61" ht="9" customHeight="1" spans="3:18">
      <c r="C61" s="121"/>
      <c r="D61" s="328"/>
      <c r="E61" s="268"/>
      <c r="F61" s="268"/>
      <c r="G61" s="268"/>
      <c r="H61" s="268"/>
      <c r="I61" s="268"/>
      <c r="J61" s="268"/>
      <c r="K61" s="361"/>
      <c r="L61" s="368"/>
      <c r="M61" s="308"/>
      <c r="N61" s="116"/>
      <c r="O61" s="116"/>
      <c r="P61" s="116"/>
      <c r="Q61" s="116"/>
      <c r="R61" s="116"/>
    </row>
    <row r="62" ht="15.75" customHeight="1" spans="3:18">
      <c r="C62" s="121"/>
      <c r="D62" s="116"/>
      <c r="E62" s="116"/>
      <c r="F62" s="308"/>
      <c r="G62" s="308"/>
      <c r="H62" s="308"/>
      <c r="I62" s="308"/>
      <c r="J62" s="308"/>
      <c r="K62" s="308"/>
      <c r="L62" s="368"/>
      <c r="M62" s="308"/>
      <c r="N62" s="116"/>
      <c r="O62" s="116"/>
      <c r="P62" s="116"/>
      <c r="Q62" s="116"/>
      <c r="R62" s="116"/>
    </row>
    <row r="63" ht="15.75" customHeight="1" spans="3:18">
      <c r="C63" s="121"/>
      <c r="D63" s="350" t="s">
        <v>291</v>
      </c>
      <c r="E63" s="351"/>
      <c r="F63" s="839" t="s">
        <v>292</v>
      </c>
      <c r="G63" s="839" t="s">
        <v>293</v>
      </c>
      <c r="H63" s="353" t="s">
        <v>294</v>
      </c>
      <c r="I63" s="372" t="s">
        <v>257</v>
      </c>
      <c r="J63" s="353" t="s">
        <v>295</v>
      </c>
      <c r="K63" s="353"/>
      <c r="L63" s="368"/>
      <c r="M63" s="308"/>
      <c r="N63" s="116"/>
      <c r="O63" s="116"/>
      <c r="P63" s="116"/>
      <c r="Q63" s="116"/>
      <c r="R63" s="116"/>
    </row>
    <row r="64" ht="33" customHeight="1" spans="3:18">
      <c r="C64" s="121"/>
      <c r="D64" s="351"/>
      <c r="E64" s="351"/>
      <c r="F64" s="352"/>
      <c r="G64" s="352"/>
      <c r="H64" s="353"/>
      <c r="I64" s="373"/>
      <c r="J64" s="353"/>
      <c r="K64" s="353"/>
      <c r="L64" s="368"/>
      <c r="M64" s="308"/>
      <c r="N64" s="116"/>
      <c r="O64" s="116"/>
      <c r="P64" s="116"/>
      <c r="Q64" s="116"/>
      <c r="R64" s="116"/>
    </row>
    <row r="65" ht="15.75" customHeight="1" spans="3:18">
      <c r="C65" s="121"/>
      <c r="D65" s="341"/>
      <c r="E65" s="377"/>
      <c r="F65" s="341"/>
      <c r="G65" s="341"/>
      <c r="H65" s="341"/>
      <c r="I65" s="154" t="str">
        <f>IF(H65&lt;1,"",IF(H65&lt;=2,"1,00",IF(H65&lt;=3,"2,00",IF(H65&lt;=4,"3,00",IF(H65&gt;=5,"4,00","")))))</f>
        <v/>
      </c>
      <c r="J65" s="392" t="s">
        <v>296</v>
      </c>
      <c r="K65" s="392"/>
      <c r="L65" s="368"/>
      <c r="M65" s="308"/>
      <c r="N65" s="393"/>
      <c r="O65" s="116"/>
      <c r="P65" s="116"/>
      <c r="Q65" s="116"/>
      <c r="R65" s="116"/>
    </row>
    <row r="66" ht="15.75" customHeight="1" spans="3:18">
      <c r="C66" s="121"/>
      <c r="D66" s="341"/>
      <c r="E66" s="377"/>
      <c r="F66" s="341"/>
      <c r="G66" s="341"/>
      <c r="H66" s="341"/>
      <c r="I66" s="154" t="str">
        <f t="shared" ref="I66:I67" si="7">IF(H66&lt;1,"",IF(H66&lt;=2,"1,00",IF(H66&lt;=3,"2,00",IF(H66&lt;=4,"3,00",IF(H66&gt;=5,"4,00","")))))</f>
        <v/>
      </c>
      <c r="J66" s="392"/>
      <c r="K66" s="392"/>
      <c r="L66" s="368"/>
      <c r="M66" s="308"/>
      <c r="N66" s="116"/>
      <c r="O66" s="116"/>
      <c r="P66" s="116"/>
      <c r="Q66" s="116"/>
      <c r="R66" s="116"/>
    </row>
    <row r="67" ht="15.75" customHeight="1" spans="3:18">
      <c r="C67" s="121"/>
      <c r="D67" s="341"/>
      <c r="E67" s="377"/>
      <c r="F67" s="341"/>
      <c r="G67" s="341"/>
      <c r="H67" s="341"/>
      <c r="I67" s="154" t="str">
        <f t="shared" si="7"/>
        <v/>
      </c>
      <c r="J67" s="392"/>
      <c r="K67" s="392"/>
      <c r="L67" s="368"/>
      <c r="M67" s="308"/>
      <c r="N67" s="116"/>
      <c r="O67" s="116"/>
      <c r="P67" s="116"/>
      <c r="Q67" s="116"/>
      <c r="R67" s="116"/>
    </row>
    <row r="68" ht="15.75" customHeight="1" spans="3:18">
      <c r="C68" s="121"/>
      <c r="D68" s="378" t="s">
        <v>297</v>
      </c>
      <c r="E68" s="379"/>
      <c r="F68" s="379"/>
      <c r="G68" s="379"/>
      <c r="H68" s="380"/>
      <c r="I68" s="249" t="str">
        <f>IFERROR(SUM(I65+I66+I67),"")</f>
        <v/>
      </c>
      <c r="J68" s="392"/>
      <c r="K68" s="392"/>
      <c r="L68" s="368"/>
      <c r="M68" s="308"/>
      <c r="N68" s="116"/>
      <c r="O68" s="116"/>
      <c r="P68" s="116"/>
      <c r="Q68" s="116"/>
      <c r="R68" s="116"/>
    </row>
    <row r="69" ht="15.75" customHeight="1" spans="3:18">
      <c r="C69" s="121"/>
      <c r="D69" s="378" t="s">
        <v>298</v>
      </c>
      <c r="E69" s="379"/>
      <c r="F69" s="379"/>
      <c r="G69" s="379"/>
      <c r="H69" s="380"/>
      <c r="I69" s="249" t="str">
        <f>IFERROR(SUM(I68/3),"")</f>
        <v/>
      </c>
      <c r="J69" s="392"/>
      <c r="K69" s="392"/>
      <c r="L69" s="368"/>
      <c r="M69" s="308"/>
      <c r="N69" s="116"/>
      <c r="O69" s="116"/>
      <c r="P69" s="116"/>
      <c r="Q69" s="116"/>
      <c r="R69" s="116"/>
    </row>
    <row r="70" ht="15.75" customHeight="1" spans="3:18">
      <c r="C70" s="121"/>
      <c r="D70" s="116"/>
      <c r="E70" s="116"/>
      <c r="F70" s="308"/>
      <c r="G70" s="308"/>
      <c r="H70" s="308"/>
      <c r="I70" s="308"/>
      <c r="J70" s="308"/>
      <c r="K70" s="308"/>
      <c r="L70" s="368"/>
      <c r="M70" s="308"/>
      <c r="N70" s="116"/>
      <c r="O70" s="116"/>
      <c r="P70" s="116"/>
      <c r="Q70" s="116"/>
      <c r="R70" s="116"/>
    </row>
    <row r="71" ht="15.75" customHeight="1" spans="3:18">
      <c r="C71" s="121"/>
      <c r="D71" s="381" t="s">
        <v>299</v>
      </c>
      <c r="E71" s="116"/>
      <c r="F71" s="308"/>
      <c r="G71" s="308"/>
      <c r="H71" s="308"/>
      <c r="I71" s="308"/>
      <c r="J71" s="308"/>
      <c r="K71" s="308"/>
      <c r="L71" s="368"/>
      <c r="M71" s="308"/>
      <c r="N71" s="116"/>
      <c r="O71" s="116"/>
      <c r="P71" s="116"/>
      <c r="Q71" s="116"/>
      <c r="R71" s="116"/>
    </row>
    <row r="72" ht="15.75" customHeight="1" spans="3:18">
      <c r="C72" s="328"/>
      <c r="D72" s="268"/>
      <c r="E72" s="268"/>
      <c r="F72" s="329"/>
      <c r="G72" s="329"/>
      <c r="H72" s="329"/>
      <c r="I72" s="329"/>
      <c r="J72" s="329"/>
      <c r="K72" s="329"/>
      <c r="L72" s="369"/>
      <c r="M72" s="308"/>
      <c r="N72" s="116"/>
      <c r="O72" s="116"/>
      <c r="P72" s="116"/>
      <c r="Q72" s="116"/>
      <c r="R72" s="116"/>
    </row>
    <row r="73" ht="15.75" customHeight="1" spans="3:18">
      <c r="C73" s="116"/>
      <c r="D73" s="116"/>
      <c r="E73" s="116"/>
      <c r="F73" s="308"/>
      <c r="G73" s="308"/>
      <c r="H73" s="308"/>
      <c r="I73" s="308"/>
      <c r="J73" s="308"/>
      <c r="K73" s="308"/>
      <c r="L73" s="308"/>
      <c r="M73" s="308"/>
      <c r="N73" s="116"/>
      <c r="O73" s="116"/>
      <c r="P73" s="116"/>
      <c r="Q73" s="116"/>
      <c r="R73" s="116"/>
    </row>
    <row r="74" ht="15.75" customHeight="1" spans="3:18">
      <c r="C74" s="119" t="s">
        <v>300</v>
      </c>
      <c r="D74" s="120"/>
      <c r="E74" s="120"/>
      <c r="F74" s="309"/>
      <c r="G74" s="309"/>
      <c r="H74" s="309"/>
      <c r="I74" s="309"/>
      <c r="J74" s="309"/>
      <c r="K74" s="309"/>
      <c r="L74" s="309"/>
      <c r="M74" s="309"/>
      <c r="N74" s="120"/>
      <c r="O74" s="150"/>
      <c r="P74" s="116"/>
      <c r="Q74" s="116"/>
      <c r="R74" s="116"/>
    </row>
    <row r="75" ht="15.75" customHeight="1" spans="3:18">
      <c r="C75" s="121"/>
      <c r="D75" s="116"/>
      <c r="E75" s="116"/>
      <c r="F75" s="308"/>
      <c r="G75" s="308"/>
      <c r="H75" s="308"/>
      <c r="I75" s="308"/>
      <c r="J75" s="308"/>
      <c r="K75" s="308"/>
      <c r="L75" s="308"/>
      <c r="M75" s="308"/>
      <c r="N75" s="116"/>
      <c r="O75" s="151"/>
      <c r="P75" s="116"/>
      <c r="Q75" s="116"/>
      <c r="R75" s="116"/>
    </row>
    <row r="76" ht="15.75" customHeight="1" spans="3:18">
      <c r="C76" s="121"/>
      <c r="D76" s="333" t="s">
        <v>10</v>
      </c>
      <c r="E76" s="837" t="s">
        <v>301</v>
      </c>
      <c r="F76" s="838" t="s">
        <v>302</v>
      </c>
      <c r="G76" s="334"/>
      <c r="H76" s="334"/>
      <c r="I76" s="334"/>
      <c r="J76" s="334"/>
      <c r="K76" s="335"/>
      <c r="L76" s="124" t="s">
        <v>29</v>
      </c>
      <c r="M76" s="124" t="s">
        <v>273</v>
      </c>
      <c r="N76" s="124" t="s">
        <v>255</v>
      </c>
      <c r="O76" s="151"/>
      <c r="P76" s="116"/>
      <c r="Q76" s="116"/>
      <c r="R76" s="116"/>
    </row>
    <row r="77" ht="15.75" customHeight="1" spans="3:18">
      <c r="C77" s="121"/>
      <c r="D77" s="128"/>
      <c r="E77" s="128"/>
      <c r="F77" s="125">
        <v>1</v>
      </c>
      <c r="G77" s="335"/>
      <c r="H77" s="130">
        <v>2</v>
      </c>
      <c r="I77" s="335"/>
      <c r="J77" s="130">
        <v>3</v>
      </c>
      <c r="K77" s="335"/>
      <c r="L77" s="394"/>
      <c r="M77" s="394"/>
      <c r="N77" s="128"/>
      <c r="O77" s="151"/>
      <c r="P77" s="116"/>
      <c r="Q77" s="116"/>
      <c r="R77" s="116"/>
    </row>
    <row r="78" ht="15.75" customHeight="1" spans="3:18">
      <c r="C78" s="121"/>
      <c r="D78" s="132"/>
      <c r="E78" s="132"/>
      <c r="F78" s="382" t="s">
        <v>256</v>
      </c>
      <c r="G78" s="382" t="s">
        <v>257</v>
      </c>
      <c r="H78" s="382" t="s">
        <v>256</v>
      </c>
      <c r="I78" s="382" t="s">
        <v>257</v>
      </c>
      <c r="J78" s="382" t="s">
        <v>256</v>
      </c>
      <c r="K78" s="382" t="s">
        <v>257</v>
      </c>
      <c r="L78" s="395"/>
      <c r="M78" s="395"/>
      <c r="N78" s="132"/>
      <c r="O78" s="151"/>
      <c r="P78" s="116"/>
      <c r="Q78" s="116"/>
      <c r="R78" s="116"/>
    </row>
    <row r="79" ht="15.75" customHeight="1" spans="3:18">
      <c r="C79" s="121"/>
      <c r="D79" s="237">
        <v>1</v>
      </c>
      <c r="E79" s="135" t="s">
        <v>303</v>
      </c>
      <c r="F79" s="147"/>
      <c r="G79" s="288" t="str">
        <f>IF(F79="Tidak Ada","1",IF(F79="Ada","4",""))</f>
        <v/>
      </c>
      <c r="H79" s="147"/>
      <c r="I79" s="288" t="str">
        <f>IF(H79="Tidak Ada","1",IF(H79="Ada","4",""))</f>
        <v/>
      </c>
      <c r="J79" s="147"/>
      <c r="K79" s="288" t="str">
        <f>IF(J79="Tidak Ada","1",IF(J79="Ada","4",""))</f>
        <v/>
      </c>
      <c r="L79" s="154" t="str">
        <f>IFERROR(SUM(G79+I79+K79),"")</f>
        <v/>
      </c>
      <c r="M79" s="154" t="str">
        <f>IFERROR(SUM(L79/3),"")</f>
        <v/>
      </c>
      <c r="N79" s="396" t="s">
        <v>304</v>
      </c>
      <c r="O79" s="151"/>
      <c r="P79" s="116"/>
      <c r="Q79" s="116"/>
      <c r="R79" s="116"/>
    </row>
    <row r="80" ht="15.75" customHeight="1" spans="3:18">
      <c r="C80" s="121"/>
      <c r="D80" s="237">
        <v>2</v>
      </c>
      <c r="E80" s="135" t="s">
        <v>305</v>
      </c>
      <c r="F80" s="147"/>
      <c r="G80" s="288" t="str">
        <f>IF(F80="Tidak Ada","1",IF(F80="Ada","4",""))</f>
        <v/>
      </c>
      <c r="H80" s="147"/>
      <c r="I80" s="288" t="str">
        <f>IF(H80="Tidak Ada","1",IF(H80="Ada","4",""))</f>
        <v/>
      </c>
      <c r="J80" s="147"/>
      <c r="K80" s="288" t="str">
        <f>IF(J80="Tidak Ada","1",IF(J80="Ada","4",""))</f>
        <v/>
      </c>
      <c r="L80" s="154" t="str">
        <f t="shared" ref="L80:L82" si="8">IFERROR(SUM(G80+I80+K80),"")</f>
        <v/>
      </c>
      <c r="M80" s="154" t="str">
        <f t="shared" ref="M80:M82" si="9">IFERROR(SUM(L80/3),"")</f>
        <v/>
      </c>
      <c r="N80" s="397"/>
      <c r="O80" s="151"/>
      <c r="P80" s="116"/>
      <c r="Q80" s="116"/>
      <c r="R80" s="116"/>
    </row>
    <row r="81" ht="15.75" customHeight="1" spans="3:18">
      <c r="C81" s="121"/>
      <c r="D81" s="237">
        <v>3</v>
      </c>
      <c r="E81" s="135" t="s">
        <v>306</v>
      </c>
      <c r="F81" s="147"/>
      <c r="G81" s="288" t="str">
        <f>IF(F81="Tidak Ada","1",IF(F81="Ada","4",""))</f>
        <v/>
      </c>
      <c r="H81" s="147"/>
      <c r="I81" s="288" t="str">
        <f>IF(H81="Tidak Ada","1",IF(H81="Ada","4",""))</f>
        <v/>
      </c>
      <c r="J81" s="147"/>
      <c r="K81" s="288" t="str">
        <f>IF(J81="Tidak Ada","1",IF(J81="Ada","4",""))</f>
        <v/>
      </c>
      <c r="L81" s="154" t="str">
        <f t="shared" si="8"/>
        <v/>
      </c>
      <c r="M81" s="154" t="str">
        <f t="shared" si="9"/>
        <v/>
      </c>
      <c r="N81" s="397"/>
      <c r="O81" s="151"/>
      <c r="P81" s="116"/>
      <c r="Q81" s="116"/>
      <c r="R81" s="116"/>
    </row>
    <row r="82" ht="30.5" customHeight="1" spans="3:18">
      <c r="C82" s="121"/>
      <c r="D82" s="237">
        <v>4</v>
      </c>
      <c r="E82" s="145" t="s">
        <v>307</v>
      </c>
      <c r="F82" s="147"/>
      <c r="G82" s="288" t="str">
        <f>IF(F82="Tidak Ada","1",IF(F82="Ada","4",""))</f>
        <v/>
      </c>
      <c r="H82" s="147"/>
      <c r="I82" s="288" t="str">
        <f>IF(H82="Tidak Ada","1",IF(H82="Ada","4",""))</f>
        <v/>
      </c>
      <c r="J82" s="147"/>
      <c r="K82" s="288" t="str">
        <f>IF(J82="Tidak Ada","1",IF(J82="Ada","4",""))</f>
        <v/>
      </c>
      <c r="L82" s="154" t="str">
        <f t="shared" si="8"/>
        <v/>
      </c>
      <c r="M82" s="154" t="str">
        <f t="shared" si="9"/>
        <v/>
      </c>
      <c r="N82" s="397"/>
      <c r="O82" s="151"/>
      <c r="P82" s="116"/>
      <c r="Q82" s="116"/>
      <c r="R82" s="116"/>
    </row>
    <row r="83" ht="15.75" customHeight="1" spans="3:18">
      <c r="C83" s="121"/>
      <c r="D83" s="135"/>
      <c r="E83" s="139"/>
      <c r="F83" s="343"/>
      <c r="G83" s="343"/>
      <c r="H83" s="343"/>
      <c r="I83" s="343"/>
      <c r="J83" s="157" t="s">
        <v>308</v>
      </c>
      <c r="K83" s="398"/>
      <c r="L83" s="399"/>
      <c r="M83" s="158">
        <f>IFERROR(SUM(M79:M82),"")</f>
        <v>0</v>
      </c>
      <c r="N83" s="397"/>
      <c r="O83" s="151"/>
      <c r="P83" s="116"/>
      <c r="Q83" s="116"/>
      <c r="R83" s="116"/>
    </row>
    <row r="84" ht="15.75" customHeight="1" spans="3:18">
      <c r="C84" s="328"/>
      <c r="D84" s="268"/>
      <c r="E84" s="268"/>
      <c r="F84" s="329"/>
      <c r="G84" s="329"/>
      <c r="H84" s="329"/>
      <c r="I84" s="329"/>
      <c r="J84" s="329"/>
      <c r="K84" s="329"/>
      <c r="L84" s="329"/>
      <c r="M84" s="329"/>
      <c r="N84" s="268"/>
      <c r="O84" s="361"/>
      <c r="P84" s="116"/>
      <c r="Q84" s="116"/>
      <c r="R84" s="116"/>
    </row>
    <row r="85" ht="15.75" customHeight="1" spans="3:18">
      <c r="C85" s="116"/>
      <c r="D85" s="116"/>
      <c r="E85" s="116"/>
      <c r="F85" s="308"/>
      <c r="G85" s="308"/>
      <c r="H85" s="308"/>
      <c r="I85" s="308"/>
      <c r="J85" s="308"/>
      <c r="K85" s="308"/>
      <c r="L85" s="308"/>
      <c r="M85" s="308"/>
      <c r="N85" s="116"/>
      <c r="O85" s="116"/>
      <c r="P85" s="116"/>
      <c r="Q85" s="116"/>
      <c r="R85" s="116"/>
    </row>
    <row r="86" ht="14.25" customHeight="1" spans="3:17">
      <c r="C86" s="116"/>
      <c r="D86" s="116"/>
      <c r="E86" s="116"/>
      <c r="F86" s="308"/>
      <c r="G86" s="308"/>
      <c r="H86" s="308"/>
      <c r="I86" s="308"/>
      <c r="J86" s="308"/>
      <c r="K86" s="308"/>
      <c r="L86" s="308"/>
      <c r="M86" s="308"/>
      <c r="N86" s="116"/>
      <c r="O86" s="116"/>
      <c r="P86" s="116"/>
      <c r="Q86" s="116"/>
    </row>
    <row r="87" ht="18" customHeight="1" spans="3:17">
      <c r="C87" s="228" t="s">
        <v>309</v>
      </c>
      <c r="D87" s="229"/>
      <c r="E87" s="229"/>
      <c r="F87" s="383"/>
      <c r="G87" s="383"/>
      <c r="H87" s="383"/>
      <c r="I87" s="383"/>
      <c r="J87" s="383"/>
      <c r="K87" s="383"/>
      <c r="L87" s="383"/>
      <c r="M87" s="383"/>
      <c r="N87" s="229"/>
      <c r="O87" s="256"/>
      <c r="P87" s="116"/>
      <c r="Q87" s="116"/>
    </row>
    <row r="88" ht="14.25" customHeight="1" spans="3:17">
      <c r="C88" s="240"/>
      <c r="D88" s="384"/>
      <c r="E88" s="384"/>
      <c r="F88" s="385"/>
      <c r="G88" s="385"/>
      <c r="H88" s="385"/>
      <c r="I88" s="385"/>
      <c r="J88" s="385"/>
      <c r="K88" s="385"/>
      <c r="L88" s="385"/>
      <c r="M88" s="385"/>
      <c r="N88" s="384"/>
      <c r="O88" s="151"/>
      <c r="P88" s="116"/>
      <c r="Q88" s="116"/>
    </row>
    <row r="89" ht="14.25" customHeight="1" spans="3:17">
      <c r="C89" s="240"/>
      <c r="D89" s="386" t="s">
        <v>10</v>
      </c>
      <c r="E89" s="840" t="s">
        <v>310</v>
      </c>
      <c r="F89" s="841" t="s">
        <v>302</v>
      </c>
      <c r="G89" s="388"/>
      <c r="H89" s="388"/>
      <c r="I89" s="388"/>
      <c r="J89" s="388"/>
      <c r="K89" s="400"/>
      <c r="L89" s="124" t="s">
        <v>311</v>
      </c>
      <c r="M89" s="124" t="s">
        <v>312</v>
      </c>
      <c r="N89" s="387" t="s">
        <v>295</v>
      </c>
      <c r="O89" s="151"/>
      <c r="P89" s="116"/>
      <c r="Q89" s="116"/>
    </row>
    <row r="90" ht="14.25" customHeight="1" spans="3:17">
      <c r="C90" s="389"/>
      <c r="D90" s="128"/>
      <c r="E90" s="128"/>
      <c r="F90" s="125">
        <v>1</v>
      </c>
      <c r="G90" s="335"/>
      <c r="H90" s="130">
        <v>2</v>
      </c>
      <c r="I90" s="335"/>
      <c r="J90" s="130">
        <v>3</v>
      </c>
      <c r="K90" s="335"/>
      <c r="L90" s="394"/>
      <c r="M90" s="394"/>
      <c r="N90" s="128"/>
      <c r="O90" s="151"/>
      <c r="P90" s="116"/>
      <c r="Q90" s="116"/>
    </row>
    <row r="91" ht="19" customHeight="1" spans="3:17">
      <c r="C91" s="389"/>
      <c r="D91" s="132"/>
      <c r="E91" s="132"/>
      <c r="F91" s="382" t="s">
        <v>256</v>
      </c>
      <c r="G91" s="382" t="s">
        <v>257</v>
      </c>
      <c r="H91" s="219" t="s">
        <v>256</v>
      </c>
      <c r="I91" s="219" t="s">
        <v>257</v>
      </c>
      <c r="J91" s="219" t="s">
        <v>256</v>
      </c>
      <c r="K91" s="219" t="s">
        <v>257</v>
      </c>
      <c r="L91" s="395"/>
      <c r="M91" s="395"/>
      <c r="N91" s="132"/>
      <c r="O91" s="151"/>
      <c r="P91" s="116"/>
      <c r="Q91" s="116"/>
    </row>
    <row r="92" ht="43.5" customHeight="1" spans="3:17">
      <c r="C92" s="390"/>
      <c r="D92" s="138">
        <v>1</v>
      </c>
      <c r="E92" s="144" t="s">
        <v>313</v>
      </c>
      <c r="F92" s="391"/>
      <c r="G92" s="287" t="str">
        <f>IF(F92="Tidak Ada","1",IF(F92="50% kondisi sesuai aturan","2",IF(F92="75 % kondisi sesuai aturan","3",IF(F92="100 % kondisi sesuai aturan","4",""))))</f>
        <v/>
      </c>
      <c r="H92" s="391"/>
      <c r="I92" s="287" t="str">
        <f>IF(H92="Tidak Ada","1",IF(H92="50% kondisi sesuai aturan","2",IF(H92="75 % kondisi sesuai aturan","3",IF(H92="100 % kondisi sesuai aturan","4",""))))</f>
        <v/>
      </c>
      <c r="J92" s="391"/>
      <c r="K92" s="220" t="str">
        <f>IF(J92="Tidak Ada","1",IF(J92="50% kondisi sesuai aturan","2",IF(J92="75 % kondisi sesuai aturan","3",IF(J92="100 % kondisi sesuai aturan","4",""))))</f>
        <v/>
      </c>
      <c r="L92" s="154" t="str">
        <f>IFERROR(SUM(G92+I92+K92),"")</f>
        <v/>
      </c>
      <c r="M92" s="154" t="str">
        <f>IFERROR(SUM(L92/3),"")</f>
        <v/>
      </c>
      <c r="N92" s="401" t="s">
        <v>314</v>
      </c>
      <c r="O92" s="151"/>
      <c r="P92" s="116"/>
      <c r="Q92" s="116"/>
    </row>
    <row r="93" ht="43.5" customHeight="1" spans="3:17">
      <c r="C93" s="390"/>
      <c r="D93" s="138">
        <v>2</v>
      </c>
      <c r="E93" s="145" t="s">
        <v>315</v>
      </c>
      <c r="F93" s="391"/>
      <c r="G93" s="287" t="str">
        <f>IF(F93="Tidak Ada","1",IF(F93="50% kondisi sesuai aturan","2",IF(F93="75 % kondisi sesuai aturan","3",IF(F93="100 % kondisi sesuai aturan","4",""))))</f>
        <v/>
      </c>
      <c r="H93" s="391"/>
      <c r="I93" s="287" t="str">
        <f>IF(H93="Tidak Ada","1",IF(H93="50% kondisi sesuai aturan","2",IF(H93="75 % kondisi sesuai aturan","3",IF(H93="100 % kondisi sesuai aturan","4",""))))</f>
        <v/>
      </c>
      <c r="J93" s="391"/>
      <c r="K93" s="220" t="str">
        <f>IF(J93="Tidak Ada","1",IF(J93="50% kondisi sesuai aturan","2",IF(J93="75 % kondisi sesuai aturan","3",IF(J93="100 % kondisi sesuai aturan","4",""))))</f>
        <v/>
      </c>
      <c r="L93" s="154" t="str">
        <f t="shared" ref="L93:L94" si="10">IFERROR(SUM(G93+I93+K93),"")</f>
        <v/>
      </c>
      <c r="M93" s="154" t="str">
        <f t="shared" ref="M93:M94" si="11">IFERROR(SUM(L93/3),"")</f>
        <v/>
      </c>
      <c r="N93" s="402"/>
      <c r="O93" s="151"/>
      <c r="P93" s="116"/>
      <c r="Q93" s="116"/>
    </row>
    <row r="94" ht="43.5" customHeight="1" spans="3:17">
      <c r="C94" s="390"/>
      <c r="D94" s="138">
        <v>3</v>
      </c>
      <c r="E94" s="135" t="s">
        <v>316</v>
      </c>
      <c r="F94" s="391"/>
      <c r="G94" s="287" t="str">
        <f>IF(F94="Tidak Ada","1",IF(F94="50% kondisi sesuai aturan","2",IF(F94="75 % kondisi sesuai aturan","3",IF(F94="100 % kondisi sesuai aturan","4",""))))</f>
        <v/>
      </c>
      <c r="H94" s="391"/>
      <c r="I94" s="287" t="str">
        <f>IF(H94="Tidak Ada","1",IF(H94="50% kondisi sesuai aturan","2",IF(H94="75 % kondisi sesuai aturan","3",IF(H94="100 % kondisi sesuai aturan","4",""))))</f>
        <v/>
      </c>
      <c r="J94" s="391"/>
      <c r="K94" s="220" t="str">
        <f>IF(J94="Tidak Ada","1",IF(J94="50% kondisi sesuai aturan","2",IF(J94="75 % kondisi sesuai aturan","3",IF(J94="100 % kondisi sesuai aturan","4",""))))</f>
        <v/>
      </c>
      <c r="L94" s="154" t="str">
        <f t="shared" si="10"/>
        <v/>
      </c>
      <c r="M94" s="154" t="str">
        <f t="shared" si="11"/>
        <v/>
      </c>
      <c r="N94" s="402"/>
      <c r="O94" s="151"/>
      <c r="P94" s="116"/>
      <c r="Q94" s="116"/>
    </row>
    <row r="95" ht="24" customHeight="1" spans="3:17">
      <c r="C95" s="121"/>
      <c r="D95" s="135"/>
      <c r="E95" s="139"/>
      <c r="F95" s="343"/>
      <c r="G95" s="343"/>
      <c r="H95" s="343"/>
      <c r="I95" s="157" t="s">
        <v>317</v>
      </c>
      <c r="J95" s="157"/>
      <c r="K95" s="157"/>
      <c r="L95" s="403"/>
      <c r="M95" s="158">
        <f>IFERROR(SUM(M92:M94),"")</f>
        <v>0</v>
      </c>
      <c r="N95" s="404"/>
      <c r="O95" s="151"/>
      <c r="P95" s="116"/>
      <c r="Q95" s="116"/>
    </row>
    <row r="96" ht="14.25" customHeight="1" spans="3:17">
      <c r="C96" s="328"/>
      <c r="D96" s="268"/>
      <c r="E96" s="268"/>
      <c r="F96" s="329"/>
      <c r="G96" s="329"/>
      <c r="H96" s="329"/>
      <c r="I96" s="329"/>
      <c r="J96" s="329"/>
      <c r="K96" s="329"/>
      <c r="L96" s="329"/>
      <c r="M96" s="329"/>
      <c r="N96" s="268"/>
      <c r="O96" s="361"/>
      <c r="P96" s="116"/>
      <c r="Q96" s="116"/>
    </row>
    <row r="97" ht="14.25" customHeight="1" spans="3:17">
      <c r="C97" s="116"/>
      <c r="D97" s="116"/>
      <c r="E97" s="116"/>
      <c r="F97" s="308"/>
      <c r="G97" s="308"/>
      <c r="H97" s="308"/>
      <c r="I97" s="308"/>
      <c r="J97" s="308"/>
      <c r="K97" s="405"/>
      <c r="L97" s="308"/>
      <c r="M97" s="308"/>
      <c r="N97" s="116"/>
      <c r="O97" s="116"/>
      <c r="P97" s="116"/>
      <c r="Q97" s="116"/>
    </row>
    <row r="98" ht="15.75" customHeight="1" spans="3:18">
      <c r="C98" s="116"/>
      <c r="D98" s="116"/>
      <c r="E98" s="116"/>
      <c r="F98" s="308"/>
      <c r="G98" s="308"/>
      <c r="H98" s="308"/>
      <c r="I98" s="308"/>
      <c r="J98" s="308"/>
      <c r="K98" s="308"/>
      <c r="L98" s="308"/>
      <c r="M98" s="308"/>
      <c r="N98" s="116"/>
      <c r="O98" s="116"/>
      <c r="P98" s="116"/>
      <c r="Q98" s="116"/>
      <c r="R98" s="116"/>
    </row>
    <row r="99" ht="15.75" hidden="1" customHeight="1" spans="3:18">
      <c r="C99" s="116"/>
      <c r="D99" s="116"/>
      <c r="E99" s="116"/>
      <c r="F99" s="308"/>
      <c r="G99" s="308"/>
      <c r="H99" s="308"/>
      <c r="I99" s="308"/>
      <c r="J99" s="308"/>
      <c r="K99" s="308"/>
      <c r="L99" s="308"/>
      <c r="M99" s="308"/>
      <c r="N99" s="116"/>
      <c r="O99" s="116"/>
      <c r="P99" s="116"/>
      <c r="Q99" s="116"/>
      <c r="R99" s="116"/>
    </row>
    <row r="100" ht="15.75" hidden="1" customHeight="1" spans="3:18">
      <c r="C100" s="116"/>
      <c r="D100" s="116"/>
      <c r="E100" s="116"/>
      <c r="F100" s="308"/>
      <c r="G100" s="308"/>
      <c r="H100" s="308"/>
      <c r="I100" s="308"/>
      <c r="J100" s="308"/>
      <c r="K100" s="308"/>
      <c r="L100" s="308"/>
      <c r="M100" s="308"/>
      <c r="N100" s="116"/>
      <c r="O100" s="116"/>
      <c r="P100" s="116"/>
      <c r="Q100" s="116"/>
      <c r="R100" s="116"/>
    </row>
    <row r="101" ht="15.75" hidden="1" customHeight="1" spans="3:18">
      <c r="C101" s="116"/>
      <c r="D101" s="116"/>
      <c r="E101" s="116"/>
      <c r="F101" s="308"/>
      <c r="G101" s="308"/>
      <c r="H101" s="308"/>
      <c r="I101" s="308"/>
      <c r="J101" s="308"/>
      <c r="K101" s="308"/>
      <c r="L101" s="308"/>
      <c r="M101" s="308"/>
      <c r="N101" s="116"/>
      <c r="O101" s="116"/>
      <c r="P101" s="116"/>
      <c r="Q101" s="116"/>
      <c r="R101" s="116"/>
    </row>
    <row r="102" ht="15.75" hidden="1" customHeight="1" spans="3:18">
      <c r="C102" s="116"/>
      <c r="D102" s="116"/>
      <c r="E102" s="116"/>
      <c r="F102" s="308"/>
      <c r="G102" s="308"/>
      <c r="H102" s="308"/>
      <c r="I102" s="308"/>
      <c r="J102" s="308"/>
      <c r="K102" s="308"/>
      <c r="L102" s="308"/>
      <c r="M102" s="308"/>
      <c r="N102" s="116"/>
      <c r="O102" s="116"/>
      <c r="P102" s="116"/>
      <c r="Q102" s="116"/>
      <c r="R102" s="116"/>
    </row>
    <row r="103" ht="15.75" hidden="1" customHeight="1" spans="3:18">
      <c r="C103" s="116"/>
      <c r="D103" s="116"/>
      <c r="E103" s="116"/>
      <c r="F103" s="308"/>
      <c r="G103" s="308"/>
      <c r="H103" s="308"/>
      <c r="I103" s="308"/>
      <c r="J103" s="308"/>
      <c r="K103" s="308"/>
      <c r="L103" s="308"/>
      <c r="M103" s="308"/>
      <c r="N103" s="116"/>
      <c r="O103" s="116"/>
      <c r="P103" s="116"/>
      <c r="Q103" s="116"/>
      <c r="R103" s="116"/>
    </row>
    <row r="104" ht="15.75" hidden="1" customHeight="1" spans="3:18">
      <c r="C104" s="116"/>
      <c r="D104" s="116"/>
      <c r="E104" s="116"/>
      <c r="F104" s="308"/>
      <c r="G104" s="308"/>
      <c r="H104" s="308"/>
      <c r="I104" s="308"/>
      <c r="J104" s="308"/>
      <c r="K104" s="308"/>
      <c r="L104" s="308"/>
      <c r="M104" s="308"/>
      <c r="N104" s="116"/>
      <c r="O104" s="116"/>
      <c r="P104" s="116"/>
      <c r="Q104" s="116"/>
      <c r="R104" s="116"/>
    </row>
    <row r="105" ht="15.75" hidden="1" customHeight="1" spans="3:18">
      <c r="C105" s="116"/>
      <c r="D105" s="116"/>
      <c r="E105" s="116"/>
      <c r="F105" s="308"/>
      <c r="G105" s="308"/>
      <c r="H105" s="308"/>
      <c r="I105" s="308"/>
      <c r="J105" s="308"/>
      <c r="K105" s="308"/>
      <c r="L105" s="308"/>
      <c r="M105" s="308"/>
      <c r="N105" s="116"/>
      <c r="O105" s="116"/>
      <c r="P105" s="116"/>
      <c r="Q105" s="116"/>
      <c r="R105" s="116"/>
    </row>
    <row r="106" ht="15.75" hidden="1" customHeight="1" spans="3:18">
      <c r="C106" s="116"/>
      <c r="D106" s="116"/>
      <c r="E106" s="116"/>
      <c r="F106" s="308"/>
      <c r="G106" s="308"/>
      <c r="H106" s="308"/>
      <c r="I106" s="308"/>
      <c r="J106" s="308"/>
      <c r="K106" s="308"/>
      <c r="L106" s="308"/>
      <c r="M106" s="308"/>
      <c r="N106" s="116"/>
      <c r="O106" s="116"/>
      <c r="P106" s="116"/>
      <c r="Q106" s="116"/>
      <c r="R106" s="116"/>
    </row>
    <row r="107" ht="15.75" hidden="1" customHeight="1" spans="3:18">
      <c r="C107" s="116"/>
      <c r="D107" s="116"/>
      <c r="E107" s="116"/>
      <c r="F107" s="308"/>
      <c r="G107" s="308"/>
      <c r="H107" s="308"/>
      <c r="I107" s="308"/>
      <c r="J107" s="308"/>
      <c r="K107" s="308"/>
      <c r="L107" s="308"/>
      <c r="M107" s="308"/>
      <c r="N107" s="116"/>
      <c r="O107" s="116"/>
      <c r="P107" s="116"/>
      <c r="Q107" s="116"/>
      <c r="R107" s="116"/>
    </row>
    <row r="108" ht="15.75" hidden="1" customHeight="1" spans="3:18">
      <c r="C108" s="116"/>
      <c r="D108" s="116"/>
      <c r="E108" s="116"/>
      <c r="F108" s="308"/>
      <c r="G108" s="308"/>
      <c r="H108" s="308"/>
      <c r="I108" s="308"/>
      <c r="J108" s="308"/>
      <c r="K108" s="308"/>
      <c r="L108" s="308"/>
      <c r="M108" s="308"/>
      <c r="N108" s="116"/>
      <c r="O108" s="116"/>
      <c r="P108" s="116"/>
      <c r="Q108" s="116"/>
      <c r="R108" s="116"/>
    </row>
    <row r="109" ht="15.75" hidden="1" customHeight="1" spans="3:18">
      <c r="C109" s="116"/>
      <c r="D109" s="116"/>
      <c r="E109" s="116"/>
      <c r="F109" s="308"/>
      <c r="G109" s="308"/>
      <c r="H109" s="308"/>
      <c r="I109" s="308"/>
      <c r="J109" s="308"/>
      <c r="K109" s="308"/>
      <c r="L109" s="308"/>
      <c r="M109" s="308"/>
      <c r="N109" s="116"/>
      <c r="O109" s="116"/>
      <c r="P109" s="116"/>
      <c r="Q109" s="116"/>
      <c r="R109" s="116"/>
    </row>
    <row r="110" ht="15.75" hidden="1" customHeight="1" spans="3:18">
      <c r="C110" s="116"/>
      <c r="D110" s="116"/>
      <c r="E110" s="116"/>
      <c r="F110" s="308"/>
      <c r="G110" s="308"/>
      <c r="H110" s="308"/>
      <c r="I110" s="308"/>
      <c r="J110" s="308"/>
      <c r="K110" s="308"/>
      <c r="L110" s="308"/>
      <c r="M110" s="308"/>
      <c r="N110" s="116"/>
      <c r="O110" s="116"/>
      <c r="P110" s="116"/>
      <c r="Q110" s="116"/>
      <c r="R110" s="116"/>
    </row>
    <row r="111" ht="15.75" hidden="1" customHeight="1" spans="3:18">
      <c r="C111" s="116"/>
      <c r="D111" s="116"/>
      <c r="E111" s="116"/>
      <c r="F111" s="308"/>
      <c r="G111" s="308"/>
      <c r="H111" s="308"/>
      <c r="I111" s="308"/>
      <c r="J111" s="308"/>
      <c r="K111" s="308"/>
      <c r="L111" s="308"/>
      <c r="M111" s="308"/>
      <c r="N111" s="116"/>
      <c r="O111" s="116"/>
      <c r="P111" s="116"/>
      <c r="Q111" s="116"/>
      <c r="R111" s="116"/>
    </row>
    <row r="112" ht="15.75" hidden="1" customHeight="1" spans="3:18">
      <c r="C112" s="116"/>
      <c r="D112" s="116"/>
      <c r="E112" s="116"/>
      <c r="F112" s="308"/>
      <c r="G112" s="308"/>
      <c r="H112" s="308"/>
      <c r="I112" s="308"/>
      <c r="J112" s="308"/>
      <c r="K112" s="308"/>
      <c r="L112" s="308"/>
      <c r="M112" s="308"/>
      <c r="N112" s="116"/>
      <c r="O112" s="116"/>
      <c r="P112" s="116"/>
      <c r="Q112" s="116"/>
      <c r="R112" s="116"/>
    </row>
    <row r="113" ht="15.75" hidden="1" customHeight="1" spans="3:18">
      <c r="C113" s="116"/>
      <c r="D113" s="116"/>
      <c r="E113" s="116"/>
      <c r="F113" s="308"/>
      <c r="G113" s="308"/>
      <c r="H113" s="308"/>
      <c r="I113" s="308"/>
      <c r="J113" s="308"/>
      <c r="K113" s="308"/>
      <c r="L113" s="308"/>
      <c r="M113" s="308"/>
      <c r="N113" s="116"/>
      <c r="O113" s="116"/>
      <c r="P113" s="116"/>
      <c r="Q113" s="116"/>
      <c r="R113" s="116"/>
    </row>
    <row r="114" ht="15.75" hidden="1" customHeight="1" spans="3:18">
      <c r="C114" s="116"/>
      <c r="D114" s="116"/>
      <c r="E114" s="116"/>
      <c r="F114" s="308"/>
      <c r="G114" s="308"/>
      <c r="H114" s="308"/>
      <c r="I114" s="308"/>
      <c r="J114" s="308"/>
      <c r="K114" s="308"/>
      <c r="L114" s="308"/>
      <c r="M114" s="308"/>
      <c r="N114" s="116"/>
      <c r="O114" s="116"/>
      <c r="P114" s="116"/>
      <c r="Q114" s="116"/>
      <c r="R114" s="116"/>
    </row>
    <row r="115" ht="15.75" hidden="1" customHeight="1" spans="3:18">
      <c r="C115" s="116"/>
      <c r="D115" s="116"/>
      <c r="E115" s="116"/>
      <c r="F115" s="308"/>
      <c r="G115" s="308"/>
      <c r="H115" s="308"/>
      <c r="I115" s="308"/>
      <c r="J115" s="308"/>
      <c r="K115" s="308"/>
      <c r="L115" s="308"/>
      <c r="M115" s="308"/>
      <c r="N115" s="116"/>
      <c r="O115" s="116"/>
      <c r="P115" s="116"/>
      <c r="Q115" s="116"/>
      <c r="R115" s="116"/>
    </row>
    <row r="116" ht="15.75" hidden="1" customHeight="1" spans="3:18">
      <c r="C116" s="116"/>
      <c r="D116" s="116"/>
      <c r="E116" s="116"/>
      <c r="F116" s="308"/>
      <c r="G116" s="308"/>
      <c r="H116" s="308"/>
      <c r="I116" s="308"/>
      <c r="J116" s="308"/>
      <c r="K116" s="308"/>
      <c r="L116" s="308"/>
      <c r="M116" s="308"/>
      <c r="N116" s="116"/>
      <c r="O116" s="116"/>
      <c r="P116" s="116"/>
      <c r="Q116" s="116"/>
      <c r="R116" s="116"/>
    </row>
    <row r="117" ht="15.75" hidden="1" customHeight="1" spans="3:18">
      <c r="C117" s="116"/>
      <c r="D117" s="116"/>
      <c r="E117" s="116"/>
      <c r="F117" s="308"/>
      <c r="G117" s="308"/>
      <c r="H117" s="308"/>
      <c r="I117" s="308"/>
      <c r="J117" s="308"/>
      <c r="K117" s="308"/>
      <c r="L117" s="308"/>
      <c r="M117" s="308"/>
      <c r="N117" s="116"/>
      <c r="O117" s="116"/>
      <c r="P117" s="116"/>
      <c r="Q117" s="116"/>
      <c r="R117" s="116"/>
    </row>
    <row r="118" ht="15.75" hidden="1" customHeight="1" spans="3:18">
      <c r="C118" s="116"/>
      <c r="D118" s="116"/>
      <c r="E118" s="116"/>
      <c r="F118" s="308"/>
      <c r="G118" s="308"/>
      <c r="H118" s="308"/>
      <c r="I118" s="308"/>
      <c r="J118" s="308"/>
      <c r="K118" s="308"/>
      <c r="L118" s="308"/>
      <c r="M118" s="308"/>
      <c r="N118" s="116"/>
      <c r="O118" s="116"/>
      <c r="P118" s="116"/>
      <c r="Q118" s="116"/>
      <c r="R118" s="116"/>
    </row>
    <row r="119" ht="15.75" hidden="1" customHeight="1" spans="3:18">
      <c r="C119" s="116"/>
      <c r="D119" s="116"/>
      <c r="E119" s="116"/>
      <c r="F119" s="308"/>
      <c r="G119" s="308"/>
      <c r="H119" s="308"/>
      <c r="I119" s="308"/>
      <c r="J119" s="308"/>
      <c r="K119" s="308"/>
      <c r="L119" s="308"/>
      <c r="M119" s="308"/>
      <c r="N119" s="116"/>
      <c r="O119" s="116"/>
      <c r="P119" s="116"/>
      <c r="Q119" s="116"/>
      <c r="R119" s="116"/>
    </row>
    <row r="120" ht="15.75" hidden="1" customHeight="1" spans="3:18">
      <c r="C120" s="116"/>
      <c r="D120" s="116"/>
      <c r="E120" s="116"/>
      <c r="F120" s="308"/>
      <c r="G120" s="308"/>
      <c r="H120" s="308"/>
      <c r="I120" s="308"/>
      <c r="J120" s="308"/>
      <c r="K120" s="308"/>
      <c r="L120" s="308"/>
      <c r="M120" s="308"/>
      <c r="N120" s="116"/>
      <c r="O120" s="116"/>
      <c r="P120" s="116"/>
      <c r="Q120" s="116"/>
      <c r="R120" s="116"/>
    </row>
    <row r="121" ht="15.75" hidden="1" customHeight="1" spans="3:18">
      <c r="C121" s="116"/>
      <c r="D121" s="116"/>
      <c r="E121" s="116"/>
      <c r="F121" s="308"/>
      <c r="G121" s="308"/>
      <c r="H121" s="308"/>
      <c r="I121" s="308"/>
      <c r="J121" s="308"/>
      <c r="K121" s="308"/>
      <c r="L121" s="308"/>
      <c r="M121" s="308"/>
      <c r="N121" s="116"/>
      <c r="O121" s="116"/>
      <c r="P121" s="116"/>
      <c r="Q121" s="116"/>
      <c r="R121" s="116"/>
    </row>
    <row r="122" ht="15.75" hidden="1" customHeight="1" spans="3:18">
      <c r="C122" s="116"/>
      <c r="D122" s="116"/>
      <c r="E122" s="116"/>
      <c r="F122" s="308"/>
      <c r="G122" s="308"/>
      <c r="H122" s="308"/>
      <c r="I122" s="308"/>
      <c r="J122" s="308"/>
      <c r="K122" s="308"/>
      <c r="L122" s="308"/>
      <c r="M122" s="308"/>
      <c r="N122" s="116"/>
      <c r="O122" s="116"/>
      <c r="P122" s="116"/>
      <c r="Q122" s="116"/>
      <c r="R122" s="116"/>
    </row>
    <row r="123" ht="15.75" hidden="1" customHeight="1" spans="3:18">
      <c r="C123" s="116"/>
      <c r="D123" s="116"/>
      <c r="E123" s="116"/>
      <c r="F123" s="308"/>
      <c r="G123" s="308"/>
      <c r="H123" s="308"/>
      <c r="I123" s="308"/>
      <c r="J123" s="308"/>
      <c r="K123" s="308"/>
      <c r="L123" s="308"/>
      <c r="M123" s="308"/>
      <c r="N123" s="116"/>
      <c r="O123" s="116"/>
      <c r="P123" s="116"/>
      <c r="Q123" s="116"/>
      <c r="R123" s="116"/>
    </row>
    <row r="124" ht="15.75" hidden="1" customHeight="1" spans="3:18">
      <c r="C124" s="116"/>
      <c r="D124" s="116"/>
      <c r="E124" s="116"/>
      <c r="F124" s="308"/>
      <c r="G124" s="308"/>
      <c r="H124" s="308"/>
      <c r="I124" s="308"/>
      <c r="J124" s="308"/>
      <c r="K124" s="308"/>
      <c r="L124" s="308"/>
      <c r="M124" s="308"/>
      <c r="N124" s="116"/>
      <c r="O124" s="116"/>
      <c r="P124" s="116"/>
      <c r="Q124" s="116"/>
      <c r="R124" s="116"/>
    </row>
    <row r="125" ht="15.75" hidden="1" customHeight="1" spans="3:18">
      <c r="C125" s="116"/>
      <c r="D125" s="116"/>
      <c r="E125" s="116"/>
      <c r="F125" s="308"/>
      <c r="G125" s="308"/>
      <c r="H125" s="308"/>
      <c r="I125" s="308"/>
      <c r="J125" s="308"/>
      <c r="K125" s="308"/>
      <c r="L125" s="308"/>
      <c r="M125" s="308"/>
      <c r="N125" s="116"/>
      <c r="O125" s="116"/>
      <c r="P125" s="116"/>
      <c r="Q125" s="116"/>
      <c r="R125" s="116"/>
    </row>
    <row r="126" ht="15.75" hidden="1" customHeight="1" spans="3:18">
      <c r="C126" s="116"/>
      <c r="D126" s="116"/>
      <c r="E126" s="116"/>
      <c r="F126" s="308"/>
      <c r="G126" s="308"/>
      <c r="H126" s="308"/>
      <c r="I126" s="308"/>
      <c r="J126" s="308"/>
      <c r="K126" s="308"/>
      <c r="L126" s="308"/>
      <c r="M126" s="308"/>
      <c r="N126" s="116"/>
      <c r="O126" s="116"/>
      <c r="P126" s="116"/>
      <c r="Q126" s="116"/>
      <c r="R126" s="116"/>
    </row>
    <row r="127" ht="15.75" hidden="1" customHeight="1" spans="3:18">
      <c r="C127" s="116"/>
      <c r="D127" s="116"/>
      <c r="E127" s="116"/>
      <c r="F127" s="308"/>
      <c r="G127" s="308"/>
      <c r="H127" s="308"/>
      <c r="I127" s="308"/>
      <c r="J127" s="308"/>
      <c r="K127" s="308"/>
      <c r="L127" s="308"/>
      <c r="M127" s="308"/>
      <c r="N127" s="116"/>
      <c r="O127" s="116"/>
      <c r="P127" s="116"/>
      <c r="Q127" s="116"/>
      <c r="R127" s="116"/>
    </row>
    <row r="128" ht="15.75" hidden="1" customHeight="1" spans="3:18">
      <c r="C128" s="116"/>
      <c r="D128" s="116"/>
      <c r="E128" s="116"/>
      <c r="F128" s="308"/>
      <c r="G128" s="308"/>
      <c r="H128" s="308"/>
      <c r="I128" s="308"/>
      <c r="J128" s="308"/>
      <c r="K128" s="308"/>
      <c r="L128" s="308"/>
      <c r="M128" s="308"/>
      <c r="N128" s="116"/>
      <c r="O128" s="116"/>
      <c r="P128" s="116"/>
      <c r="Q128" s="116"/>
      <c r="R128" s="116"/>
    </row>
    <row r="129" ht="15.75" hidden="1" customHeight="1" spans="3:18">
      <c r="C129" s="116"/>
      <c r="D129" s="116"/>
      <c r="E129" s="116"/>
      <c r="F129" s="308"/>
      <c r="G129" s="308"/>
      <c r="H129" s="308"/>
      <c r="I129" s="308"/>
      <c r="J129" s="308"/>
      <c r="K129" s="308"/>
      <c r="L129" s="308"/>
      <c r="M129" s="308"/>
      <c r="N129" s="116"/>
      <c r="O129" s="116"/>
      <c r="P129" s="116"/>
      <c r="Q129" s="116"/>
      <c r="R129" s="116"/>
    </row>
    <row r="130" ht="15.75" hidden="1" customHeight="1" spans="3:18">
      <c r="C130" s="116"/>
      <c r="D130" s="116"/>
      <c r="E130" s="116"/>
      <c r="F130" s="308"/>
      <c r="G130" s="308"/>
      <c r="H130" s="308"/>
      <c r="I130" s="308"/>
      <c r="J130" s="308"/>
      <c r="K130" s="308"/>
      <c r="L130" s="308"/>
      <c r="M130" s="308"/>
      <c r="N130" s="116"/>
      <c r="O130" s="116"/>
      <c r="P130" s="116"/>
      <c r="Q130" s="116"/>
      <c r="R130" s="116"/>
    </row>
    <row r="131" ht="15.75" hidden="1" customHeight="1" spans="3:18">
      <c r="C131" s="116"/>
      <c r="D131" s="116"/>
      <c r="E131" s="116"/>
      <c r="F131" s="308"/>
      <c r="G131" s="308"/>
      <c r="H131" s="308"/>
      <c r="I131" s="308"/>
      <c r="J131" s="308"/>
      <c r="K131" s="308"/>
      <c r="L131" s="308"/>
      <c r="M131" s="308"/>
      <c r="N131" s="116"/>
      <c r="O131" s="116"/>
      <c r="P131" s="116"/>
      <c r="Q131" s="116"/>
      <c r="R131" s="116"/>
    </row>
    <row r="132" ht="15.75" hidden="1" customHeight="1" spans="3:18">
      <c r="C132" s="116"/>
      <c r="D132" s="116"/>
      <c r="E132" s="116"/>
      <c r="F132" s="308"/>
      <c r="G132" s="308"/>
      <c r="H132" s="308"/>
      <c r="I132" s="308"/>
      <c r="J132" s="308"/>
      <c r="K132" s="308"/>
      <c r="L132" s="308"/>
      <c r="M132" s="308"/>
      <c r="N132" s="116"/>
      <c r="O132" s="116"/>
      <c r="P132" s="116"/>
      <c r="Q132" s="116"/>
      <c r="R132" s="116"/>
    </row>
    <row r="133" ht="15.75" hidden="1" customHeight="1" spans="3:18">
      <c r="C133" s="116"/>
      <c r="D133" s="116"/>
      <c r="E133" s="116"/>
      <c r="F133" s="308"/>
      <c r="G133" s="308"/>
      <c r="H133" s="308"/>
      <c r="I133" s="308"/>
      <c r="J133" s="308"/>
      <c r="K133" s="308"/>
      <c r="L133" s="308"/>
      <c r="M133" s="308"/>
      <c r="N133" s="116"/>
      <c r="O133" s="116"/>
      <c r="P133" s="116"/>
      <c r="Q133" s="116"/>
      <c r="R133" s="116"/>
    </row>
    <row r="134" ht="15.75" hidden="1" customHeight="1" spans="3:18">
      <c r="C134" s="116"/>
      <c r="D134" s="116"/>
      <c r="E134" s="116"/>
      <c r="F134" s="308"/>
      <c r="G134" s="308"/>
      <c r="H134" s="308"/>
      <c r="I134" s="308"/>
      <c r="J134" s="308"/>
      <c r="K134" s="308"/>
      <c r="L134" s="308"/>
      <c r="M134" s="308"/>
      <c r="N134" s="116"/>
      <c r="O134" s="116"/>
      <c r="P134" s="116"/>
      <c r="Q134" s="116"/>
      <c r="R134" s="116"/>
    </row>
    <row r="135" ht="15.75" hidden="1" customHeight="1" spans="3:18">
      <c r="C135" s="116"/>
      <c r="D135" s="116"/>
      <c r="E135" s="116"/>
      <c r="F135" s="308"/>
      <c r="G135" s="308"/>
      <c r="H135" s="308"/>
      <c r="I135" s="308"/>
      <c r="J135" s="308"/>
      <c r="K135" s="308"/>
      <c r="L135" s="308"/>
      <c r="M135" s="308"/>
      <c r="N135" s="116"/>
      <c r="O135" s="116"/>
      <c r="P135" s="116"/>
      <c r="Q135" s="116"/>
      <c r="R135" s="116"/>
    </row>
    <row r="136" ht="15.75" hidden="1" customHeight="1" spans="3:18">
      <c r="C136" s="116"/>
      <c r="D136" s="116"/>
      <c r="E136" s="116"/>
      <c r="F136" s="308"/>
      <c r="G136" s="308"/>
      <c r="H136" s="308"/>
      <c r="I136" s="308"/>
      <c r="J136" s="308"/>
      <c r="K136" s="308"/>
      <c r="L136" s="308"/>
      <c r="M136" s="308"/>
      <c r="N136" s="116"/>
      <c r="O136" s="116"/>
      <c r="P136" s="116"/>
      <c r="Q136" s="116"/>
      <c r="R136" s="116"/>
    </row>
    <row r="137" ht="15.75" hidden="1" customHeight="1" spans="3:18">
      <c r="C137" s="116"/>
      <c r="D137" s="116"/>
      <c r="E137" s="116"/>
      <c r="F137" s="308"/>
      <c r="G137" s="308"/>
      <c r="H137" s="308"/>
      <c r="I137" s="308"/>
      <c r="J137" s="308"/>
      <c r="K137" s="308"/>
      <c r="L137" s="308"/>
      <c r="M137" s="308"/>
      <c r="N137" s="116"/>
      <c r="O137" s="116"/>
      <c r="P137" s="116"/>
      <c r="Q137" s="116"/>
      <c r="R137" s="116"/>
    </row>
    <row r="138" ht="15.75" hidden="1" customHeight="1" spans="3:18">
      <c r="C138" s="116"/>
      <c r="D138" s="116"/>
      <c r="E138" s="116"/>
      <c r="F138" s="308"/>
      <c r="G138" s="308"/>
      <c r="H138" s="308"/>
      <c r="I138" s="308"/>
      <c r="J138" s="308"/>
      <c r="K138" s="308"/>
      <c r="L138" s="308"/>
      <c r="M138" s="308"/>
      <c r="N138" s="116"/>
      <c r="O138" s="116"/>
      <c r="P138" s="116"/>
      <c r="Q138" s="116"/>
      <c r="R138" s="116"/>
    </row>
    <row r="139" ht="15.75" hidden="1" customHeight="1" spans="3:18">
      <c r="C139" s="116"/>
      <c r="D139" s="116"/>
      <c r="E139" s="116"/>
      <c r="F139" s="308"/>
      <c r="G139" s="308"/>
      <c r="H139" s="308"/>
      <c r="I139" s="308"/>
      <c r="J139" s="308"/>
      <c r="K139" s="308"/>
      <c r="L139" s="308"/>
      <c r="M139" s="308"/>
      <c r="N139" s="116"/>
      <c r="O139" s="116"/>
      <c r="P139" s="116"/>
      <c r="Q139" s="116"/>
      <c r="R139" s="116"/>
    </row>
    <row r="140" ht="15.75" hidden="1" customHeight="1" spans="3:18">
      <c r="C140" s="116"/>
      <c r="D140" s="116"/>
      <c r="E140" s="116"/>
      <c r="F140" s="308"/>
      <c r="G140" s="308"/>
      <c r="H140" s="308"/>
      <c r="I140" s="308"/>
      <c r="J140" s="308"/>
      <c r="K140" s="308"/>
      <c r="L140" s="308"/>
      <c r="M140" s="308"/>
      <c r="N140" s="116"/>
      <c r="O140" s="116"/>
      <c r="P140" s="116"/>
      <c r="Q140" s="116"/>
      <c r="R140" s="116"/>
    </row>
    <row r="141" ht="15.75" hidden="1" customHeight="1" spans="3:18">
      <c r="C141" s="116"/>
      <c r="D141" s="116"/>
      <c r="E141" s="116"/>
      <c r="F141" s="308"/>
      <c r="G141" s="308"/>
      <c r="H141" s="308"/>
      <c r="I141" s="308"/>
      <c r="J141" s="308"/>
      <c r="K141" s="308"/>
      <c r="L141" s="308"/>
      <c r="M141" s="308"/>
      <c r="N141" s="116"/>
      <c r="O141" s="116"/>
      <c r="P141" s="116"/>
      <c r="Q141" s="116"/>
      <c r="R141" s="116"/>
    </row>
    <row r="142" ht="15.75" hidden="1" customHeight="1" spans="3:18">
      <c r="C142" s="116"/>
      <c r="D142" s="116"/>
      <c r="E142" s="116"/>
      <c r="F142" s="308"/>
      <c r="G142" s="308"/>
      <c r="H142" s="308"/>
      <c r="I142" s="308"/>
      <c r="J142" s="308"/>
      <c r="K142" s="308"/>
      <c r="L142" s="308"/>
      <c r="M142" s="308"/>
      <c r="N142" s="116"/>
      <c r="O142" s="116"/>
      <c r="P142" s="116"/>
      <c r="Q142" s="116"/>
      <c r="R142" s="116"/>
    </row>
    <row r="143" ht="15.75" hidden="1" customHeight="1" spans="3:18">
      <c r="C143" s="116"/>
      <c r="D143" s="116"/>
      <c r="E143" s="116"/>
      <c r="F143" s="308"/>
      <c r="G143" s="308"/>
      <c r="H143" s="308"/>
      <c r="I143" s="308"/>
      <c r="J143" s="308"/>
      <c r="K143" s="308"/>
      <c r="L143" s="308"/>
      <c r="M143" s="308"/>
      <c r="N143" s="116"/>
      <c r="O143" s="116"/>
      <c r="P143" s="116"/>
      <c r="Q143" s="116"/>
      <c r="R143" s="116"/>
    </row>
    <row r="144" ht="15.75" hidden="1" customHeight="1" spans="3:18">
      <c r="C144" s="116"/>
      <c r="D144" s="116"/>
      <c r="E144" s="116"/>
      <c r="F144" s="308"/>
      <c r="G144" s="308"/>
      <c r="H144" s="308"/>
      <c r="I144" s="308"/>
      <c r="J144" s="308"/>
      <c r="K144" s="308"/>
      <c r="L144" s="308"/>
      <c r="M144" s="308"/>
      <c r="N144" s="116"/>
      <c r="O144" s="116"/>
      <c r="P144" s="116"/>
      <c r="Q144" s="116"/>
      <c r="R144" s="116"/>
    </row>
    <row r="145" ht="15.75" hidden="1" customHeight="1" spans="3:18">
      <c r="C145" s="116"/>
      <c r="D145" s="116"/>
      <c r="E145" s="116"/>
      <c r="F145" s="308"/>
      <c r="G145" s="308"/>
      <c r="H145" s="308"/>
      <c r="I145" s="308"/>
      <c r="J145" s="308"/>
      <c r="K145" s="308"/>
      <c r="L145" s="308"/>
      <c r="M145" s="308"/>
      <c r="N145" s="116"/>
      <c r="O145" s="116"/>
      <c r="P145" s="116"/>
      <c r="Q145" s="116"/>
      <c r="R145" s="116"/>
    </row>
    <row r="146" ht="15.75" hidden="1" customHeight="1" spans="3:18">
      <c r="C146" s="116"/>
      <c r="D146" s="116"/>
      <c r="E146" s="116"/>
      <c r="F146" s="308"/>
      <c r="G146" s="308"/>
      <c r="H146" s="308"/>
      <c r="I146" s="308"/>
      <c r="J146" s="308"/>
      <c r="K146" s="308"/>
      <c r="L146" s="308"/>
      <c r="M146" s="308"/>
      <c r="N146" s="116"/>
      <c r="O146" s="116"/>
      <c r="P146" s="116"/>
      <c r="Q146" s="116"/>
      <c r="R146" s="116"/>
    </row>
    <row r="147" ht="15.75" hidden="1" customHeight="1" spans="3:18">
      <c r="C147" s="116"/>
      <c r="D147" s="116"/>
      <c r="E147" s="116"/>
      <c r="F147" s="308"/>
      <c r="G147" s="308"/>
      <c r="H147" s="308"/>
      <c r="I147" s="308"/>
      <c r="J147" s="308"/>
      <c r="K147" s="308"/>
      <c r="L147" s="308"/>
      <c r="M147" s="308"/>
      <c r="N147" s="116"/>
      <c r="O147" s="116"/>
      <c r="P147" s="116"/>
      <c r="Q147" s="116"/>
      <c r="R147" s="116"/>
    </row>
    <row r="148" ht="15.75" hidden="1" customHeight="1" spans="3:18">
      <c r="C148" s="116"/>
      <c r="D148" s="116"/>
      <c r="E148" s="116"/>
      <c r="F148" s="308"/>
      <c r="G148" s="308"/>
      <c r="H148" s="308"/>
      <c r="I148" s="308"/>
      <c r="J148" s="308"/>
      <c r="K148" s="308"/>
      <c r="L148" s="308"/>
      <c r="M148" s="308"/>
      <c r="N148" s="116"/>
      <c r="O148" s="116"/>
      <c r="P148" s="116"/>
      <c r="Q148" s="116"/>
      <c r="R148" s="116"/>
    </row>
    <row r="149" ht="15.75" hidden="1" customHeight="1" spans="3:18">
      <c r="C149" s="116"/>
      <c r="D149" s="116"/>
      <c r="E149" s="116"/>
      <c r="F149" s="308"/>
      <c r="G149" s="308"/>
      <c r="H149" s="308"/>
      <c r="I149" s="308"/>
      <c r="J149" s="308"/>
      <c r="K149" s="308"/>
      <c r="L149" s="308"/>
      <c r="M149" s="308"/>
      <c r="N149" s="116"/>
      <c r="O149" s="116"/>
      <c r="P149" s="116"/>
      <c r="Q149" s="116"/>
      <c r="R149" s="116"/>
    </row>
    <row r="150" ht="15.75" hidden="1" customHeight="1" spans="3:18">
      <c r="C150" s="116"/>
      <c r="D150" s="116"/>
      <c r="E150" s="116"/>
      <c r="F150" s="308"/>
      <c r="G150" s="308"/>
      <c r="H150" s="308"/>
      <c r="I150" s="308"/>
      <c r="J150" s="308"/>
      <c r="K150" s="308"/>
      <c r="L150" s="308"/>
      <c r="M150" s="308"/>
      <c r="N150" s="116"/>
      <c r="O150" s="116"/>
      <c r="P150" s="116"/>
      <c r="Q150" s="116"/>
      <c r="R150" s="116"/>
    </row>
    <row r="151" ht="15.75" hidden="1" customHeight="1" spans="3:18">
      <c r="C151" s="116"/>
      <c r="D151" s="116"/>
      <c r="E151" s="116"/>
      <c r="F151" s="308"/>
      <c r="G151" s="308"/>
      <c r="H151" s="308"/>
      <c r="I151" s="308"/>
      <c r="J151" s="308"/>
      <c r="K151" s="308"/>
      <c r="L151" s="308"/>
      <c r="M151" s="308"/>
      <c r="N151" s="116"/>
      <c r="O151" s="116"/>
      <c r="P151" s="116"/>
      <c r="Q151" s="116"/>
      <c r="R151" s="116"/>
    </row>
    <row r="152" ht="15.75" hidden="1" customHeight="1" spans="3:18">
      <c r="C152" s="116"/>
      <c r="D152" s="116"/>
      <c r="E152" s="116"/>
      <c r="F152" s="308"/>
      <c r="G152" s="308"/>
      <c r="H152" s="308"/>
      <c r="I152" s="308"/>
      <c r="J152" s="308"/>
      <c r="K152" s="308"/>
      <c r="L152" s="308"/>
      <c r="M152" s="308"/>
      <c r="N152" s="116"/>
      <c r="O152" s="116"/>
      <c r="P152" s="116"/>
      <c r="Q152" s="116"/>
      <c r="R152" s="116"/>
    </row>
    <row r="153" ht="15.75" hidden="1" customHeight="1" spans="3:18">
      <c r="C153" s="116"/>
      <c r="D153" s="116"/>
      <c r="E153" s="116"/>
      <c r="F153" s="308"/>
      <c r="G153" s="308"/>
      <c r="H153" s="308"/>
      <c r="I153" s="308"/>
      <c r="J153" s="308"/>
      <c r="K153" s="308"/>
      <c r="L153" s="308"/>
      <c r="M153" s="308"/>
      <c r="N153" s="116"/>
      <c r="O153" s="116"/>
      <c r="P153" s="116"/>
      <c r="Q153" s="116"/>
      <c r="R153" s="116"/>
    </row>
    <row r="154" ht="15.75" hidden="1" customHeight="1" spans="3:18">
      <c r="C154" s="116"/>
      <c r="D154" s="116"/>
      <c r="E154" s="116"/>
      <c r="F154" s="308"/>
      <c r="G154" s="308"/>
      <c r="H154" s="308"/>
      <c r="I154" s="308"/>
      <c r="J154" s="308"/>
      <c r="K154" s="308"/>
      <c r="L154" s="308"/>
      <c r="M154" s="308"/>
      <c r="N154" s="116"/>
      <c r="O154" s="116"/>
      <c r="P154" s="116"/>
      <c r="Q154" s="116"/>
      <c r="R154" s="116"/>
    </row>
    <row r="155" ht="15.75" hidden="1" customHeight="1" spans="3:18">
      <c r="C155" s="116"/>
      <c r="D155" s="116"/>
      <c r="E155" s="116"/>
      <c r="F155" s="308"/>
      <c r="G155" s="308"/>
      <c r="H155" s="308"/>
      <c r="I155" s="308"/>
      <c r="J155" s="308"/>
      <c r="K155" s="308"/>
      <c r="L155" s="308"/>
      <c r="M155" s="308"/>
      <c r="N155" s="116"/>
      <c r="O155" s="116"/>
      <c r="P155" s="116"/>
      <c r="Q155" s="116"/>
      <c r="R155" s="116"/>
    </row>
    <row r="156" ht="15.75" hidden="1" customHeight="1" spans="3:18">
      <c r="C156" s="116"/>
      <c r="D156" s="116"/>
      <c r="E156" s="116"/>
      <c r="F156" s="308"/>
      <c r="G156" s="308"/>
      <c r="H156" s="308"/>
      <c r="I156" s="308"/>
      <c r="J156" s="308"/>
      <c r="K156" s="308"/>
      <c r="L156" s="308"/>
      <c r="M156" s="308"/>
      <c r="N156" s="116"/>
      <c r="O156" s="116"/>
      <c r="P156" s="116"/>
      <c r="Q156" s="116"/>
      <c r="R156" s="116"/>
    </row>
    <row r="157" ht="15.75" hidden="1" customHeight="1" spans="3:18">
      <c r="C157" s="116"/>
      <c r="D157" s="116"/>
      <c r="E157" s="116"/>
      <c r="F157" s="308"/>
      <c r="G157" s="308"/>
      <c r="H157" s="308"/>
      <c r="I157" s="308"/>
      <c r="J157" s="308"/>
      <c r="K157" s="308"/>
      <c r="L157" s="308"/>
      <c r="M157" s="308"/>
      <c r="N157" s="116"/>
      <c r="O157" s="116"/>
      <c r="P157" s="116"/>
      <c r="Q157" s="116"/>
      <c r="R157" s="116"/>
    </row>
    <row r="158" ht="15.75" hidden="1" customHeight="1" spans="3:18">
      <c r="C158" s="116"/>
      <c r="D158" s="116"/>
      <c r="E158" s="116"/>
      <c r="F158" s="308"/>
      <c r="G158" s="308"/>
      <c r="H158" s="308"/>
      <c r="I158" s="308"/>
      <c r="J158" s="308"/>
      <c r="K158" s="308"/>
      <c r="L158" s="308"/>
      <c r="M158" s="308"/>
      <c r="N158" s="116"/>
      <c r="O158" s="116"/>
      <c r="P158" s="116"/>
      <c r="Q158" s="116"/>
      <c r="R158" s="116"/>
    </row>
    <row r="159" ht="15.75" hidden="1" customHeight="1" spans="3:18">
      <c r="C159" s="116"/>
      <c r="D159" s="116"/>
      <c r="E159" s="116"/>
      <c r="F159" s="308"/>
      <c r="G159" s="308"/>
      <c r="H159" s="308"/>
      <c r="I159" s="308"/>
      <c r="J159" s="308"/>
      <c r="K159" s="308"/>
      <c r="L159" s="308"/>
      <c r="M159" s="308"/>
      <c r="N159" s="116"/>
      <c r="O159" s="116"/>
      <c r="P159" s="116"/>
      <c r="Q159" s="116"/>
      <c r="R159" s="116"/>
    </row>
    <row r="160" ht="15.75" hidden="1" customHeight="1" spans="3:18">
      <c r="C160" s="116"/>
      <c r="D160" s="116"/>
      <c r="E160" s="116"/>
      <c r="F160" s="308"/>
      <c r="G160" s="308"/>
      <c r="H160" s="308"/>
      <c r="I160" s="308"/>
      <c r="J160" s="308"/>
      <c r="K160" s="308"/>
      <c r="L160" s="308"/>
      <c r="M160" s="308"/>
      <c r="N160" s="116"/>
      <c r="O160" s="116"/>
      <c r="P160" s="116"/>
      <c r="Q160" s="116"/>
      <c r="R160" s="116"/>
    </row>
    <row r="161" ht="15.75" hidden="1" customHeight="1" spans="3:18">
      <c r="C161" s="116"/>
      <c r="D161" s="116"/>
      <c r="E161" s="116"/>
      <c r="F161" s="308"/>
      <c r="G161" s="308"/>
      <c r="H161" s="308"/>
      <c r="I161" s="308"/>
      <c r="J161" s="308"/>
      <c r="K161" s="308"/>
      <c r="L161" s="308"/>
      <c r="M161" s="308"/>
      <c r="N161" s="116"/>
      <c r="O161" s="116"/>
      <c r="P161" s="116"/>
      <c r="Q161" s="116"/>
      <c r="R161" s="116"/>
    </row>
    <row r="162" ht="15.75" hidden="1" customHeight="1" spans="3:18">
      <c r="C162" s="116"/>
      <c r="D162" s="116"/>
      <c r="E162" s="116"/>
      <c r="F162" s="308"/>
      <c r="G162" s="308"/>
      <c r="H162" s="308"/>
      <c r="I162" s="308"/>
      <c r="J162" s="308"/>
      <c r="K162" s="308"/>
      <c r="L162" s="308"/>
      <c r="M162" s="308"/>
      <c r="N162" s="116"/>
      <c r="O162" s="116"/>
      <c r="P162" s="116"/>
      <c r="Q162" s="116"/>
      <c r="R162" s="116"/>
    </row>
    <row r="163" ht="15.75" hidden="1" customHeight="1" spans="3:18">
      <c r="C163" s="116"/>
      <c r="D163" s="116"/>
      <c r="E163" s="116"/>
      <c r="F163" s="308"/>
      <c r="G163" s="308"/>
      <c r="H163" s="308"/>
      <c r="I163" s="308"/>
      <c r="J163" s="308"/>
      <c r="K163" s="308"/>
      <c r="L163" s="308"/>
      <c r="M163" s="308"/>
      <c r="N163" s="116"/>
      <c r="O163" s="116"/>
      <c r="P163" s="116"/>
      <c r="Q163" s="116"/>
      <c r="R163" s="116"/>
    </row>
    <row r="164" ht="15.75" hidden="1" customHeight="1" spans="3:18">
      <c r="C164" s="116"/>
      <c r="D164" s="116"/>
      <c r="E164" s="116"/>
      <c r="F164" s="308"/>
      <c r="G164" s="308"/>
      <c r="H164" s="308"/>
      <c r="I164" s="308"/>
      <c r="J164" s="308"/>
      <c r="K164" s="308"/>
      <c r="L164" s="308"/>
      <c r="M164" s="308"/>
      <c r="N164" s="116"/>
      <c r="O164" s="116"/>
      <c r="P164" s="116"/>
      <c r="Q164" s="116"/>
      <c r="R164" s="116"/>
    </row>
    <row r="165" ht="15.75" hidden="1" customHeight="1" spans="3:18">
      <c r="C165" s="116"/>
      <c r="D165" s="116"/>
      <c r="E165" s="116"/>
      <c r="F165" s="308"/>
      <c r="G165" s="308"/>
      <c r="H165" s="308"/>
      <c r="I165" s="308"/>
      <c r="J165" s="308"/>
      <c r="K165" s="308"/>
      <c r="L165" s="308"/>
      <c r="M165" s="308"/>
      <c r="N165" s="116"/>
      <c r="O165" s="116"/>
      <c r="P165" s="116"/>
      <c r="Q165" s="116"/>
      <c r="R165" s="116"/>
    </row>
    <row r="166" ht="15.75" hidden="1" customHeight="1" spans="3:18">
      <c r="C166" s="116"/>
      <c r="D166" s="116"/>
      <c r="E166" s="116"/>
      <c r="F166" s="308"/>
      <c r="G166" s="308"/>
      <c r="H166" s="308"/>
      <c r="I166" s="308"/>
      <c r="J166" s="308"/>
      <c r="K166" s="308"/>
      <c r="L166" s="308"/>
      <c r="M166" s="308"/>
      <c r="N166" s="116"/>
      <c r="O166" s="116"/>
      <c r="P166" s="116"/>
      <c r="Q166" s="116"/>
      <c r="R166" s="116"/>
    </row>
    <row r="167" ht="15.75" hidden="1" customHeight="1" spans="3:18">
      <c r="C167" s="116"/>
      <c r="D167" s="116"/>
      <c r="E167" s="116"/>
      <c r="F167" s="308"/>
      <c r="G167" s="308"/>
      <c r="H167" s="308"/>
      <c r="I167" s="308"/>
      <c r="J167" s="308"/>
      <c r="K167" s="308"/>
      <c r="L167" s="308"/>
      <c r="M167" s="308"/>
      <c r="N167" s="116"/>
      <c r="O167" s="116"/>
      <c r="P167" s="116"/>
      <c r="Q167" s="116"/>
      <c r="R167" s="116"/>
    </row>
    <row r="168" ht="15.75" hidden="1" customHeight="1" spans="3:18">
      <c r="C168" s="116"/>
      <c r="D168" s="116"/>
      <c r="E168" s="116"/>
      <c r="F168" s="308"/>
      <c r="G168" s="308"/>
      <c r="H168" s="308"/>
      <c r="I168" s="308"/>
      <c r="J168" s="308"/>
      <c r="K168" s="308"/>
      <c r="L168" s="308"/>
      <c r="M168" s="308"/>
      <c r="N168" s="116"/>
      <c r="O168" s="116"/>
      <c r="P168" s="116"/>
      <c r="Q168" s="116"/>
      <c r="R168" s="116"/>
    </row>
    <row r="169" ht="15.75" hidden="1" customHeight="1" spans="3:18">
      <c r="C169" s="116"/>
      <c r="D169" s="116"/>
      <c r="E169" s="116"/>
      <c r="F169" s="308"/>
      <c r="G169" s="308"/>
      <c r="H169" s="308"/>
      <c r="I169" s="308"/>
      <c r="J169" s="308"/>
      <c r="K169" s="308"/>
      <c r="L169" s="308"/>
      <c r="M169" s="308"/>
      <c r="N169" s="116"/>
      <c r="O169" s="116"/>
      <c r="P169" s="116"/>
      <c r="Q169" s="116"/>
      <c r="R169" s="116"/>
    </row>
    <row r="170" ht="15.75" hidden="1" customHeight="1" spans="3:18">
      <c r="C170" s="116"/>
      <c r="D170" s="116"/>
      <c r="E170" s="116"/>
      <c r="F170" s="308"/>
      <c r="G170" s="308"/>
      <c r="H170" s="308"/>
      <c r="I170" s="308"/>
      <c r="J170" s="308"/>
      <c r="K170" s="308"/>
      <c r="L170" s="308"/>
      <c r="M170" s="308"/>
      <c r="N170" s="116"/>
      <c r="O170" s="116"/>
      <c r="P170" s="116"/>
      <c r="Q170" s="116"/>
      <c r="R170" s="116"/>
    </row>
    <row r="171" ht="15.75" hidden="1" customHeight="1" spans="3:18">
      <c r="C171" s="116"/>
      <c r="D171" s="116"/>
      <c r="E171" s="116"/>
      <c r="F171" s="308"/>
      <c r="G171" s="308"/>
      <c r="H171" s="308"/>
      <c r="I171" s="308"/>
      <c r="J171" s="308"/>
      <c r="K171" s="308"/>
      <c r="L171" s="308"/>
      <c r="M171" s="308"/>
      <c r="N171" s="116"/>
      <c r="O171" s="116"/>
      <c r="P171" s="116"/>
      <c r="Q171" s="116"/>
      <c r="R171" s="116"/>
    </row>
    <row r="172" ht="15.75" hidden="1" customHeight="1" spans="3:18">
      <c r="C172" s="116"/>
      <c r="D172" s="116"/>
      <c r="E172" s="116"/>
      <c r="F172" s="308"/>
      <c r="G172" s="308"/>
      <c r="H172" s="308"/>
      <c r="I172" s="308"/>
      <c r="J172" s="308"/>
      <c r="K172" s="308"/>
      <c r="L172" s="308"/>
      <c r="M172" s="308"/>
      <c r="N172" s="116"/>
      <c r="O172" s="116"/>
      <c r="P172" s="116"/>
      <c r="Q172" s="116"/>
      <c r="R172" s="116"/>
    </row>
    <row r="173" ht="15.75" hidden="1" customHeight="1" spans="3:18">
      <c r="C173" s="116"/>
      <c r="D173" s="116"/>
      <c r="E173" s="116"/>
      <c r="F173" s="308"/>
      <c r="G173" s="308"/>
      <c r="H173" s="308"/>
      <c r="I173" s="308"/>
      <c r="J173" s="308"/>
      <c r="K173" s="308"/>
      <c r="L173" s="308"/>
      <c r="M173" s="308"/>
      <c r="N173" s="116"/>
      <c r="O173" s="116"/>
      <c r="P173" s="116"/>
      <c r="Q173" s="116"/>
      <c r="R173" s="116"/>
    </row>
    <row r="174" ht="15.75" hidden="1" customHeight="1" spans="3:18">
      <c r="C174" s="116"/>
      <c r="D174" s="116"/>
      <c r="E174" s="116"/>
      <c r="F174" s="308"/>
      <c r="G174" s="308"/>
      <c r="H174" s="308"/>
      <c r="I174" s="308"/>
      <c r="J174" s="308"/>
      <c r="K174" s="308"/>
      <c r="L174" s="308"/>
      <c r="M174" s="308"/>
      <c r="N174" s="116"/>
      <c r="O174" s="116"/>
      <c r="P174" s="116"/>
      <c r="Q174" s="116"/>
      <c r="R174" s="116"/>
    </row>
    <row r="175" ht="15.75" hidden="1" customHeight="1" spans="3:18">
      <c r="C175" s="116"/>
      <c r="D175" s="116"/>
      <c r="E175" s="116"/>
      <c r="F175" s="308"/>
      <c r="G175" s="308"/>
      <c r="H175" s="308"/>
      <c r="I175" s="308"/>
      <c r="J175" s="308"/>
      <c r="K175" s="308"/>
      <c r="L175" s="308"/>
      <c r="M175" s="308"/>
      <c r="N175" s="116"/>
      <c r="O175" s="116"/>
      <c r="P175" s="116"/>
      <c r="Q175" s="116"/>
      <c r="R175" s="116"/>
    </row>
    <row r="176" ht="15.75" hidden="1" customHeight="1" spans="3:18">
      <c r="C176" s="116"/>
      <c r="D176" s="116"/>
      <c r="E176" s="116"/>
      <c r="F176" s="308"/>
      <c r="G176" s="308"/>
      <c r="H176" s="308"/>
      <c r="I176" s="308"/>
      <c r="J176" s="308"/>
      <c r="K176" s="308"/>
      <c r="L176" s="308"/>
      <c r="M176" s="308"/>
      <c r="N176" s="116"/>
      <c r="O176" s="116"/>
      <c r="P176" s="116"/>
      <c r="Q176" s="116"/>
      <c r="R176" s="116"/>
    </row>
    <row r="177" ht="15.75" hidden="1" customHeight="1" spans="3:18">
      <c r="C177" s="116"/>
      <c r="D177" s="116"/>
      <c r="E177" s="116"/>
      <c r="F177" s="308"/>
      <c r="G177" s="308"/>
      <c r="H177" s="308"/>
      <c r="I177" s="308"/>
      <c r="J177" s="308"/>
      <c r="K177" s="308"/>
      <c r="L177" s="308"/>
      <c r="M177" s="308"/>
      <c r="N177" s="116"/>
      <c r="O177" s="116"/>
      <c r="P177" s="116"/>
      <c r="Q177" s="116"/>
      <c r="R177" s="116"/>
    </row>
    <row r="178" ht="15.75" hidden="1" customHeight="1" spans="3:18">
      <c r="C178" s="116"/>
      <c r="D178" s="116"/>
      <c r="E178" s="116"/>
      <c r="F178" s="308"/>
      <c r="G178" s="308"/>
      <c r="H178" s="308"/>
      <c r="I178" s="308"/>
      <c r="J178" s="308"/>
      <c r="K178" s="308"/>
      <c r="L178" s="308"/>
      <c r="M178" s="308"/>
      <c r="N178" s="116"/>
      <c r="O178" s="116"/>
      <c r="P178" s="116"/>
      <c r="Q178" s="116"/>
      <c r="R178" s="116"/>
    </row>
    <row r="179" ht="15.75" hidden="1" customHeight="1" spans="3:18">
      <c r="C179" s="116"/>
      <c r="D179" s="116"/>
      <c r="E179" s="116"/>
      <c r="F179" s="308"/>
      <c r="G179" s="308"/>
      <c r="H179" s="308"/>
      <c r="I179" s="308"/>
      <c r="J179" s="308"/>
      <c r="K179" s="308"/>
      <c r="L179" s="308"/>
      <c r="M179" s="308"/>
      <c r="N179" s="116"/>
      <c r="O179" s="116"/>
      <c r="P179" s="116"/>
      <c r="Q179" s="116"/>
      <c r="R179" s="116"/>
    </row>
    <row r="180" ht="15.75" hidden="1" customHeight="1" spans="3:18">
      <c r="C180" s="116"/>
      <c r="D180" s="116"/>
      <c r="E180" s="116"/>
      <c r="F180" s="308"/>
      <c r="G180" s="308"/>
      <c r="H180" s="308"/>
      <c r="I180" s="308"/>
      <c r="J180" s="308"/>
      <c r="K180" s="308"/>
      <c r="L180" s="308"/>
      <c r="M180" s="308"/>
      <c r="N180" s="116"/>
      <c r="O180" s="116"/>
      <c r="P180" s="116"/>
      <c r="Q180" s="116"/>
      <c r="R180" s="116"/>
    </row>
    <row r="181" ht="15.75" hidden="1" customHeight="1" spans="3:18">
      <c r="C181" s="116"/>
      <c r="D181" s="116"/>
      <c r="E181" s="116"/>
      <c r="F181" s="308"/>
      <c r="G181" s="308"/>
      <c r="H181" s="308"/>
      <c r="I181" s="308"/>
      <c r="J181" s="308"/>
      <c r="K181" s="308"/>
      <c r="L181" s="308"/>
      <c r="M181" s="308"/>
      <c r="N181" s="116"/>
      <c r="O181" s="116"/>
      <c r="P181" s="116"/>
      <c r="Q181" s="116"/>
      <c r="R181" s="116"/>
    </row>
    <row r="182" ht="15.75" hidden="1" customHeight="1" spans="3:18">
      <c r="C182" s="116"/>
      <c r="D182" s="116"/>
      <c r="E182" s="116"/>
      <c r="F182" s="308"/>
      <c r="G182" s="308"/>
      <c r="H182" s="308"/>
      <c r="I182" s="308"/>
      <c r="J182" s="308"/>
      <c r="K182" s="308"/>
      <c r="L182" s="308"/>
      <c r="M182" s="308"/>
      <c r="N182" s="116"/>
      <c r="O182" s="116"/>
      <c r="P182" s="116"/>
      <c r="Q182" s="116"/>
      <c r="R182" s="116"/>
    </row>
    <row r="183" ht="15.75" hidden="1" customHeight="1" spans="3:18">
      <c r="C183" s="116"/>
      <c r="D183" s="116"/>
      <c r="E183" s="116"/>
      <c r="F183" s="308"/>
      <c r="G183" s="308"/>
      <c r="H183" s="308"/>
      <c r="I183" s="308"/>
      <c r="J183" s="308"/>
      <c r="K183" s="308"/>
      <c r="L183" s="308"/>
      <c r="M183" s="308"/>
      <c r="N183" s="116"/>
      <c r="O183" s="116"/>
      <c r="P183" s="116"/>
      <c r="Q183" s="116"/>
      <c r="R183" s="116"/>
    </row>
    <row r="184" ht="15.75" hidden="1" customHeight="1" spans="3:18">
      <c r="C184" s="116"/>
      <c r="D184" s="116"/>
      <c r="E184" s="116"/>
      <c r="F184" s="308"/>
      <c r="G184" s="308"/>
      <c r="H184" s="308"/>
      <c r="I184" s="308"/>
      <c r="J184" s="308"/>
      <c r="K184" s="308"/>
      <c r="L184" s="308"/>
      <c r="M184" s="308"/>
      <c r="N184" s="116"/>
      <c r="O184" s="116"/>
      <c r="P184" s="116"/>
      <c r="Q184" s="116"/>
      <c r="R184" s="116"/>
    </row>
    <row r="185" ht="15.75" hidden="1" customHeight="1" spans="3:18">
      <c r="C185" s="116"/>
      <c r="D185" s="116"/>
      <c r="E185" s="116"/>
      <c r="F185" s="308"/>
      <c r="G185" s="308"/>
      <c r="H185" s="308"/>
      <c r="I185" s="308"/>
      <c r="J185" s="308"/>
      <c r="K185" s="308"/>
      <c r="L185" s="308"/>
      <c r="M185" s="308"/>
      <c r="N185" s="116"/>
      <c r="O185" s="116"/>
      <c r="P185" s="116"/>
      <c r="Q185" s="116"/>
      <c r="R185" s="116"/>
    </row>
    <row r="186" ht="15.75" hidden="1" customHeight="1" spans="3:18">
      <c r="C186" s="116"/>
      <c r="D186" s="116"/>
      <c r="E186" s="116"/>
      <c r="F186" s="308"/>
      <c r="G186" s="308"/>
      <c r="H186" s="308"/>
      <c r="I186" s="308"/>
      <c r="J186" s="308"/>
      <c r="K186" s="308"/>
      <c r="L186" s="308"/>
      <c r="M186" s="308"/>
      <c r="N186" s="116"/>
      <c r="O186" s="116"/>
      <c r="P186" s="116"/>
      <c r="Q186" s="116"/>
      <c r="R186" s="116"/>
    </row>
    <row r="187" ht="15.75" hidden="1" customHeight="1" spans="3:18">
      <c r="C187" s="116"/>
      <c r="D187" s="116"/>
      <c r="E187" s="116"/>
      <c r="F187" s="308"/>
      <c r="G187" s="308"/>
      <c r="H187" s="308"/>
      <c r="I187" s="308"/>
      <c r="J187" s="308"/>
      <c r="K187" s="308"/>
      <c r="L187" s="308"/>
      <c r="M187" s="308"/>
      <c r="N187" s="116"/>
      <c r="O187" s="116"/>
      <c r="P187" s="116"/>
      <c r="Q187" s="116"/>
      <c r="R187" s="116"/>
    </row>
    <row r="188" ht="15.75" hidden="1" customHeight="1" spans="3:18">
      <c r="C188" s="116"/>
      <c r="D188" s="116"/>
      <c r="E188" s="116"/>
      <c r="F188" s="308"/>
      <c r="G188" s="308"/>
      <c r="H188" s="308"/>
      <c r="I188" s="308"/>
      <c r="J188" s="308"/>
      <c r="K188" s="308"/>
      <c r="L188" s="308"/>
      <c r="M188" s="308"/>
      <c r="N188" s="116"/>
      <c r="O188" s="116"/>
      <c r="P188" s="116"/>
      <c r="Q188" s="116"/>
      <c r="R188" s="116"/>
    </row>
    <row r="189" ht="15.75" hidden="1" customHeight="1" spans="3:18">
      <c r="C189" s="116"/>
      <c r="D189" s="116"/>
      <c r="E189" s="116"/>
      <c r="F189" s="308"/>
      <c r="G189" s="308"/>
      <c r="H189" s="308"/>
      <c r="I189" s="308"/>
      <c r="J189" s="308"/>
      <c r="K189" s="308"/>
      <c r="L189" s="308"/>
      <c r="M189" s="308"/>
      <c r="N189" s="116"/>
      <c r="O189" s="116"/>
      <c r="P189" s="116"/>
      <c r="Q189" s="116"/>
      <c r="R189" s="116"/>
    </row>
    <row r="190" ht="15.75" hidden="1" customHeight="1" spans="3:18">
      <c r="C190" s="116"/>
      <c r="D190" s="116"/>
      <c r="E190" s="116"/>
      <c r="F190" s="308"/>
      <c r="G190" s="308"/>
      <c r="H190" s="308"/>
      <c r="I190" s="308"/>
      <c r="J190" s="308"/>
      <c r="K190" s="308"/>
      <c r="L190" s="308"/>
      <c r="M190" s="308"/>
      <c r="N190" s="116"/>
      <c r="O190" s="116"/>
      <c r="P190" s="116"/>
      <c r="Q190" s="116"/>
      <c r="R190" s="116"/>
    </row>
    <row r="191" ht="15.75" hidden="1" customHeight="1" spans="3:18">
      <c r="C191" s="116"/>
      <c r="D191" s="116"/>
      <c r="E191" s="116"/>
      <c r="F191" s="308"/>
      <c r="G191" s="308"/>
      <c r="H191" s="308"/>
      <c r="I191" s="308"/>
      <c r="J191" s="308"/>
      <c r="K191" s="308"/>
      <c r="L191" s="308"/>
      <c r="M191" s="308"/>
      <c r="N191" s="116"/>
      <c r="O191" s="116"/>
      <c r="P191" s="116"/>
      <c r="Q191" s="116"/>
      <c r="R191" s="116"/>
    </row>
    <row r="192" ht="15.75" hidden="1" customHeight="1" spans="3:18">
      <c r="C192" s="116"/>
      <c r="D192" s="116"/>
      <c r="E192" s="116"/>
      <c r="F192" s="308"/>
      <c r="G192" s="308"/>
      <c r="H192" s="308"/>
      <c r="I192" s="308"/>
      <c r="J192" s="308"/>
      <c r="K192" s="308"/>
      <c r="L192" s="308"/>
      <c r="M192" s="308"/>
      <c r="N192" s="116"/>
      <c r="O192" s="116"/>
      <c r="P192" s="116"/>
      <c r="Q192" s="116"/>
      <c r="R192" s="116"/>
    </row>
    <row r="193" ht="15.75" hidden="1" customHeight="1" spans="3:18">
      <c r="C193" s="116"/>
      <c r="D193" s="116"/>
      <c r="E193" s="116"/>
      <c r="F193" s="308"/>
      <c r="G193" s="308"/>
      <c r="H193" s="308"/>
      <c r="I193" s="308"/>
      <c r="J193" s="308"/>
      <c r="K193" s="308"/>
      <c r="L193" s="308"/>
      <c r="M193" s="308"/>
      <c r="N193" s="116"/>
      <c r="O193" s="116"/>
      <c r="P193" s="116"/>
      <c r="Q193" s="116"/>
      <c r="R193" s="116"/>
    </row>
    <row r="194" ht="15.75" hidden="1" customHeight="1" spans="3:18">
      <c r="C194" s="116"/>
      <c r="D194" s="116"/>
      <c r="E194" s="116"/>
      <c r="F194" s="308"/>
      <c r="G194" s="308"/>
      <c r="H194" s="308"/>
      <c r="I194" s="308"/>
      <c r="J194" s="308"/>
      <c r="K194" s="308"/>
      <c r="L194" s="308"/>
      <c r="M194" s="308"/>
      <c r="N194" s="116"/>
      <c r="O194" s="116"/>
      <c r="P194" s="116"/>
      <c r="Q194" s="116"/>
      <c r="R194" s="116"/>
    </row>
    <row r="195" ht="15.75" hidden="1" customHeight="1" spans="3:18">
      <c r="C195" s="116"/>
      <c r="D195" s="116"/>
      <c r="E195" s="116"/>
      <c r="F195" s="308"/>
      <c r="G195" s="308"/>
      <c r="H195" s="308"/>
      <c r="I195" s="308"/>
      <c r="J195" s="308"/>
      <c r="K195" s="308"/>
      <c r="L195" s="308"/>
      <c r="M195" s="308"/>
      <c r="N195" s="116"/>
      <c r="O195" s="116"/>
      <c r="P195" s="116"/>
      <c r="Q195" s="116"/>
      <c r="R195" s="116"/>
    </row>
    <row r="196" ht="15.75" hidden="1" customHeight="1" spans="3:18">
      <c r="C196" s="116"/>
      <c r="D196" s="116"/>
      <c r="E196" s="116"/>
      <c r="F196" s="308"/>
      <c r="G196" s="308"/>
      <c r="H196" s="308"/>
      <c r="I196" s="308"/>
      <c r="J196" s="308"/>
      <c r="K196" s="308"/>
      <c r="L196" s="308"/>
      <c r="M196" s="308"/>
      <c r="N196" s="116"/>
      <c r="O196" s="116"/>
      <c r="P196" s="116"/>
      <c r="Q196" s="116"/>
      <c r="R196" s="116"/>
    </row>
    <row r="197" ht="15.75" hidden="1" customHeight="1" spans="3:18">
      <c r="C197" s="116"/>
      <c r="D197" s="116"/>
      <c r="E197" s="116"/>
      <c r="F197" s="308"/>
      <c r="G197" s="308"/>
      <c r="H197" s="308"/>
      <c r="I197" s="308"/>
      <c r="J197" s="308"/>
      <c r="K197" s="308"/>
      <c r="L197" s="308"/>
      <c r="M197" s="308"/>
      <c r="N197" s="116"/>
      <c r="O197" s="116"/>
      <c r="P197" s="116"/>
      <c r="Q197" s="116"/>
      <c r="R197" s="116"/>
    </row>
    <row r="198" ht="15.75" hidden="1" customHeight="1" spans="3:18">
      <c r="C198" s="116"/>
      <c r="D198" s="116"/>
      <c r="E198" s="116"/>
      <c r="F198" s="308"/>
      <c r="G198" s="308"/>
      <c r="H198" s="308"/>
      <c r="I198" s="308"/>
      <c r="J198" s="308"/>
      <c r="K198" s="308"/>
      <c r="L198" s="308"/>
      <c r="M198" s="308"/>
      <c r="N198" s="116"/>
      <c r="O198" s="116"/>
      <c r="P198" s="116"/>
      <c r="Q198" s="116"/>
      <c r="R198" s="116"/>
    </row>
    <row r="199" ht="15.75" hidden="1" customHeight="1" spans="3:18">
      <c r="C199" s="116"/>
      <c r="D199" s="116"/>
      <c r="E199" s="116"/>
      <c r="F199" s="308"/>
      <c r="G199" s="308"/>
      <c r="H199" s="308"/>
      <c r="I199" s="308"/>
      <c r="J199" s="308"/>
      <c r="K199" s="308"/>
      <c r="L199" s="308"/>
      <c r="M199" s="308"/>
      <c r="N199" s="116"/>
      <c r="O199" s="116"/>
      <c r="P199" s="116"/>
      <c r="Q199" s="116"/>
      <c r="R199" s="116"/>
    </row>
    <row r="200" ht="15.75" hidden="1" customHeight="1" spans="3:18">
      <c r="C200" s="116"/>
      <c r="D200" s="116"/>
      <c r="E200" s="116"/>
      <c r="F200" s="308"/>
      <c r="G200" s="308"/>
      <c r="H200" s="308"/>
      <c r="I200" s="308"/>
      <c r="J200" s="308"/>
      <c r="K200" s="308"/>
      <c r="L200" s="308"/>
      <c r="M200" s="308"/>
      <c r="N200" s="116"/>
      <c r="O200" s="116"/>
      <c r="P200" s="116"/>
      <c r="Q200" s="116"/>
      <c r="R200" s="116"/>
    </row>
    <row r="201" ht="15.75" hidden="1" customHeight="1" spans="3:18">
      <c r="C201" s="116"/>
      <c r="D201" s="116"/>
      <c r="E201" s="116"/>
      <c r="F201" s="308"/>
      <c r="G201" s="308"/>
      <c r="H201" s="308"/>
      <c r="I201" s="308"/>
      <c r="J201" s="308"/>
      <c r="K201" s="308"/>
      <c r="L201" s="308"/>
      <c r="M201" s="308"/>
      <c r="N201" s="116"/>
      <c r="O201" s="116"/>
      <c r="P201" s="116"/>
      <c r="Q201" s="116"/>
      <c r="R201" s="116"/>
    </row>
    <row r="202" ht="15.75" hidden="1" customHeight="1" spans="3:18">
      <c r="C202" s="116"/>
      <c r="D202" s="116"/>
      <c r="E202" s="116"/>
      <c r="F202" s="308"/>
      <c r="G202" s="308"/>
      <c r="H202" s="308"/>
      <c r="I202" s="308"/>
      <c r="J202" s="308"/>
      <c r="K202" s="308"/>
      <c r="L202" s="308"/>
      <c r="M202" s="308"/>
      <c r="N202" s="116"/>
      <c r="O202" s="116"/>
      <c r="P202" s="116"/>
      <c r="Q202" s="116"/>
      <c r="R202" s="116"/>
    </row>
    <row r="203" ht="15.75" hidden="1" customHeight="1" spans="3:18">
      <c r="C203" s="116"/>
      <c r="D203" s="116"/>
      <c r="E203" s="116"/>
      <c r="F203" s="308"/>
      <c r="G203" s="308"/>
      <c r="H203" s="308"/>
      <c r="I203" s="308"/>
      <c r="J203" s="308"/>
      <c r="K203" s="308"/>
      <c r="L203" s="308"/>
      <c r="M203" s="308"/>
      <c r="N203" s="116"/>
      <c r="O203" s="116"/>
      <c r="P203" s="116"/>
      <c r="Q203" s="116"/>
      <c r="R203" s="116"/>
    </row>
    <row r="204" ht="15.75" hidden="1" customHeight="1" spans="3:18">
      <c r="C204" s="116"/>
      <c r="D204" s="116"/>
      <c r="E204" s="116"/>
      <c r="F204" s="308"/>
      <c r="G204" s="308"/>
      <c r="H204" s="308"/>
      <c r="I204" s="308"/>
      <c r="J204" s="308"/>
      <c r="K204" s="308"/>
      <c r="L204" s="308"/>
      <c r="M204" s="308"/>
      <c r="N204" s="116"/>
      <c r="O204" s="116"/>
      <c r="P204" s="116"/>
      <c r="Q204" s="116"/>
      <c r="R204" s="116"/>
    </row>
    <row r="205" ht="15.75" hidden="1" customHeight="1" spans="3:18">
      <c r="C205" s="116"/>
      <c r="D205" s="116"/>
      <c r="E205" s="116"/>
      <c r="F205" s="308"/>
      <c r="G205" s="308"/>
      <c r="H205" s="308"/>
      <c r="I205" s="308"/>
      <c r="J205" s="308"/>
      <c r="K205" s="308"/>
      <c r="L205" s="308"/>
      <c r="M205" s="308"/>
      <c r="N205" s="116"/>
      <c r="O205" s="116"/>
      <c r="P205" s="116"/>
      <c r="Q205" s="116"/>
      <c r="R205" s="116"/>
    </row>
    <row r="206" ht="15.75" hidden="1" customHeight="1" spans="3:18">
      <c r="C206" s="116"/>
      <c r="D206" s="116"/>
      <c r="E206" s="116"/>
      <c r="F206" s="308"/>
      <c r="G206" s="308"/>
      <c r="H206" s="308"/>
      <c r="I206" s="308"/>
      <c r="J206" s="308"/>
      <c r="K206" s="308"/>
      <c r="L206" s="308"/>
      <c r="M206" s="308"/>
      <c r="N206" s="116"/>
      <c r="O206" s="116"/>
      <c r="P206" s="116"/>
      <c r="Q206" s="116"/>
      <c r="R206" s="116"/>
    </row>
    <row r="207" ht="15.75" hidden="1" customHeight="1" spans="3:18">
      <c r="C207" s="116"/>
      <c r="D207" s="116"/>
      <c r="E207" s="116"/>
      <c r="F207" s="308"/>
      <c r="G207" s="308"/>
      <c r="H207" s="308"/>
      <c r="I207" s="308"/>
      <c r="J207" s="308"/>
      <c r="K207" s="308"/>
      <c r="L207" s="308"/>
      <c r="M207" s="308"/>
      <c r="N207" s="116"/>
      <c r="O207" s="116"/>
      <c r="P207" s="116"/>
      <c r="Q207" s="116"/>
      <c r="R207" s="116"/>
    </row>
    <row r="208" ht="15.75" hidden="1" customHeight="1" spans="3:18">
      <c r="C208" s="116"/>
      <c r="D208" s="116"/>
      <c r="E208" s="116"/>
      <c r="F208" s="308"/>
      <c r="G208" s="308"/>
      <c r="H208" s="308"/>
      <c r="I208" s="308"/>
      <c r="J208" s="308"/>
      <c r="K208" s="308"/>
      <c r="L208" s="308"/>
      <c r="M208" s="308"/>
      <c r="N208" s="116"/>
      <c r="O208" s="116"/>
      <c r="P208" s="116"/>
      <c r="Q208" s="116"/>
      <c r="R208" s="116"/>
    </row>
    <row r="209" ht="15.75" hidden="1" customHeight="1" spans="3:18">
      <c r="C209" s="116"/>
      <c r="D209" s="116"/>
      <c r="E209" s="116"/>
      <c r="F209" s="308"/>
      <c r="G209" s="308"/>
      <c r="H209" s="308"/>
      <c r="I209" s="308"/>
      <c r="J209" s="308"/>
      <c r="K209" s="308"/>
      <c r="L209" s="308"/>
      <c r="M209" s="308"/>
      <c r="N209" s="116"/>
      <c r="O209" s="116"/>
      <c r="P209" s="116"/>
      <c r="Q209" s="116"/>
      <c r="R209" s="116"/>
    </row>
    <row r="210" ht="15.75" hidden="1" customHeight="1" spans="3:18">
      <c r="C210" s="116"/>
      <c r="D210" s="116"/>
      <c r="E210" s="116"/>
      <c r="F210" s="308"/>
      <c r="G210" s="308"/>
      <c r="H210" s="308"/>
      <c r="I210" s="308"/>
      <c r="J210" s="308"/>
      <c r="K210" s="308"/>
      <c r="L210" s="308"/>
      <c r="M210" s="308"/>
      <c r="N210" s="116"/>
      <c r="O210" s="116"/>
      <c r="P210" s="116"/>
      <c r="Q210" s="116"/>
      <c r="R210" s="116"/>
    </row>
    <row r="211" ht="15.75" hidden="1" customHeight="1" spans="3:18">
      <c r="C211" s="116"/>
      <c r="D211" s="116"/>
      <c r="E211" s="116"/>
      <c r="F211" s="308"/>
      <c r="G211" s="308"/>
      <c r="H211" s="308"/>
      <c r="I211" s="308"/>
      <c r="J211" s="308"/>
      <c r="K211" s="308"/>
      <c r="L211" s="308"/>
      <c r="M211" s="308"/>
      <c r="N211" s="116"/>
      <c r="O211" s="116"/>
      <c r="P211" s="116"/>
      <c r="Q211" s="116"/>
      <c r="R211" s="116"/>
    </row>
    <row r="212" ht="15.75" hidden="1" customHeight="1" spans="3:18">
      <c r="C212" s="116"/>
      <c r="D212" s="116"/>
      <c r="E212" s="116"/>
      <c r="F212" s="308"/>
      <c r="G212" s="308"/>
      <c r="H212" s="308"/>
      <c r="I212" s="308"/>
      <c r="J212" s="308"/>
      <c r="K212" s="308"/>
      <c r="L212" s="308"/>
      <c r="M212" s="308"/>
      <c r="N212" s="116"/>
      <c r="O212" s="116"/>
      <c r="P212" s="116"/>
      <c r="Q212" s="116"/>
      <c r="R212" s="116"/>
    </row>
    <row r="213" ht="15.75" hidden="1" customHeight="1" spans="3:18">
      <c r="C213" s="116"/>
      <c r="D213" s="116"/>
      <c r="E213" s="116"/>
      <c r="F213" s="308"/>
      <c r="G213" s="308"/>
      <c r="H213" s="308"/>
      <c r="I213" s="308"/>
      <c r="J213" s="308"/>
      <c r="K213" s="308"/>
      <c r="L213" s="308"/>
      <c r="M213" s="308"/>
      <c r="N213" s="116"/>
      <c r="O213" s="116"/>
      <c r="P213" s="116"/>
      <c r="Q213" s="116"/>
      <c r="R213" s="116"/>
    </row>
    <row r="214" ht="15.75" hidden="1" customHeight="1" spans="3:18">
      <c r="C214" s="116"/>
      <c r="D214" s="116"/>
      <c r="E214" s="116"/>
      <c r="F214" s="308"/>
      <c r="G214" s="308"/>
      <c r="H214" s="308"/>
      <c r="I214" s="308"/>
      <c r="J214" s="308"/>
      <c r="K214" s="308"/>
      <c r="L214" s="308"/>
      <c r="M214" s="308"/>
      <c r="N214" s="116"/>
      <c r="O214" s="116"/>
      <c r="P214" s="116"/>
      <c r="Q214" s="116"/>
      <c r="R214" s="116"/>
    </row>
    <row r="215" ht="15.75" hidden="1" customHeight="1" spans="3:18">
      <c r="C215" s="116"/>
      <c r="D215" s="116"/>
      <c r="E215" s="116"/>
      <c r="F215" s="308"/>
      <c r="G215" s="308"/>
      <c r="H215" s="308"/>
      <c r="I215" s="308"/>
      <c r="J215" s="308"/>
      <c r="K215" s="308"/>
      <c r="L215" s="308"/>
      <c r="M215" s="308"/>
      <c r="N215" s="116"/>
      <c r="O215" s="116"/>
      <c r="P215" s="116"/>
      <c r="Q215" s="116"/>
      <c r="R215" s="116"/>
    </row>
    <row r="216" ht="15.75" hidden="1" customHeight="1" spans="3:18">
      <c r="C216" s="116"/>
      <c r="D216" s="116"/>
      <c r="E216" s="116"/>
      <c r="F216" s="308"/>
      <c r="G216" s="308"/>
      <c r="H216" s="308"/>
      <c r="I216" s="308"/>
      <c r="J216" s="308"/>
      <c r="K216" s="308"/>
      <c r="L216" s="308"/>
      <c r="M216" s="308"/>
      <c r="N216" s="116"/>
      <c r="O216" s="116"/>
      <c r="P216" s="116"/>
      <c r="Q216" s="116"/>
      <c r="R216" s="116"/>
    </row>
    <row r="217" ht="15.75" hidden="1" customHeight="1" spans="3:18">
      <c r="C217" s="116"/>
      <c r="D217" s="116"/>
      <c r="E217" s="116"/>
      <c r="F217" s="308"/>
      <c r="G217" s="308"/>
      <c r="H217" s="308"/>
      <c r="I217" s="308"/>
      <c r="J217" s="308"/>
      <c r="K217" s="308"/>
      <c r="L217" s="308"/>
      <c r="M217" s="308"/>
      <c r="N217" s="116"/>
      <c r="O217" s="116"/>
      <c r="P217" s="116"/>
      <c r="Q217" s="116"/>
      <c r="R217" s="116"/>
    </row>
    <row r="218" ht="15.75" hidden="1" customHeight="1" spans="3:18">
      <c r="C218" s="116"/>
      <c r="D218" s="116"/>
      <c r="E218" s="116"/>
      <c r="F218" s="308"/>
      <c r="G218" s="308"/>
      <c r="H218" s="308"/>
      <c r="I218" s="308"/>
      <c r="J218" s="308"/>
      <c r="K218" s="308"/>
      <c r="L218" s="308"/>
      <c r="M218" s="308"/>
      <c r="N218" s="116"/>
      <c r="O218" s="116"/>
      <c r="P218" s="116"/>
      <c r="Q218" s="116"/>
      <c r="R218" s="116"/>
    </row>
    <row r="219" ht="15.75" hidden="1" customHeight="1" spans="3:18">
      <c r="C219" s="116"/>
      <c r="D219" s="116"/>
      <c r="E219" s="116"/>
      <c r="F219" s="308"/>
      <c r="G219" s="308"/>
      <c r="H219" s="308"/>
      <c r="I219" s="308"/>
      <c r="J219" s="308"/>
      <c r="K219" s="308"/>
      <c r="L219" s="308"/>
      <c r="M219" s="308"/>
      <c r="N219" s="116"/>
      <c r="O219" s="116"/>
      <c r="P219" s="116"/>
      <c r="Q219" s="116"/>
      <c r="R219" s="116"/>
    </row>
    <row r="220" ht="15.75" hidden="1" customHeight="1" spans="3:18">
      <c r="C220" s="116"/>
      <c r="D220" s="116"/>
      <c r="E220" s="116"/>
      <c r="F220" s="308"/>
      <c r="G220" s="308"/>
      <c r="H220" s="308"/>
      <c r="I220" s="308"/>
      <c r="J220" s="308"/>
      <c r="K220" s="308"/>
      <c r="L220" s="308"/>
      <c r="M220" s="308"/>
      <c r="N220" s="116"/>
      <c r="O220" s="116"/>
      <c r="P220" s="116"/>
      <c r="Q220" s="116"/>
      <c r="R220" s="116"/>
    </row>
    <row r="221" ht="15.75" hidden="1" customHeight="1" spans="3:18">
      <c r="C221" s="116"/>
      <c r="D221" s="116"/>
      <c r="E221" s="116"/>
      <c r="F221" s="308"/>
      <c r="G221" s="308"/>
      <c r="H221" s="308"/>
      <c r="I221" s="308"/>
      <c r="J221" s="308"/>
      <c r="K221" s="308"/>
      <c r="L221" s="308"/>
      <c r="M221" s="308"/>
      <c r="N221" s="116"/>
      <c r="O221" s="116"/>
      <c r="P221" s="116"/>
      <c r="Q221" s="116"/>
      <c r="R221" s="116"/>
    </row>
    <row r="222" ht="15.75" hidden="1" customHeight="1" spans="3:18">
      <c r="C222" s="116"/>
      <c r="D222" s="116"/>
      <c r="E222" s="116"/>
      <c r="F222" s="308"/>
      <c r="G222" s="308"/>
      <c r="H222" s="308"/>
      <c r="I222" s="308"/>
      <c r="J222" s="308"/>
      <c r="K222" s="308"/>
      <c r="L222" s="308"/>
      <c r="M222" s="308"/>
      <c r="N222" s="116"/>
      <c r="O222" s="116"/>
      <c r="P222" s="116"/>
      <c r="Q222" s="116"/>
      <c r="R222" s="116"/>
    </row>
    <row r="223" ht="15.75" hidden="1" customHeight="1" spans="3:18">
      <c r="C223" s="116"/>
      <c r="D223" s="116"/>
      <c r="E223" s="116"/>
      <c r="F223" s="308"/>
      <c r="G223" s="308"/>
      <c r="H223" s="308"/>
      <c r="I223" s="308"/>
      <c r="J223" s="308"/>
      <c r="K223" s="308"/>
      <c r="L223" s="308"/>
      <c r="M223" s="308"/>
      <c r="N223" s="116"/>
      <c r="O223" s="116"/>
      <c r="P223" s="116"/>
      <c r="Q223" s="116"/>
      <c r="R223" s="116"/>
    </row>
    <row r="224" ht="15.75" hidden="1" customHeight="1" spans="3:18">
      <c r="C224" s="116"/>
      <c r="D224" s="116"/>
      <c r="E224" s="116"/>
      <c r="F224" s="308"/>
      <c r="G224" s="308"/>
      <c r="H224" s="308"/>
      <c r="I224" s="308"/>
      <c r="J224" s="308"/>
      <c r="K224" s="308"/>
      <c r="L224" s="308"/>
      <c r="M224" s="308"/>
      <c r="N224" s="116"/>
      <c r="O224" s="116"/>
      <c r="P224" s="116"/>
      <c r="Q224" s="116"/>
      <c r="R224" s="116"/>
    </row>
    <row r="225" ht="15.75" hidden="1" customHeight="1" spans="3:18">
      <c r="C225" s="116"/>
      <c r="D225" s="116"/>
      <c r="E225" s="116"/>
      <c r="F225" s="308"/>
      <c r="G225" s="308"/>
      <c r="H225" s="308"/>
      <c r="I225" s="308"/>
      <c r="J225" s="308"/>
      <c r="K225" s="308"/>
      <c r="L225" s="308"/>
      <c r="M225" s="308"/>
      <c r="N225" s="116"/>
      <c r="O225" s="116"/>
      <c r="P225" s="116"/>
      <c r="Q225" s="116"/>
      <c r="R225" s="116"/>
    </row>
    <row r="226" ht="15.75" hidden="1" customHeight="1" spans="3:18">
      <c r="C226" s="116"/>
      <c r="D226" s="116"/>
      <c r="E226" s="116"/>
      <c r="F226" s="308"/>
      <c r="G226" s="308"/>
      <c r="H226" s="308"/>
      <c r="I226" s="308"/>
      <c r="J226" s="308"/>
      <c r="K226" s="308"/>
      <c r="L226" s="308"/>
      <c r="M226" s="308"/>
      <c r="N226" s="116"/>
      <c r="O226" s="116"/>
      <c r="P226" s="116"/>
      <c r="Q226" s="116"/>
      <c r="R226" s="116"/>
    </row>
    <row r="227" ht="15.75" hidden="1" customHeight="1" spans="3:18">
      <c r="C227" s="116"/>
      <c r="D227" s="116"/>
      <c r="E227" s="116"/>
      <c r="F227" s="308"/>
      <c r="G227" s="308"/>
      <c r="H227" s="308"/>
      <c r="I227" s="308"/>
      <c r="J227" s="308"/>
      <c r="K227" s="308"/>
      <c r="L227" s="308"/>
      <c r="M227" s="308"/>
      <c r="N227" s="116"/>
      <c r="O227" s="116"/>
      <c r="P227" s="116"/>
      <c r="Q227" s="116"/>
      <c r="R227" s="116"/>
    </row>
    <row r="228" ht="15.75" hidden="1" customHeight="1" spans="3:18">
      <c r="C228" s="116"/>
      <c r="D228" s="116"/>
      <c r="E228" s="116"/>
      <c r="F228" s="308"/>
      <c r="G228" s="308"/>
      <c r="H228" s="308"/>
      <c r="I228" s="308"/>
      <c r="J228" s="308"/>
      <c r="K228" s="308"/>
      <c r="L228" s="308"/>
      <c r="M228" s="308"/>
      <c r="N228" s="116"/>
      <c r="O228" s="116"/>
      <c r="P228" s="116"/>
      <c r="Q228" s="116"/>
      <c r="R228" s="116"/>
    </row>
    <row r="229" ht="15.75" hidden="1" customHeight="1" spans="3:18">
      <c r="C229" s="116"/>
      <c r="D229" s="116"/>
      <c r="E229" s="116"/>
      <c r="F229" s="308"/>
      <c r="G229" s="308"/>
      <c r="H229" s="308"/>
      <c r="I229" s="308"/>
      <c r="J229" s="308"/>
      <c r="K229" s="308"/>
      <c r="L229" s="308"/>
      <c r="M229" s="308"/>
      <c r="N229" s="116"/>
      <c r="O229" s="116"/>
      <c r="P229" s="116"/>
      <c r="Q229" s="116"/>
      <c r="R229" s="116"/>
    </row>
    <row r="230" ht="15.75" hidden="1" customHeight="1" spans="3:18">
      <c r="C230" s="116"/>
      <c r="D230" s="116"/>
      <c r="E230" s="116"/>
      <c r="F230" s="308"/>
      <c r="G230" s="308"/>
      <c r="H230" s="308"/>
      <c r="I230" s="308"/>
      <c r="J230" s="308"/>
      <c r="K230" s="308"/>
      <c r="L230" s="308"/>
      <c r="M230" s="308"/>
      <c r="N230" s="116"/>
      <c r="O230" s="116"/>
      <c r="P230" s="116"/>
      <c r="Q230" s="116"/>
      <c r="R230" s="116"/>
    </row>
    <row r="231" ht="15.75" hidden="1" customHeight="1" spans="3:18">
      <c r="C231" s="116"/>
      <c r="D231" s="116"/>
      <c r="E231" s="116"/>
      <c r="F231" s="308"/>
      <c r="G231" s="308"/>
      <c r="H231" s="308"/>
      <c r="I231" s="308"/>
      <c r="J231" s="308"/>
      <c r="K231" s="308"/>
      <c r="L231" s="308"/>
      <c r="M231" s="308"/>
      <c r="N231" s="116"/>
      <c r="O231" s="116"/>
      <c r="P231" s="116"/>
      <c r="Q231" s="116"/>
      <c r="R231" s="116"/>
    </row>
    <row r="232" ht="15.75" hidden="1" customHeight="1" spans="3:18">
      <c r="C232" s="116"/>
      <c r="D232" s="116"/>
      <c r="E232" s="116"/>
      <c r="F232" s="308"/>
      <c r="G232" s="308"/>
      <c r="H232" s="308"/>
      <c r="I232" s="308"/>
      <c r="J232" s="308"/>
      <c r="K232" s="308"/>
      <c r="L232" s="308"/>
      <c r="M232" s="308"/>
      <c r="N232" s="116"/>
      <c r="O232" s="116"/>
      <c r="P232" s="116"/>
      <c r="Q232" s="116"/>
      <c r="R232" s="116"/>
    </row>
    <row r="233" ht="15.75" hidden="1" customHeight="1" spans="3:18">
      <c r="C233" s="116"/>
      <c r="D233" s="116"/>
      <c r="E233" s="116"/>
      <c r="F233" s="308"/>
      <c r="G233" s="308"/>
      <c r="H233" s="308"/>
      <c r="I233" s="308"/>
      <c r="J233" s="308"/>
      <c r="K233" s="308"/>
      <c r="L233" s="308"/>
      <c r="M233" s="308"/>
      <c r="N233" s="116"/>
      <c r="O233" s="116"/>
      <c r="P233" s="116"/>
      <c r="Q233" s="116"/>
      <c r="R233" s="116"/>
    </row>
    <row r="234" ht="15.75" hidden="1" customHeight="1" spans="3:18">
      <c r="C234" s="116"/>
      <c r="D234" s="116"/>
      <c r="E234" s="116"/>
      <c r="F234" s="308"/>
      <c r="G234" s="308"/>
      <c r="H234" s="308"/>
      <c r="I234" s="308"/>
      <c r="J234" s="308"/>
      <c r="K234" s="308"/>
      <c r="L234" s="308"/>
      <c r="M234" s="308"/>
      <c r="N234" s="116"/>
      <c r="O234" s="116"/>
      <c r="P234" s="116"/>
      <c r="Q234" s="116"/>
      <c r="R234" s="116"/>
    </row>
    <row r="235" ht="15.75" hidden="1" customHeight="1" spans="3:18">
      <c r="C235" s="116"/>
      <c r="D235" s="116"/>
      <c r="E235" s="116"/>
      <c r="F235" s="308"/>
      <c r="G235" s="308"/>
      <c r="H235" s="308"/>
      <c r="I235" s="308"/>
      <c r="J235" s="308"/>
      <c r="K235" s="308"/>
      <c r="L235" s="308"/>
      <c r="M235" s="308"/>
      <c r="N235" s="116"/>
      <c r="O235" s="116"/>
      <c r="P235" s="116"/>
      <c r="Q235" s="116"/>
      <c r="R235" s="116"/>
    </row>
    <row r="236" ht="15.75" hidden="1" customHeight="1" spans="3:18">
      <c r="C236" s="116"/>
      <c r="D236" s="116"/>
      <c r="E236" s="116"/>
      <c r="F236" s="308"/>
      <c r="G236" s="308"/>
      <c r="H236" s="308"/>
      <c r="I236" s="308"/>
      <c r="J236" s="308"/>
      <c r="K236" s="308"/>
      <c r="L236" s="308"/>
      <c r="M236" s="308"/>
      <c r="N236" s="116"/>
      <c r="O236" s="116"/>
      <c r="P236" s="116"/>
      <c r="Q236" s="116"/>
      <c r="R236" s="116"/>
    </row>
    <row r="237" ht="15.75" hidden="1" customHeight="1" spans="3:18">
      <c r="C237" s="116"/>
      <c r="D237" s="116"/>
      <c r="E237" s="116"/>
      <c r="F237" s="308"/>
      <c r="G237" s="308"/>
      <c r="H237" s="308"/>
      <c r="I237" s="308"/>
      <c r="J237" s="308"/>
      <c r="K237" s="308"/>
      <c r="L237" s="308"/>
      <c r="M237" s="308"/>
      <c r="N237" s="116"/>
      <c r="O237" s="116"/>
      <c r="P237" s="116"/>
      <c r="Q237" s="116"/>
      <c r="R237" s="116"/>
    </row>
    <row r="238" ht="15.75" hidden="1" customHeight="1" spans="3:18">
      <c r="C238" s="116"/>
      <c r="D238" s="116"/>
      <c r="E238" s="116"/>
      <c r="F238" s="308"/>
      <c r="G238" s="308"/>
      <c r="H238" s="308"/>
      <c r="I238" s="308"/>
      <c r="J238" s="308"/>
      <c r="K238" s="308"/>
      <c r="L238" s="308"/>
      <c r="M238" s="308"/>
      <c r="N238" s="116"/>
      <c r="O238" s="116"/>
      <c r="P238" s="116"/>
      <c r="Q238" s="116"/>
      <c r="R238" s="116"/>
    </row>
    <row r="239" ht="15.75" hidden="1" customHeight="1" spans="3:18">
      <c r="C239" s="116"/>
      <c r="D239" s="116"/>
      <c r="E239" s="116"/>
      <c r="F239" s="308"/>
      <c r="G239" s="308"/>
      <c r="H239" s="308"/>
      <c r="I239" s="308"/>
      <c r="J239" s="308"/>
      <c r="K239" s="308"/>
      <c r="L239" s="308"/>
      <c r="M239" s="308"/>
      <c r="N239" s="116"/>
      <c r="O239" s="116"/>
      <c r="P239" s="116"/>
      <c r="Q239" s="116"/>
      <c r="R239" s="116"/>
    </row>
    <row r="240" ht="15.75" hidden="1" customHeight="1" spans="3:18">
      <c r="C240" s="116"/>
      <c r="D240" s="116"/>
      <c r="E240" s="116"/>
      <c r="F240" s="308"/>
      <c r="G240" s="308"/>
      <c r="H240" s="308"/>
      <c r="I240" s="308"/>
      <c r="J240" s="308"/>
      <c r="K240" s="308"/>
      <c r="L240" s="308"/>
      <c r="M240" s="308"/>
      <c r="N240" s="116"/>
      <c r="O240" s="116"/>
      <c r="P240" s="116"/>
      <c r="Q240" s="116"/>
      <c r="R240" s="116"/>
    </row>
    <row r="241" ht="15.75" hidden="1" customHeight="1" spans="3:18">
      <c r="C241" s="116"/>
      <c r="D241" s="116"/>
      <c r="E241" s="116"/>
      <c r="F241" s="308"/>
      <c r="G241" s="308"/>
      <c r="H241" s="308"/>
      <c r="I241" s="308"/>
      <c r="J241" s="308"/>
      <c r="K241" s="308"/>
      <c r="L241" s="308"/>
      <c r="M241" s="308"/>
      <c r="N241" s="116"/>
      <c r="O241" s="116"/>
      <c r="P241" s="116"/>
      <c r="Q241" s="116"/>
      <c r="R241" s="116"/>
    </row>
    <row r="242" ht="15.75" hidden="1" customHeight="1" spans="3:18">
      <c r="C242" s="116"/>
      <c r="D242" s="116"/>
      <c r="E242" s="116"/>
      <c r="F242" s="308"/>
      <c r="G242" s="308"/>
      <c r="H242" s="308"/>
      <c r="I242" s="308"/>
      <c r="J242" s="308"/>
      <c r="K242" s="308"/>
      <c r="L242" s="308"/>
      <c r="M242" s="308"/>
      <c r="N242" s="116"/>
      <c r="O242" s="116"/>
      <c r="P242" s="116"/>
      <c r="Q242" s="116"/>
      <c r="R242" s="116"/>
    </row>
    <row r="243" ht="15.75" hidden="1" customHeight="1" spans="3:18">
      <c r="C243" s="116"/>
      <c r="D243" s="116"/>
      <c r="E243" s="116"/>
      <c r="F243" s="308"/>
      <c r="G243" s="308"/>
      <c r="H243" s="308"/>
      <c r="I243" s="308"/>
      <c r="J243" s="308"/>
      <c r="K243" s="308"/>
      <c r="L243" s="308"/>
      <c r="M243" s="308"/>
      <c r="N243" s="116"/>
      <c r="O243" s="116"/>
      <c r="P243" s="116"/>
      <c r="Q243" s="116"/>
      <c r="R243" s="116"/>
    </row>
    <row r="244" ht="15.75" hidden="1" customHeight="1" spans="3:18">
      <c r="C244" s="116"/>
      <c r="D244" s="116"/>
      <c r="E244" s="116"/>
      <c r="F244" s="308"/>
      <c r="G244" s="308"/>
      <c r="H244" s="308"/>
      <c r="I244" s="308"/>
      <c r="J244" s="308"/>
      <c r="K244" s="308"/>
      <c r="L244" s="308"/>
      <c r="M244" s="308"/>
      <c r="N244" s="116"/>
      <c r="O244" s="116"/>
      <c r="P244" s="116"/>
      <c r="Q244" s="116"/>
      <c r="R244" s="116"/>
    </row>
    <row r="245" ht="15.75" hidden="1" customHeight="1" spans="3:18">
      <c r="C245" s="116"/>
      <c r="D245" s="116"/>
      <c r="E245" s="116"/>
      <c r="F245" s="308"/>
      <c r="G245" s="308"/>
      <c r="H245" s="308"/>
      <c r="I245" s="308"/>
      <c r="J245" s="308"/>
      <c r="K245" s="308"/>
      <c r="L245" s="308"/>
      <c r="M245" s="308"/>
      <c r="N245" s="116"/>
      <c r="O245" s="116"/>
      <c r="P245" s="116"/>
      <c r="Q245" s="116"/>
      <c r="R245" s="116"/>
    </row>
    <row r="246" ht="15.75" hidden="1" customHeight="1" spans="3:18">
      <c r="C246" s="116"/>
      <c r="D246" s="116"/>
      <c r="E246" s="116"/>
      <c r="F246" s="308"/>
      <c r="G246" s="308"/>
      <c r="H246" s="308"/>
      <c r="I246" s="308"/>
      <c r="J246" s="308"/>
      <c r="K246" s="308"/>
      <c r="L246" s="308"/>
      <c r="M246" s="308"/>
      <c r="N246" s="116"/>
      <c r="O246" s="116"/>
      <c r="P246" s="116"/>
      <c r="Q246" s="116"/>
      <c r="R246" s="116"/>
    </row>
    <row r="247" ht="15.75" hidden="1" customHeight="1" spans="3:18">
      <c r="C247" s="116"/>
      <c r="D247" s="116"/>
      <c r="E247" s="116"/>
      <c r="F247" s="308"/>
      <c r="G247" s="308"/>
      <c r="H247" s="308"/>
      <c r="I247" s="308"/>
      <c r="J247" s="308"/>
      <c r="K247" s="308"/>
      <c r="L247" s="308"/>
      <c r="M247" s="308"/>
      <c r="N247" s="116"/>
      <c r="O247" s="116"/>
      <c r="P247" s="116"/>
      <c r="Q247" s="116"/>
      <c r="R247" s="116"/>
    </row>
    <row r="248" ht="15.75" hidden="1" customHeight="1" spans="3:18">
      <c r="C248" s="116"/>
      <c r="D248" s="116"/>
      <c r="E248" s="116"/>
      <c r="F248" s="308"/>
      <c r="G248" s="308"/>
      <c r="H248" s="308"/>
      <c r="I248" s="308"/>
      <c r="J248" s="308"/>
      <c r="K248" s="308"/>
      <c r="L248" s="308"/>
      <c r="M248" s="308"/>
      <c r="N248" s="116"/>
      <c r="O248" s="116"/>
      <c r="P248" s="116"/>
      <c r="Q248" s="116"/>
      <c r="R248" s="116"/>
    </row>
    <row r="249" ht="15.75" hidden="1" customHeight="1" spans="3:18">
      <c r="C249" s="116"/>
      <c r="D249" s="116"/>
      <c r="E249" s="116"/>
      <c r="F249" s="308"/>
      <c r="G249" s="308"/>
      <c r="H249" s="308"/>
      <c r="I249" s="308"/>
      <c r="J249" s="308"/>
      <c r="K249" s="308"/>
      <c r="L249" s="308"/>
      <c r="M249" s="308"/>
      <c r="N249" s="116"/>
      <c r="O249" s="116"/>
      <c r="P249" s="116"/>
      <c r="Q249" s="116"/>
      <c r="R249" s="116"/>
    </row>
    <row r="250" ht="15.75" hidden="1" customHeight="1" spans="3:18">
      <c r="C250" s="116"/>
      <c r="D250" s="116"/>
      <c r="E250" s="116"/>
      <c r="F250" s="308"/>
      <c r="G250" s="308"/>
      <c r="H250" s="308"/>
      <c r="I250" s="308"/>
      <c r="J250" s="308"/>
      <c r="K250" s="308"/>
      <c r="L250" s="308"/>
      <c r="M250" s="308"/>
      <c r="N250" s="116"/>
      <c r="O250" s="116"/>
      <c r="P250" s="116"/>
      <c r="Q250" s="116"/>
      <c r="R250" s="116"/>
    </row>
    <row r="251" ht="15.75" hidden="1" customHeight="1" spans="3:18">
      <c r="C251" s="116"/>
      <c r="D251" s="116"/>
      <c r="E251" s="116"/>
      <c r="F251" s="308"/>
      <c r="G251" s="308"/>
      <c r="H251" s="308"/>
      <c r="I251" s="308"/>
      <c r="J251" s="308"/>
      <c r="K251" s="308"/>
      <c r="L251" s="308"/>
      <c r="M251" s="308"/>
      <c r="N251" s="116"/>
      <c r="O251" s="116"/>
      <c r="P251" s="116"/>
      <c r="Q251" s="116"/>
      <c r="R251" s="116"/>
    </row>
    <row r="252" ht="15.75" hidden="1" customHeight="1" spans="3:18">
      <c r="C252" s="116"/>
      <c r="D252" s="116"/>
      <c r="E252" s="116"/>
      <c r="F252" s="308"/>
      <c r="G252" s="308"/>
      <c r="H252" s="308"/>
      <c r="I252" s="308"/>
      <c r="J252" s="308"/>
      <c r="K252" s="308"/>
      <c r="L252" s="308"/>
      <c r="M252" s="308"/>
      <c r="N252" s="116"/>
      <c r="O252" s="116"/>
      <c r="P252" s="116"/>
      <c r="Q252" s="116"/>
      <c r="R252" s="116"/>
    </row>
    <row r="253" ht="15.75" hidden="1" customHeight="1" spans="3:18">
      <c r="C253" s="116"/>
      <c r="D253" s="116"/>
      <c r="E253" s="116"/>
      <c r="F253" s="308"/>
      <c r="G253" s="308"/>
      <c r="H253" s="308"/>
      <c r="I253" s="308"/>
      <c r="J253" s="308"/>
      <c r="K253" s="308"/>
      <c r="L253" s="308"/>
      <c r="M253" s="308"/>
      <c r="N253" s="116"/>
      <c r="O253" s="116"/>
      <c r="P253" s="116"/>
      <c r="Q253" s="116"/>
      <c r="R253" s="116"/>
    </row>
    <row r="254" ht="15.75" hidden="1" customHeight="1" spans="3:18">
      <c r="C254" s="116"/>
      <c r="D254" s="116"/>
      <c r="E254" s="116"/>
      <c r="F254" s="308"/>
      <c r="G254" s="308"/>
      <c r="H254" s="308"/>
      <c r="I254" s="308"/>
      <c r="J254" s="308"/>
      <c r="K254" s="308"/>
      <c r="L254" s="308"/>
      <c r="M254" s="308"/>
      <c r="N254" s="116"/>
      <c r="O254" s="116"/>
      <c r="P254" s="116"/>
      <c r="Q254" s="116"/>
      <c r="R254" s="116"/>
    </row>
    <row r="255" ht="15.75" hidden="1" customHeight="1" spans="3:18">
      <c r="C255" s="116"/>
      <c r="D255" s="116"/>
      <c r="E255" s="116"/>
      <c r="F255" s="308"/>
      <c r="G255" s="308"/>
      <c r="H255" s="308"/>
      <c r="I255" s="308"/>
      <c r="J255" s="308"/>
      <c r="K255" s="308"/>
      <c r="L255" s="308"/>
      <c r="M255" s="308"/>
      <c r="N255" s="116"/>
      <c r="O255" s="116"/>
      <c r="P255" s="116"/>
      <c r="Q255" s="116"/>
      <c r="R255" s="116"/>
    </row>
    <row r="256" ht="15.75" hidden="1" customHeight="1" spans="3:18">
      <c r="C256" s="116"/>
      <c r="D256" s="116"/>
      <c r="E256" s="116"/>
      <c r="F256" s="308"/>
      <c r="G256" s="308"/>
      <c r="H256" s="308"/>
      <c r="I256" s="308"/>
      <c r="J256" s="308"/>
      <c r="K256" s="308"/>
      <c r="L256" s="308"/>
      <c r="M256" s="308"/>
      <c r="N256" s="116"/>
      <c r="O256" s="116"/>
      <c r="P256" s="116"/>
      <c r="Q256" s="116"/>
      <c r="R256" s="116"/>
    </row>
    <row r="257" ht="15.75" hidden="1" customHeight="1" spans="3:18">
      <c r="C257" s="116"/>
      <c r="D257" s="116"/>
      <c r="E257" s="116"/>
      <c r="F257" s="308"/>
      <c r="G257" s="308"/>
      <c r="H257" s="308"/>
      <c r="I257" s="308"/>
      <c r="J257" s="308"/>
      <c r="K257" s="308"/>
      <c r="L257" s="308"/>
      <c r="M257" s="308"/>
      <c r="N257" s="116"/>
      <c r="O257" s="116"/>
      <c r="P257" s="116"/>
      <c r="Q257" s="116"/>
      <c r="R257" s="116"/>
    </row>
    <row r="258" ht="15.75" hidden="1" customHeight="1" spans="3:18">
      <c r="C258" s="116"/>
      <c r="D258" s="116"/>
      <c r="E258" s="116"/>
      <c r="F258" s="308"/>
      <c r="G258" s="308"/>
      <c r="H258" s="308"/>
      <c r="I258" s="308"/>
      <c r="J258" s="308"/>
      <c r="K258" s="308"/>
      <c r="L258" s="308"/>
      <c r="M258" s="308"/>
      <c r="N258" s="116"/>
      <c r="O258" s="116"/>
      <c r="P258" s="116"/>
      <c r="Q258" s="116"/>
      <c r="R258" s="116"/>
    </row>
    <row r="259" ht="15.75" hidden="1" customHeight="1" spans="3:18">
      <c r="C259" s="116"/>
      <c r="D259" s="116"/>
      <c r="E259" s="116"/>
      <c r="F259" s="308"/>
      <c r="G259" s="308"/>
      <c r="H259" s="308"/>
      <c r="I259" s="308"/>
      <c r="J259" s="308"/>
      <c r="K259" s="308"/>
      <c r="L259" s="308"/>
      <c r="M259" s="308"/>
      <c r="N259" s="116"/>
      <c r="O259" s="116"/>
      <c r="P259" s="116"/>
      <c r="Q259" s="116"/>
      <c r="R259" s="116"/>
    </row>
    <row r="260" ht="15.75" hidden="1" customHeight="1" spans="3:18">
      <c r="C260" s="116"/>
      <c r="D260" s="116"/>
      <c r="E260" s="116"/>
      <c r="F260" s="308"/>
      <c r="G260" s="308"/>
      <c r="H260" s="308"/>
      <c r="I260" s="308"/>
      <c r="J260" s="308"/>
      <c r="K260" s="308"/>
      <c r="L260" s="308"/>
      <c r="M260" s="308"/>
      <c r="N260" s="116"/>
      <c r="O260" s="116"/>
      <c r="P260" s="116"/>
      <c r="Q260" s="116"/>
      <c r="R260" s="116"/>
    </row>
    <row r="261" ht="15.75" hidden="1" customHeight="1" spans="3:18">
      <c r="C261" s="116"/>
      <c r="D261" s="116"/>
      <c r="E261" s="116"/>
      <c r="F261" s="308"/>
      <c r="G261" s="308"/>
      <c r="H261" s="308"/>
      <c r="I261" s="308"/>
      <c r="J261" s="308"/>
      <c r="K261" s="308"/>
      <c r="L261" s="308"/>
      <c r="M261" s="308"/>
      <c r="N261" s="116"/>
      <c r="O261" s="116"/>
      <c r="P261" s="116"/>
      <c r="Q261" s="116"/>
      <c r="R261" s="116"/>
    </row>
    <row r="262" ht="15.75" hidden="1" customHeight="1" spans="3:18">
      <c r="C262" s="116"/>
      <c r="D262" s="116"/>
      <c r="E262" s="116"/>
      <c r="F262" s="308"/>
      <c r="G262" s="308"/>
      <c r="H262" s="308"/>
      <c r="I262" s="308"/>
      <c r="J262" s="308"/>
      <c r="K262" s="308"/>
      <c r="L262" s="308"/>
      <c r="M262" s="308"/>
      <c r="N262" s="116"/>
      <c r="O262" s="116"/>
      <c r="P262" s="116"/>
      <c r="Q262" s="116"/>
      <c r="R262" s="116"/>
    </row>
    <row r="263" ht="15.75" hidden="1" customHeight="1" spans="3:18">
      <c r="C263" s="116"/>
      <c r="D263" s="116"/>
      <c r="E263" s="116"/>
      <c r="F263" s="308"/>
      <c r="G263" s="308"/>
      <c r="H263" s="308"/>
      <c r="I263" s="308"/>
      <c r="J263" s="308"/>
      <c r="K263" s="308"/>
      <c r="L263" s="308"/>
      <c r="M263" s="308"/>
      <c r="N263" s="116"/>
      <c r="O263" s="116"/>
      <c r="P263" s="116"/>
      <c r="Q263" s="116"/>
      <c r="R263" s="116"/>
    </row>
    <row r="264" ht="15.75" hidden="1" customHeight="1" spans="3:18">
      <c r="C264" s="116"/>
      <c r="D264" s="116"/>
      <c r="E264" s="116"/>
      <c r="F264" s="308"/>
      <c r="G264" s="308"/>
      <c r="H264" s="308"/>
      <c r="I264" s="308"/>
      <c r="J264" s="308"/>
      <c r="K264" s="308"/>
      <c r="L264" s="308"/>
      <c r="M264" s="308"/>
      <c r="N264" s="116"/>
      <c r="O264" s="116"/>
      <c r="P264" s="116"/>
      <c r="Q264" s="116"/>
      <c r="R264" s="116"/>
    </row>
    <row r="265" ht="15.75" hidden="1" customHeight="1" spans="3:18">
      <c r="C265" s="116"/>
      <c r="D265" s="116"/>
      <c r="E265" s="116"/>
      <c r="F265" s="308"/>
      <c r="G265" s="308"/>
      <c r="H265" s="308"/>
      <c r="I265" s="308"/>
      <c r="J265" s="308"/>
      <c r="K265" s="308"/>
      <c r="L265" s="308"/>
      <c r="M265" s="308"/>
      <c r="N265" s="116"/>
      <c r="O265" s="116"/>
      <c r="P265" s="116"/>
      <c r="Q265" s="116"/>
      <c r="R265" s="116"/>
    </row>
    <row r="266" ht="15.75" hidden="1" customHeight="1" spans="3:18">
      <c r="C266" s="116"/>
      <c r="D266" s="116"/>
      <c r="E266" s="116"/>
      <c r="F266" s="308"/>
      <c r="G266" s="308"/>
      <c r="H266" s="308"/>
      <c r="I266" s="308"/>
      <c r="J266" s="308"/>
      <c r="K266" s="308"/>
      <c r="L266" s="308"/>
      <c r="M266" s="308"/>
      <c r="N266" s="116"/>
      <c r="O266" s="116"/>
      <c r="P266" s="116"/>
      <c r="Q266" s="116"/>
      <c r="R266" s="116"/>
    </row>
    <row r="267" ht="15.75" hidden="1" customHeight="1" spans="3:18">
      <c r="C267" s="116"/>
      <c r="D267" s="116"/>
      <c r="E267" s="116"/>
      <c r="F267" s="308"/>
      <c r="G267" s="308"/>
      <c r="H267" s="308"/>
      <c r="I267" s="308"/>
      <c r="J267" s="308"/>
      <c r="K267" s="308"/>
      <c r="L267" s="308"/>
      <c r="M267" s="308"/>
      <c r="N267" s="116"/>
      <c r="O267" s="116"/>
      <c r="P267" s="116"/>
      <c r="Q267" s="116"/>
      <c r="R267" s="116"/>
    </row>
    <row r="268" ht="15.75" hidden="1" customHeight="1" spans="3:18">
      <c r="C268" s="116"/>
      <c r="D268" s="116"/>
      <c r="E268" s="116"/>
      <c r="F268" s="308"/>
      <c r="G268" s="308"/>
      <c r="H268" s="308"/>
      <c r="I268" s="308"/>
      <c r="J268" s="308"/>
      <c r="K268" s="308"/>
      <c r="L268" s="308"/>
      <c r="M268" s="308"/>
      <c r="N268" s="116"/>
      <c r="O268" s="116"/>
      <c r="P268" s="116"/>
      <c r="Q268" s="116"/>
      <c r="R268" s="116"/>
    </row>
    <row r="269" ht="15.75" hidden="1" customHeight="1" spans="3:18">
      <c r="C269" s="116"/>
      <c r="D269" s="116"/>
      <c r="E269" s="116"/>
      <c r="F269" s="308"/>
      <c r="G269" s="308"/>
      <c r="H269" s="308"/>
      <c r="I269" s="308"/>
      <c r="J269" s="308"/>
      <c r="K269" s="308"/>
      <c r="L269" s="308"/>
      <c r="M269" s="308"/>
      <c r="N269" s="116"/>
      <c r="O269" s="116"/>
      <c r="P269" s="116"/>
      <c r="Q269" s="116"/>
      <c r="R269" s="116"/>
    </row>
    <row r="270" ht="15.75" hidden="1" customHeight="1" spans="3:18">
      <c r="C270" s="116"/>
      <c r="D270" s="116"/>
      <c r="E270" s="116"/>
      <c r="F270" s="308"/>
      <c r="G270" s="308"/>
      <c r="H270" s="308"/>
      <c r="I270" s="308"/>
      <c r="J270" s="308"/>
      <c r="K270" s="308"/>
      <c r="L270" s="308"/>
      <c r="M270" s="308"/>
      <c r="N270" s="116"/>
      <c r="O270" s="116"/>
      <c r="P270" s="116"/>
      <c r="Q270" s="116"/>
      <c r="R270" s="116"/>
    </row>
    <row r="271" ht="15.75" hidden="1" customHeight="1" spans="3:18">
      <c r="C271" s="116"/>
      <c r="D271" s="116"/>
      <c r="E271" s="116"/>
      <c r="F271" s="308"/>
      <c r="G271" s="308"/>
      <c r="H271" s="308"/>
      <c r="I271" s="308"/>
      <c r="J271" s="308"/>
      <c r="K271" s="308"/>
      <c r="L271" s="308"/>
      <c r="M271" s="308"/>
      <c r="N271" s="116"/>
      <c r="O271" s="116"/>
      <c r="P271" s="116"/>
      <c r="Q271" s="116"/>
      <c r="R271" s="116"/>
    </row>
    <row r="272" ht="15.75" hidden="1" customHeight="1" spans="3:18">
      <c r="C272" s="116"/>
      <c r="D272" s="116"/>
      <c r="E272" s="116"/>
      <c r="F272" s="308"/>
      <c r="G272" s="308"/>
      <c r="H272" s="308"/>
      <c r="I272" s="308"/>
      <c r="J272" s="308"/>
      <c r="K272" s="308"/>
      <c r="L272" s="308"/>
      <c r="M272" s="308"/>
      <c r="N272" s="116"/>
      <c r="O272" s="116"/>
      <c r="P272" s="116"/>
      <c r="Q272" s="116"/>
      <c r="R272" s="116"/>
    </row>
    <row r="273" ht="15.75" hidden="1" customHeight="1" spans="3:18">
      <c r="C273" s="116"/>
      <c r="D273" s="116"/>
      <c r="E273" s="116"/>
      <c r="F273" s="308"/>
      <c r="G273" s="308"/>
      <c r="H273" s="308"/>
      <c r="I273" s="308"/>
      <c r="J273" s="308"/>
      <c r="K273" s="308"/>
      <c r="L273" s="308"/>
      <c r="M273" s="308"/>
      <c r="N273" s="116"/>
      <c r="O273" s="116"/>
      <c r="P273" s="116"/>
      <c r="Q273" s="116"/>
      <c r="R273" s="116"/>
    </row>
    <row r="274" ht="15.75" hidden="1" customHeight="1" spans="3:18">
      <c r="C274" s="116"/>
      <c r="D274" s="116"/>
      <c r="E274" s="116"/>
      <c r="F274" s="308"/>
      <c r="G274" s="308"/>
      <c r="H274" s="308"/>
      <c r="I274" s="308"/>
      <c r="J274" s="308"/>
      <c r="K274" s="308"/>
      <c r="L274" s="308"/>
      <c r="M274" s="308"/>
      <c r="N274" s="116"/>
      <c r="O274" s="116"/>
      <c r="P274" s="116"/>
      <c r="Q274" s="116"/>
      <c r="R274" s="116"/>
    </row>
    <row r="275" ht="15.75" hidden="1" customHeight="1" spans="3:18">
      <c r="C275" s="116"/>
      <c r="D275" s="116"/>
      <c r="E275" s="116"/>
      <c r="F275" s="308"/>
      <c r="G275" s="308"/>
      <c r="H275" s="308"/>
      <c r="I275" s="308"/>
      <c r="J275" s="308"/>
      <c r="K275" s="308"/>
      <c r="L275" s="308"/>
      <c r="M275" s="308"/>
      <c r="N275" s="116"/>
      <c r="O275" s="116"/>
      <c r="P275" s="116"/>
      <c r="Q275" s="116"/>
      <c r="R275" s="116"/>
    </row>
    <row r="276" ht="15.75" hidden="1" customHeight="1" spans="3:18">
      <c r="C276" s="116"/>
      <c r="D276" s="116"/>
      <c r="E276" s="116"/>
      <c r="F276" s="308"/>
      <c r="G276" s="308"/>
      <c r="H276" s="308"/>
      <c r="I276" s="308"/>
      <c r="J276" s="308"/>
      <c r="K276" s="308"/>
      <c r="L276" s="308"/>
      <c r="M276" s="308"/>
      <c r="N276" s="116"/>
      <c r="O276" s="116"/>
      <c r="P276" s="116"/>
      <c r="Q276" s="116"/>
      <c r="R276" s="116"/>
    </row>
    <row r="277" ht="15.75" hidden="1" customHeight="1" spans="3:18">
      <c r="C277" s="116"/>
      <c r="D277" s="116"/>
      <c r="E277" s="116"/>
      <c r="F277" s="308"/>
      <c r="G277" s="308"/>
      <c r="H277" s="308"/>
      <c r="I277" s="308"/>
      <c r="J277" s="308"/>
      <c r="K277" s="308"/>
      <c r="L277" s="308"/>
      <c r="M277" s="308"/>
      <c r="N277" s="116"/>
      <c r="O277" s="116"/>
      <c r="P277" s="116"/>
      <c r="Q277" s="116"/>
      <c r="R277" s="116"/>
    </row>
    <row r="278" ht="15.75" hidden="1" customHeight="1" spans="3:18">
      <c r="C278" s="116"/>
      <c r="D278" s="116"/>
      <c r="E278" s="116"/>
      <c r="F278" s="308"/>
      <c r="G278" s="308"/>
      <c r="H278" s="308"/>
      <c r="I278" s="308"/>
      <c r="J278" s="308"/>
      <c r="K278" s="308"/>
      <c r="L278" s="308"/>
      <c r="M278" s="308"/>
      <c r="N278" s="116"/>
      <c r="O278" s="116"/>
      <c r="P278" s="116"/>
      <c r="Q278" s="116"/>
      <c r="R278" s="116"/>
    </row>
    <row r="279" ht="15.75" hidden="1" customHeight="1" spans="3:18">
      <c r="C279" s="116"/>
      <c r="D279" s="116"/>
      <c r="E279" s="116"/>
      <c r="F279" s="308"/>
      <c r="G279" s="308"/>
      <c r="H279" s="308"/>
      <c r="I279" s="308"/>
      <c r="J279" s="308"/>
      <c r="K279" s="308"/>
      <c r="L279" s="308"/>
      <c r="M279" s="308"/>
      <c r="N279" s="116"/>
      <c r="O279" s="116"/>
      <c r="P279" s="116"/>
      <c r="Q279" s="116"/>
      <c r="R279" s="116"/>
    </row>
    <row r="280" ht="15.75" hidden="1" customHeight="1" spans="3:18">
      <c r="C280" s="116"/>
      <c r="D280" s="116"/>
      <c r="E280" s="116"/>
      <c r="F280" s="308"/>
      <c r="G280" s="308"/>
      <c r="H280" s="308"/>
      <c r="I280" s="308"/>
      <c r="J280" s="308"/>
      <c r="K280" s="308"/>
      <c r="L280" s="308"/>
      <c r="M280" s="308"/>
      <c r="N280" s="116"/>
      <c r="O280" s="116"/>
      <c r="P280" s="116"/>
      <c r="Q280" s="116"/>
      <c r="R280" s="116"/>
    </row>
    <row r="281" ht="15.75" hidden="1" customHeight="1" spans="3:18">
      <c r="C281" s="116"/>
      <c r="D281" s="116"/>
      <c r="E281" s="116"/>
      <c r="F281" s="308"/>
      <c r="G281" s="308"/>
      <c r="H281" s="308"/>
      <c r="I281" s="308"/>
      <c r="J281" s="308"/>
      <c r="K281" s="308"/>
      <c r="L281" s="308"/>
      <c r="M281" s="308"/>
      <c r="N281" s="116"/>
      <c r="O281" s="116"/>
      <c r="P281" s="116"/>
      <c r="Q281" s="116"/>
      <c r="R281" s="116"/>
    </row>
    <row r="282" ht="15.75" hidden="1" customHeight="1" spans="3:18">
      <c r="C282" s="116"/>
      <c r="D282" s="116"/>
      <c r="E282" s="116"/>
      <c r="F282" s="308"/>
      <c r="G282" s="308"/>
      <c r="H282" s="308"/>
      <c r="I282" s="308"/>
      <c r="J282" s="308"/>
      <c r="K282" s="308"/>
      <c r="L282" s="308"/>
      <c r="M282" s="308"/>
      <c r="N282" s="116"/>
      <c r="O282" s="116"/>
      <c r="P282" s="116"/>
      <c r="Q282" s="116"/>
      <c r="R282" s="116"/>
    </row>
    <row r="283" ht="15.75" hidden="1" customHeight="1" spans="3:18">
      <c r="C283" s="116"/>
      <c r="D283" s="116"/>
      <c r="E283" s="116"/>
      <c r="F283" s="308"/>
      <c r="G283" s="308"/>
      <c r="H283" s="308"/>
      <c r="I283" s="308"/>
      <c r="J283" s="308"/>
      <c r="K283" s="308"/>
      <c r="L283" s="308"/>
      <c r="M283" s="308"/>
      <c r="N283" s="116"/>
      <c r="O283" s="116"/>
      <c r="P283" s="116"/>
      <c r="Q283" s="116"/>
      <c r="R283" s="116"/>
    </row>
    <row r="284" ht="15.75" hidden="1" customHeight="1" spans="3:18">
      <c r="C284" s="116"/>
      <c r="D284" s="116"/>
      <c r="E284" s="116"/>
      <c r="F284" s="308"/>
      <c r="G284" s="308"/>
      <c r="H284" s="308"/>
      <c r="I284" s="308"/>
      <c r="J284" s="308"/>
      <c r="K284" s="308"/>
      <c r="L284" s="308"/>
      <c r="M284" s="308"/>
      <c r="N284" s="116"/>
      <c r="O284" s="116"/>
      <c r="P284" s="116"/>
      <c r="Q284" s="116"/>
      <c r="R284" s="116"/>
    </row>
    <row r="285" ht="15.75" hidden="1" customHeight="1" spans="3:18">
      <c r="C285" s="116"/>
      <c r="D285" s="116"/>
      <c r="E285" s="116"/>
      <c r="F285" s="308"/>
      <c r="G285" s="308"/>
      <c r="H285" s="308"/>
      <c r="I285" s="308"/>
      <c r="J285" s="308"/>
      <c r="K285" s="308"/>
      <c r="L285" s="308"/>
      <c r="M285" s="308"/>
      <c r="N285" s="116"/>
      <c r="O285" s="116"/>
      <c r="P285" s="116"/>
      <c r="Q285" s="116"/>
      <c r="R285" s="116"/>
    </row>
    <row r="286" ht="15.75" hidden="1" customHeight="1" spans="3:18">
      <c r="C286" s="116"/>
      <c r="D286" s="116"/>
      <c r="E286" s="116"/>
      <c r="F286" s="308"/>
      <c r="G286" s="308"/>
      <c r="H286" s="308"/>
      <c r="I286" s="308"/>
      <c r="J286" s="308"/>
      <c r="K286" s="308"/>
      <c r="L286" s="308"/>
      <c r="M286" s="308"/>
      <c r="N286" s="116"/>
      <c r="O286" s="116"/>
      <c r="P286" s="116"/>
      <c r="Q286" s="116"/>
      <c r="R286" s="116"/>
    </row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</sheetData>
  <sheetProtection password="CED0" sheet="1" autoFilter="0" objects="1" scenarios="1"/>
  <mergeCells count="95">
    <mergeCell ref="C1:D1"/>
    <mergeCell ref="D5:N5"/>
    <mergeCell ref="D6:N6"/>
    <mergeCell ref="D7:N7"/>
    <mergeCell ref="F15:K15"/>
    <mergeCell ref="F16:G16"/>
    <mergeCell ref="H16:I16"/>
    <mergeCell ref="J16:K16"/>
    <mergeCell ref="F28:L28"/>
    <mergeCell ref="F33:N33"/>
    <mergeCell ref="F34:H34"/>
    <mergeCell ref="I34:K34"/>
    <mergeCell ref="L34:N34"/>
    <mergeCell ref="F35:G35"/>
    <mergeCell ref="I35:J35"/>
    <mergeCell ref="L35:M35"/>
    <mergeCell ref="F36:G36"/>
    <mergeCell ref="I36:J36"/>
    <mergeCell ref="L36:M36"/>
    <mergeCell ref="F37:G37"/>
    <mergeCell ref="I37:J37"/>
    <mergeCell ref="L37:M37"/>
    <mergeCell ref="F38:G38"/>
    <mergeCell ref="I38:J38"/>
    <mergeCell ref="L38:M38"/>
    <mergeCell ref="F39:G39"/>
    <mergeCell ref="I39:J39"/>
    <mergeCell ref="L39:M39"/>
    <mergeCell ref="F40:G40"/>
    <mergeCell ref="I40:J40"/>
    <mergeCell ref="L40:M40"/>
    <mergeCell ref="F41:G41"/>
    <mergeCell ref="I41:J41"/>
    <mergeCell ref="M41:O41"/>
    <mergeCell ref="F42:G42"/>
    <mergeCell ref="I42:J42"/>
    <mergeCell ref="L42:M42"/>
    <mergeCell ref="F43:G43"/>
    <mergeCell ref="I43:J43"/>
    <mergeCell ref="L43:M43"/>
    <mergeCell ref="F44:O44"/>
    <mergeCell ref="D50:J50"/>
    <mergeCell ref="D51:J51"/>
    <mergeCell ref="D57:K57"/>
    <mergeCell ref="D58:K58"/>
    <mergeCell ref="D59:K59"/>
    <mergeCell ref="D60:K60"/>
    <mergeCell ref="D61:K61"/>
    <mergeCell ref="D65:E65"/>
    <mergeCell ref="D66:E66"/>
    <mergeCell ref="D67:E67"/>
    <mergeCell ref="D68:H68"/>
    <mergeCell ref="D69:H69"/>
    <mergeCell ref="F76:K76"/>
    <mergeCell ref="F77:G77"/>
    <mergeCell ref="H77:I77"/>
    <mergeCell ref="J77:K77"/>
    <mergeCell ref="J83:L83"/>
    <mergeCell ref="F89:K89"/>
    <mergeCell ref="F90:G90"/>
    <mergeCell ref="H90:I90"/>
    <mergeCell ref="J90:K90"/>
    <mergeCell ref="I95:L95"/>
    <mergeCell ref="C89:C91"/>
    <mergeCell ref="D15:D17"/>
    <mergeCell ref="D33:D35"/>
    <mergeCell ref="D76:D78"/>
    <mergeCell ref="D89:D91"/>
    <mergeCell ref="E15:E17"/>
    <mergeCell ref="E33:E35"/>
    <mergeCell ref="E76:E78"/>
    <mergeCell ref="E89:E91"/>
    <mergeCell ref="F63:F64"/>
    <mergeCell ref="G63:G64"/>
    <mergeCell ref="H63:H64"/>
    <mergeCell ref="I63:I64"/>
    <mergeCell ref="L15:L17"/>
    <mergeCell ref="L76:L78"/>
    <mergeCell ref="L89:L91"/>
    <mergeCell ref="M15:M17"/>
    <mergeCell ref="M76:M78"/>
    <mergeCell ref="M89:M91"/>
    <mergeCell ref="N15:N17"/>
    <mergeCell ref="N18:N27"/>
    <mergeCell ref="N76:N78"/>
    <mergeCell ref="N79:N83"/>
    <mergeCell ref="N89:N91"/>
    <mergeCell ref="N92:N95"/>
    <mergeCell ref="O33:O35"/>
    <mergeCell ref="P33:P35"/>
    <mergeCell ref="Q33:Q35"/>
    <mergeCell ref="Q36:Q44"/>
    <mergeCell ref="J65:K69"/>
    <mergeCell ref="D63:E64"/>
    <mergeCell ref="J63:K64"/>
  </mergeCells>
  <conditionalFormatting sqref="F18:F27">
    <cfRule type="containsBlanks" dxfId="0" priority="14">
      <formula>LEN(TRIM(F18))=0</formula>
    </cfRule>
  </conditionalFormatting>
  <conditionalFormatting sqref="H18:H27">
    <cfRule type="containsBlanks" dxfId="0" priority="11">
      <formula>LEN(TRIM(H18))=0</formula>
    </cfRule>
  </conditionalFormatting>
  <conditionalFormatting sqref="H79:H82">
    <cfRule type="containsBlanks" dxfId="0" priority="4">
      <formula>LEN(TRIM(H79))=0</formula>
    </cfRule>
  </conditionalFormatting>
  <conditionalFormatting sqref="H92:H94">
    <cfRule type="containsBlanks" dxfId="0" priority="2">
      <formula>LEN(TRIM(H92))=0</formula>
    </cfRule>
  </conditionalFormatting>
  <conditionalFormatting sqref="J18:J27">
    <cfRule type="containsBlanks" dxfId="0" priority="10">
      <formula>LEN(TRIM(J18))=0</formula>
    </cfRule>
  </conditionalFormatting>
  <conditionalFormatting sqref="J79:J82">
    <cfRule type="containsBlanks" dxfId="0" priority="3">
      <formula>LEN(TRIM(J79))=0</formula>
    </cfRule>
  </conditionalFormatting>
  <conditionalFormatting sqref="J92:J94">
    <cfRule type="containsBlanks" dxfId="0" priority="1">
      <formula>LEN(TRIM(J92))=0</formula>
    </cfRule>
  </conditionalFormatting>
  <conditionalFormatting sqref="I37:J40">
    <cfRule type="containsBlanks" dxfId="0" priority="8">
      <formula>LEN(TRIM(I37))=0</formula>
    </cfRule>
  </conditionalFormatting>
  <conditionalFormatting sqref="L37:M40">
    <cfRule type="containsBlanks" dxfId="0" priority="7">
      <formula>LEN(TRIM(L37))=0</formula>
    </cfRule>
  </conditionalFormatting>
  <conditionalFormatting sqref="I42:J43">
    <cfRule type="containsBlanks" dxfId="0" priority="6">
      <formula>LEN(TRIM(I42))=0</formula>
    </cfRule>
  </conditionalFormatting>
  <conditionalFormatting sqref="L42:M43">
    <cfRule type="containsBlanks" dxfId="0" priority="5">
      <formula>LEN(TRIM(L42))=0</formula>
    </cfRule>
  </conditionalFormatting>
  <conditionalFormatting sqref="D65:E67">
    <cfRule type="containsBlanks" dxfId="0" priority="12">
      <formula>LEN(TRIM(D65))=0</formula>
    </cfRule>
  </conditionalFormatting>
  <conditionalFormatting sqref="F65:H67">
    <cfRule type="containsBlanks" dxfId="0" priority="13">
      <formula>LEN(TRIM(F65))=0</formula>
    </cfRule>
  </conditionalFormatting>
  <dataValidations count="15">
    <dataValidation type="list" allowBlank="1" showInputMessage="1" showErrorMessage="1" sqref="F18 H18 J18">
      <formula1>'1'!$D$24:$D$27</formula1>
    </dataValidation>
    <dataValidation type="list" allowBlank="1" showInputMessage="1" showErrorMessage="1" sqref="F19 H19 J19">
      <formula1>'1'!$D$35:$D$36</formula1>
    </dataValidation>
    <dataValidation type="list" allowBlank="1" showInputMessage="1" showErrorMessage="1" sqref="F20 H20 J20">
      <formula1>'1'!$D$45:$D$46</formula1>
    </dataValidation>
    <dataValidation type="list" allowBlank="1" showInputMessage="1" showErrorMessage="1" sqref="F21 H21 J21">
      <formula1>'1'!$D$68:$D$69</formula1>
    </dataValidation>
    <dataValidation type="list" allowBlank="1" showInputMessage="1" showErrorMessage="1" sqref="F22 H22 J22">
      <formula1>'1'!$D$78:$D$79</formula1>
    </dataValidation>
    <dataValidation type="list" allowBlank="1" showInputMessage="1" showErrorMessage="1" sqref="F23 H23 J23">
      <formula1>'1'!$D$87:$D$88</formula1>
    </dataValidation>
    <dataValidation type="list" allowBlank="1" showInputMessage="1" showErrorMessage="1" sqref="F24 H24 J24">
      <formula1>'1'!$D$96:$D$97</formula1>
    </dataValidation>
    <dataValidation type="list" allowBlank="1" showInputMessage="1" showErrorMessage="1" sqref="F25 H25 J25">
      <formula1>'1'!$D$105:$D$106</formula1>
    </dataValidation>
    <dataValidation type="list" allowBlank="1" showInputMessage="1" showErrorMessage="1" sqref="F26 H26 J26">
      <formula1>'1'!$D$114:$D$115</formula1>
    </dataValidation>
    <dataValidation type="list" allowBlank="1" showInputMessage="1" showErrorMessage="1" sqref="F27 H27 J27">
      <formula1>'1'!$D$124:$D$127</formula1>
    </dataValidation>
    <dataValidation type="list" allowBlank="1" showInputMessage="1" showErrorMessage="1" sqref="F42:G42 I42:J42 L42:M42">
      <formula1>'1'!$D$168:$D$171</formula1>
    </dataValidation>
    <dataValidation type="list" allowBlank="1" showInputMessage="1" showErrorMessage="1" sqref="F43:G43 I43:J43 L43:M43">
      <formula1>'1'!$D$188:$D$189</formula1>
    </dataValidation>
    <dataValidation type="list" allowBlank="1" showInputMessage="1" showErrorMessage="1" sqref="F79:F82 H79:H82 J79:J82">
      <formula1>'1'!$D$253:$D$254</formula1>
    </dataValidation>
    <dataValidation type="list" allowBlank="1" showInputMessage="1" showErrorMessage="1" sqref="F92:F94 H92:H94 J92:J94">
      <formula1>'1'!$D$272:$D$275</formula1>
    </dataValidation>
    <dataValidation type="list" allowBlank="1" showInputMessage="1" showErrorMessage="1" sqref="F37:G40 L37:M40 I37:J40">
      <formula1>'1'!$H$152:$H$153</formula1>
    </dataValidation>
  </dataValidations>
  <pageMargins left="0.393700787401575" right="0.393700787401575" top="0.78740157480315" bottom="0.393700787401575" header="0.511811023622047" footer="0.511811023622047"/>
  <pageSetup paperSize="9" fitToWidth="0" orientation="landscape"/>
  <headerFooter/>
  <rowBreaks count="3" manualBreakCount="3">
    <brk id="29" max="16383" man="1"/>
    <brk id="45" max="16383" man="1"/>
    <brk id="72" max="16383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A979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6.27272727272727" style="118" customWidth="1"/>
    <col min="4" max="4" width="8.72727272727273" style="118" customWidth="1"/>
    <col min="5" max="5" width="28.6363636363636" style="118" customWidth="1"/>
    <col min="6" max="6" width="11.4545454545455" style="118" customWidth="1"/>
    <col min="7" max="10" width="8.72727272727273" style="118" customWidth="1"/>
    <col min="11" max="11" width="14.4545454545455" style="118" customWidth="1"/>
    <col min="12" max="12" width="8.72727272727273" style="118" customWidth="1"/>
    <col min="13" max="13" width="9.45454545454546" style="118" customWidth="1"/>
    <col min="14" max="14" width="16.5454545454545" style="118" customWidth="1"/>
    <col min="15" max="15" width="2.27272727272727" style="118" customWidth="1"/>
    <col min="16" max="27" width="8.72727272727273" style="118" hidden="1" customWidth="1"/>
    <col min="28" max="16384" width="14.4545454545455" style="118" hidden="1"/>
  </cols>
  <sheetData>
    <row r="1" ht="14.25" customHeight="1" spans="3:27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ht="18.75" customHeight="1" spans="3:27">
      <c r="C2" s="210" t="s">
        <v>400</v>
      </c>
      <c r="D2" s="211"/>
      <c r="E2" s="212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ht="14.25" customHeight="1" spans="3:27"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ht="14.25" customHeight="1" spans="3:27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ht="14.25" customHeight="1" spans="3:27"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ht="14.25" customHeight="1" spans="3:27">
      <c r="C6" s="117" t="s">
        <v>1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ht="16.5" customHeight="1" spans="3:27">
      <c r="C7" s="117" t="s">
        <v>401</v>
      </c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ht="14.25" customHeight="1" spans="3:27">
      <c r="C8" s="117" t="s">
        <v>47</v>
      </c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ht="14.25" customHeight="1" spans="3:27"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ht="17.25" customHeight="1" spans="3:19">
      <c r="C10" s="119" t="s">
        <v>402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240"/>
      <c r="O10" s="116"/>
      <c r="P10" s="116"/>
      <c r="Q10" s="116"/>
      <c r="R10" s="116"/>
      <c r="S10" s="116"/>
    </row>
    <row r="11" ht="14.25" customHeight="1" spans="3:19">
      <c r="C11" s="121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40"/>
      <c r="O11" s="116"/>
      <c r="P11" s="116"/>
      <c r="Q11" s="116"/>
      <c r="R11" s="116"/>
      <c r="S11" s="116"/>
    </row>
    <row r="12" s="144" customFormat="1" ht="54.75" customHeight="1" spans="1:14">
      <c r="A12" s="167"/>
      <c r="B12" s="167"/>
      <c r="C12" s="143"/>
      <c r="D12" s="214" t="s">
        <v>403</v>
      </c>
      <c r="E12" s="215"/>
      <c r="F12" s="215"/>
      <c r="G12" s="215"/>
      <c r="H12" s="215"/>
      <c r="I12" s="215"/>
      <c r="J12" s="215"/>
      <c r="K12" s="215"/>
      <c r="L12" s="241"/>
      <c r="M12" s="153"/>
      <c r="N12" s="242"/>
    </row>
    <row r="13" s="144" customFormat="1" ht="14.25" customHeight="1" spans="1:14">
      <c r="A13" s="167"/>
      <c r="B13" s="167"/>
      <c r="C13" s="143"/>
      <c r="D13" s="216"/>
      <c r="E13" s="216"/>
      <c r="F13" s="216"/>
      <c r="G13" s="216"/>
      <c r="H13" s="216"/>
      <c r="I13" s="216"/>
      <c r="J13" s="216"/>
      <c r="K13" s="216"/>
      <c r="L13" s="216"/>
      <c r="M13" s="242"/>
      <c r="N13" s="243"/>
    </row>
    <row r="14" s="144" customFormat="1" ht="45.75" customHeight="1" spans="1:14">
      <c r="A14" s="167"/>
      <c r="B14" s="167"/>
      <c r="C14" s="143"/>
      <c r="D14" s="217" t="s">
        <v>10</v>
      </c>
      <c r="E14" s="846" t="s">
        <v>302</v>
      </c>
      <c r="F14" s="846" t="s">
        <v>404</v>
      </c>
      <c r="G14" s="847" t="s">
        <v>405</v>
      </c>
      <c r="H14" s="847" t="s">
        <v>406</v>
      </c>
      <c r="I14" s="218" t="s">
        <v>407</v>
      </c>
      <c r="J14" s="218" t="s">
        <v>257</v>
      </c>
      <c r="K14" s="130" t="s">
        <v>295</v>
      </c>
      <c r="L14" s="152"/>
      <c r="M14" s="122"/>
      <c r="N14" s="242"/>
    </row>
    <row r="15" s="144" customFormat="1" ht="14.25" customHeight="1" spans="1:14">
      <c r="A15" s="167"/>
      <c r="B15" s="167"/>
      <c r="C15" s="143"/>
      <c r="D15" s="220">
        <v>1</v>
      </c>
      <c r="E15" s="221"/>
      <c r="F15" s="222"/>
      <c r="G15" s="223"/>
      <c r="H15" s="222"/>
      <c r="I15" s="222"/>
      <c r="J15" s="244" t="str">
        <f>IF(M15&lt;1,"",IF(M15&lt;=1,"1,00",IF(M15&lt;=3,"2,00",IF(M15&lt;=9,"3,00",IF(M15&gt;=10,"4,00","")))))</f>
        <v/>
      </c>
      <c r="K15" s="245" t="s">
        <v>408</v>
      </c>
      <c r="L15" s="246"/>
      <c r="M15" s="247">
        <f>G15*H15</f>
        <v>0</v>
      </c>
      <c r="N15" s="243"/>
    </row>
    <row r="16" s="144" customFormat="1" ht="14.25" customHeight="1" spans="1:14">
      <c r="A16" s="167"/>
      <c r="B16" s="167"/>
      <c r="C16" s="143"/>
      <c r="D16" s="220">
        <v>2</v>
      </c>
      <c r="E16" s="221"/>
      <c r="F16" s="222"/>
      <c r="G16" s="223"/>
      <c r="H16" s="222"/>
      <c r="I16" s="222"/>
      <c r="J16" s="244" t="str">
        <f t="shared" ref="J16:J17" si="0">IF(M16&lt;1,"",IF(M16&lt;=1,"1,00",IF(M16&lt;=3,"2,00",IF(M16&lt;=9,"3,00",IF(M16&gt;=10,"4,00","")))))</f>
        <v/>
      </c>
      <c r="K16" s="248"/>
      <c r="L16" s="246"/>
      <c r="M16" s="247">
        <f t="shared" ref="M16:M17" si="1">G16*H16</f>
        <v>0</v>
      </c>
      <c r="N16" s="243"/>
    </row>
    <row r="17" s="144" customFormat="1" ht="14.25" customHeight="1" spans="1:14">
      <c r="A17" s="167"/>
      <c r="B17" s="167"/>
      <c r="C17" s="143"/>
      <c r="D17" s="220">
        <v>3</v>
      </c>
      <c r="E17" s="221"/>
      <c r="F17" s="222"/>
      <c r="G17" s="223"/>
      <c r="H17" s="222"/>
      <c r="I17" s="222"/>
      <c r="J17" s="244" t="str">
        <f t="shared" si="0"/>
        <v/>
      </c>
      <c r="K17" s="248"/>
      <c r="L17" s="246"/>
      <c r="M17" s="247">
        <f t="shared" si="1"/>
        <v>0</v>
      </c>
      <c r="N17" s="243"/>
    </row>
    <row r="18" s="144" customFormat="1" ht="14.25" customHeight="1" spans="1:14">
      <c r="A18" s="167"/>
      <c r="B18" s="167"/>
      <c r="C18" s="143"/>
      <c r="D18" s="135"/>
      <c r="E18" s="139"/>
      <c r="F18" s="139"/>
      <c r="G18" s="139"/>
      <c r="H18" s="157" t="s">
        <v>317</v>
      </c>
      <c r="I18" s="152"/>
      <c r="J18" s="249" t="str">
        <f>IFERROR(SUM(J15+J16+J17),"")</f>
        <v/>
      </c>
      <c r="K18" s="248"/>
      <c r="L18" s="246"/>
      <c r="M18" s="250"/>
      <c r="N18" s="243"/>
    </row>
    <row r="19" s="209" customFormat="1" ht="14.25" customHeight="1" spans="1:14">
      <c r="A19" s="167"/>
      <c r="B19" s="167"/>
      <c r="C19" s="224"/>
      <c r="D19" s="225"/>
      <c r="E19" s="226"/>
      <c r="F19" s="226"/>
      <c r="G19" s="226"/>
      <c r="H19" s="139"/>
      <c r="I19" s="251" t="s">
        <v>298</v>
      </c>
      <c r="J19" s="249" t="str">
        <f>IFERROR(SUM(J18/3),"")</f>
        <v/>
      </c>
      <c r="K19" s="252"/>
      <c r="L19" s="253"/>
      <c r="M19" s="254"/>
      <c r="N19" s="255"/>
    </row>
    <row r="20" s="144" customFormat="1" ht="14.25" customHeight="1" spans="1:14">
      <c r="A20" s="167"/>
      <c r="B20" s="167"/>
      <c r="C20" s="141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243"/>
    </row>
    <row r="21" s="144" customFormat="1" ht="14.25" customHeight="1" spans="1:2">
      <c r="A21" s="167"/>
      <c r="B21" s="167"/>
    </row>
    <row r="22" s="144" customFormat="1" ht="14.25" customHeight="1" spans="1:3">
      <c r="A22" s="167"/>
      <c r="B22" s="167"/>
      <c r="C22" s="227" t="s">
        <v>409</v>
      </c>
    </row>
    <row r="23" s="144" customFormat="1" ht="14.25" customHeight="1" spans="1:2">
      <c r="A23" s="167"/>
      <c r="B23" s="167"/>
    </row>
    <row r="24" ht="16.5" customHeight="1" spans="3:19">
      <c r="C24" s="228" t="s">
        <v>410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56"/>
      <c r="P24" s="116"/>
      <c r="Q24" s="116"/>
      <c r="R24" s="116"/>
      <c r="S24" s="116"/>
    </row>
    <row r="25" ht="14.25" customHeight="1" spans="3:19">
      <c r="C25" s="121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51"/>
      <c r="P25" s="116"/>
      <c r="Q25" s="116"/>
      <c r="R25" s="116"/>
      <c r="S25" s="116"/>
    </row>
    <row r="26" s="144" customFormat="1" ht="14.25" customHeight="1" spans="1:15">
      <c r="A26" s="167"/>
      <c r="B26" s="167"/>
      <c r="C26" s="143"/>
      <c r="D26" s="230"/>
      <c r="E26" s="231"/>
      <c r="F26" s="231"/>
      <c r="G26" s="231"/>
      <c r="H26" s="231"/>
      <c r="I26" s="231"/>
      <c r="J26" s="231"/>
      <c r="K26" s="231"/>
      <c r="L26" s="231"/>
      <c r="M26" s="231"/>
      <c r="N26" s="257"/>
      <c r="O26" s="153"/>
    </row>
    <row r="27" s="144" customFormat="1" ht="14.25" customHeight="1" spans="1:15">
      <c r="A27" s="167"/>
      <c r="B27" s="167"/>
      <c r="C27" s="143"/>
      <c r="D27" s="143"/>
      <c r="E27" s="144" t="s">
        <v>411</v>
      </c>
      <c r="N27" s="153"/>
      <c r="O27" s="153"/>
    </row>
    <row r="28" s="144" customFormat="1" ht="14.25" customHeight="1" spans="1:15">
      <c r="A28" s="167"/>
      <c r="B28" s="167"/>
      <c r="C28" s="143"/>
      <c r="D28" s="143"/>
      <c r="E28" s="144" t="s">
        <v>412</v>
      </c>
      <c r="N28" s="153"/>
      <c r="O28" s="153"/>
    </row>
    <row r="29" s="144" customFormat="1" ht="14.25" customHeight="1" spans="1:15">
      <c r="A29" s="167"/>
      <c r="B29" s="167"/>
      <c r="C29" s="143"/>
      <c r="D29" s="143"/>
      <c r="E29" s="144" t="s">
        <v>413</v>
      </c>
      <c r="N29" s="153"/>
      <c r="O29" s="153"/>
    </row>
    <row r="30" s="144" customFormat="1" ht="14.25" customHeight="1" spans="1:15">
      <c r="A30" s="167"/>
      <c r="B30" s="167"/>
      <c r="C30" s="143"/>
      <c r="D30" s="141"/>
      <c r="E30" s="142"/>
      <c r="F30" s="142"/>
      <c r="G30" s="142"/>
      <c r="H30" s="142"/>
      <c r="I30" s="142"/>
      <c r="J30" s="142"/>
      <c r="K30" s="142"/>
      <c r="L30" s="142"/>
      <c r="M30" s="142"/>
      <c r="N30" s="161"/>
      <c r="O30" s="153"/>
    </row>
    <row r="31" s="144" customFormat="1" ht="14.25" customHeight="1" spans="1:15">
      <c r="A31" s="167"/>
      <c r="B31" s="167"/>
      <c r="C31" s="141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53"/>
    </row>
    <row r="32" ht="14.25" customHeight="1" spans="3:19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258"/>
      <c r="P32" s="116"/>
      <c r="Q32" s="116"/>
      <c r="R32" s="116"/>
      <c r="S32" s="116"/>
    </row>
    <row r="33" ht="18.75" customHeight="1" spans="3:19">
      <c r="C33" s="232"/>
      <c r="D33" s="233" t="s">
        <v>414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59"/>
      <c r="P33" s="116"/>
      <c r="Q33" s="116"/>
      <c r="R33" s="116"/>
      <c r="S33" s="116"/>
    </row>
    <row r="34" ht="14.25" customHeight="1" spans="3:19"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151"/>
      <c r="P34" s="116"/>
      <c r="Q34" s="116"/>
      <c r="R34" s="116"/>
      <c r="S34" s="116"/>
    </row>
    <row r="35" s="144" customFormat="1" ht="14.25" customHeight="1" spans="1:15">
      <c r="A35" s="167"/>
      <c r="B35" s="167"/>
      <c r="C35" s="143"/>
      <c r="D35" s="230"/>
      <c r="E35" s="231"/>
      <c r="F35" s="231"/>
      <c r="G35" s="231"/>
      <c r="H35" s="231"/>
      <c r="I35" s="231"/>
      <c r="J35" s="231"/>
      <c r="K35" s="231"/>
      <c r="L35" s="231"/>
      <c r="M35" s="231"/>
      <c r="N35" s="257"/>
      <c r="O35" s="153"/>
    </row>
    <row r="36" s="144" customFormat="1" ht="14.25" customHeight="1" spans="1:15">
      <c r="A36" s="167"/>
      <c r="B36" s="167"/>
      <c r="C36" s="143"/>
      <c r="D36" s="143"/>
      <c r="E36" s="144" t="s">
        <v>415</v>
      </c>
      <c r="N36" s="153"/>
      <c r="O36" s="153"/>
    </row>
    <row r="37" s="144" customFormat="1" ht="14.25" customHeight="1" spans="1:15">
      <c r="A37" s="167"/>
      <c r="B37" s="167"/>
      <c r="C37" s="143"/>
      <c r="D37" s="143"/>
      <c r="E37" s="144" t="s">
        <v>416</v>
      </c>
      <c r="N37" s="153"/>
      <c r="O37" s="153"/>
    </row>
    <row r="38" s="144" customFormat="1" ht="14.25" customHeight="1" spans="1:15">
      <c r="A38" s="167"/>
      <c r="B38" s="167"/>
      <c r="C38" s="143"/>
      <c r="D38" s="143"/>
      <c r="E38" s="144" t="s">
        <v>417</v>
      </c>
      <c r="N38" s="153"/>
      <c r="O38" s="153"/>
    </row>
    <row r="39" s="144" customFormat="1" ht="14.25" customHeight="1" spans="1:15">
      <c r="A39" s="167"/>
      <c r="B39" s="167"/>
      <c r="C39" s="143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61"/>
      <c r="O39" s="153"/>
    </row>
    <row r="40" s="144" customFormat="1" ht="14.25" customHeight="1" spans="1:15">
      <c r="A40" s="167"/>
      <c r="B40" s="167"/>
      <c r="C40" s="143"/>
      <c r="O40" s="153"/>
    </row>
    <row r="41" s="144" customFormat="1" ht="14.25" customHeight="1" spans="1:15">
      <c r="A41" s="167"/>
      <c r="B41" s="167"/>
      <c r="C41" s="122"/>
      <c r="D41" s="123" t="s">
        <v>10</v>
      </c>
      <c r="E41" s="124" t="s">
        <v>418</v>
      </c>
      <c r="F41" s="838" t="s">
        <v>302</v>
      </c>
      <c r="G41" s="126"/>
      <c r="H41" s="126"/>
      <c r="I41" s="126"/>
      <c r="J41" s="126"/>
      <c r="K41" s="152"/>
      <c r="L41" s="124" t="s">
        <v>311</v>
      </c>
      <c r="M41" s="260" t="s">
        <v>312</v>
      </c>
      <c r="N41" s="124" t="s">
        <v>255</v>
      </c>
      <c r="O41" s="153"/>
    </row>
    <row r="42" s="144" customFormat="1" ht="14.25" customHeight="1" spans="1:15">
      <c r="A42" s="167"/>
      <c r="B42" s="167"/>
      <c r="C42" s="128"/>
      <c r="D42" s="127"/>
      <c r="E42" s="128"/>
      <c r="F42" s="125">
        <v>1</v>
      </c>
      <c r="G42" s="152"/>
      <c r="H42" s="130">
        <v>2</v>
      </c>
      <c r="I42" s="152"/>
      <c r="J42" s="130">
        <v>3</v>
      </c>
      <c r="K42" s="152"/>
      <c r="L42" s="128"/>
      <c r="M42" s="261"/>
      <c r="N42" s="128"/>
      <c r="O42" s="153"/>
    </row>
    <row r="43" s="144" customFormat="1" ht="14.25" customHeight="1" spans="1:15">
      <c r="A43" s="167"/>
      <c r="B43" s="167"/>
      <c r="C43" s="128"/>
      <c r="D43" s="131"/>
      <c r="E43" s="132"/>
      <c r="F43" s="236" t="s">
        <v>256</v>
      </c>
      <c r="G43" s="236" t="s">
        <v>419</v>
      </c>
      <c r="H43" s="236" t="s">
        <v>256</v>
      </c>
      <c r="I43" s="236" t="s">
        <v>419</v>
      </c>
      <c r="J43" s="236" t="s">
        <v>256</v>
      </c>
      <c r="K43" s="236" t="s">
        <v>419</v>
      </c>
      <c r="L43" s="132"/>
      <c r="M43" s="262"/>
      <c r="N43" s="132"/>
      <c r="O43" s="153"/>
    </row>
    <row r="44" s="144" customFormat="1" ht="14.25" customHeight="1" spans="1:15">
      <c r="A44" s="167"/>
      <c r="B44" s="167"/>
      <c r="C44" s="122"/>
      <c r="D44" s="138">
        <v>1</v>
      </c>
      <c r="E44" s="848" t="s">
        <v>420</v>
      </c>
      <c r="F44" s="222"/>
      <c r="G44" s="237" t="str">
        <f>IF(F44="Tidak Ada","1",IF(F44="Ada","1",""))</f>
        <v/>
      </c>
      <c r="H44" s="222"/>
      <c r="I44" s="237" t="str">
        <f>IF(H44="Tidak Ada","1",IF(H44="Ada","1",""))</f>
        <v/>
      </c>
      <c r="J44" s="222"/>
      <c r="K44" s="237" t="str">
        <f>IF(J44="Tidak Ada","1",IF(J44="Ada","1",""))</f>
        <v/>
      </c>
      <c r="L44" s="154" t="str">
        <f>IFERROR(SUM(G44+I44+K44),"")</f>
        <v/>
      </c>
      <c r="M44" s="154" t="str">
        <f>IFERROR(SUM(L44/3),"")</f>
        <v/>
      </c>
      <c r="N44" s="263" t="s">
        <v>421</v>
      </c>
      <c r="O44" s="153"/>
    </row>
    <row r="45" s="144" customFormat="1" ht="14.25" customHeight="1" spans="1:15">
      <c r="A45" s="167"/>
      <c r="B45" s="167"/>
      <c r="C45" s="122"/>
      <c r="D45" s="138">
        <v>2</v>
      </c>
      <c r="E45" s="145" t="s">
        <v>422</v>
      </c>
      <c r="F45" s="222"/>
      <c r="G45" s="237" t="str">
        <f>IF(F45="Tidak Ada","1",IF(F45="Ada","2",""))</f>
        <v/>
      </c>
      <c r="H45" s="222"/>
      <c r="I45" s="237" t="str">
        <f>IF(H45="Tidak Ada","1",IF(H45="Ada","2",""))</f>
        <v/>
      </c>
      <c r="J45" s="222"/>
      <c r="K45" s="237" t="str">
        <f>IF(J45="Tidak Ada","1",IF(J45="Ada","2",""))</f>
        <v/>
      </c>
      <c r="L45" s="154" t="str">
        <f t="shared" ref="L45:L47" si="2">IFERROR(SUM(G45+I45+K45),"")</f>
        <v/>
      </c>
      <c r="M45" s="154" t="str">
        <f t="shared" ref="M45:M47" si="3">IFERROR(SUM(L45/3),"")</f>
        <v/>
      </c>
      <c r="N45" s="263" t="s">
        <v>423</v>
      </c>
      <c r="O45" s="153"/>
    </row>
    <row r="46" s="144" customFormat="1" ht="23" spans="1:15">
      <c r="A46" s="167"/>
      <c r="B46" s="167"/>
      <c r="C46" s="122"/>
      <c r="D46" s="138">
        <v>3</v>
      </c>
      <c r="E46" s="238" t="s">
        <v>424</v>
      </c>
      <c r="F46" s="222"/>
      <c r="G46" s="237" t="str">
        <f>IF(F46="Tidak Ada","1",IF(F46="Ada","3",""))</f>
        <v/>
      </c>
      <c r="H46" s="222"/>
      <c r="I46" s="237" t="str">
        <f>IF(H46="Tidak Ada","1",IF(H46="Ada","3",""))</f>
        <v/>
      </c>
      <c r="J46" s="222"/>
      <c r="K46" s="237" t="str">
        <f>IF(J46="Tidak Ada","1",IF(J46="Ada","3",""))</f>
        <v/>
      </c>
      <c r="L46" s="154" t="str">
        <f t="shared" si="2"/>
        <v/>
      </c>
      <c r="M46" s="154" t="str">
        <f t="shared" si="3"/>
        <v/>
      </c>
      <c r="N46" s="264" t="s">
        <v>425</v>
      </c>
      <c r="O46" s="153"/>
    </row>
    <row r="47" s="144" customFormat="1" ht="23" spans="1:15">
      <c r="A47" s="167"/>
      <c r="B47" s="167"/>
      <c r="C47" s="122"/>
      <c r="D47" s="138">
        <v>4</v>
      </c>
      <c r="E47" s="238" t="s">
        <v>426</v>
      </c>
      <c r="F47" s="222"/>
      <c r="G47" s="237" t="str">
        <f>IF(F47="Tidak Ada","1",IF(F47="Ada","4",""))</f>
        <v/>
      </c>
      <c r="H47" s="222"/>
      <c r="I47" s="237" t="str">
        <f>IF(H47="Tidak Ada","1",IF(H47="Ada","4",""))</f>
        <v/>
      </c>
      <c r="J47" s="222"/>
      <c r="K47" s="237" t="str">
        <f>IF(J47="Tidak Ada","1",IF(J47="Ada","4",""))</f>
        <v/>
      </c>
      <c r="L47" s="154" t="str">
        <f t="shared" si="2"/>
        <v/>
      </c>
      <c r="M47" s="154" t="str">
        <f t="shared" si="3"/>
        <v/>
      </c>
      <c r="N47" s="264" t="s">
        <v>425</v>
      </c>
      <c r="O47" s="153"/>
    </row>
    <row r="48" s="144" customFormat="1" ht="14.25" customHeight="1" spans="1:15">
      <c r="A48" s="167"/>
      <c r="B48" s="167"/>
      <c r="C48" s="122"/>
      <c r="D48" s="139"/>
      <c r="E48" s="139"/>
      <c r="F48" s="139"/>
      <c r="G48" s="139"/>
      <c r="H48" s="139"/>
      <c r="I48" s="139"/>
      <c r="J48" s="139"/>
      <c r="K48" s="157" t="s">
        <v>317</v>
      </c>
      <c r="L48" s="152"/>
      <c r="M48" s="158">
        <f>IFERROR(SUM(M44:M47),"")</f>
        <v>0</v>
      </c>
      <c r="N48" s="265"/>
      <c r="O48" s="153"/>
    </row>
    <row r="49" s="144" customFormat="1" ht="14.25" customHeight="1" spans="1:15">
      <c r="A49" s="167"/>
      <c r="B49" s="167"/>
      <c r="C49" s="141"/>
      <c r="D49" s="142"/>
      <c r="E49" s="142"/>
      <c r="F49" s="142"/>
      <c r="G49" s="142"/>
      <c r="H49" s="142"/>
      <c r="I49" s="142"/>
      <c r="J49" s="142"/>
      <c r="K49" s="142"/>
      <c r="L49" s="142"/>
      <c r="M49" s="165"/>
      <c r="N49" s="142"/>
      <c r="O49" s="161"/>
    </row>
    <row r="50" s="144" customFormat="1" ht="14.25" customHeight="1" spans="1:13">
      <c r="A50" s="167"/>
      <c r="B50" s="167"/>
      <c r="M50" s="166"/>
    </row>
    <row r="51" ht="14.25" customHeight="1" spans="3:19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9.5" customHeight="1" spans="3:19">
      <c r="C52" s="232"/>
      <c r="D52" s="233" t="s">
        <v>608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56"/>
      <c r="P52" s="116"/>
      <c r="Q52" s="116"/>
      <c r="R52" s="116"/>
      <c r="S52" s="116"/>
    </row>
    <row r="53" ht="14.25" customHeight="1" spans="3:19">
      <c r="C53" s="234"/>
      <c r="D53" s="116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151"/>
      <c r="P53" s="116"/>
      <c r="Q53" s="116"/>
      <c r="R53" s="116"/>
      <c r="S53" s="116"/>
    </row>
    <row r="54" s="144" customFormat="1" ht="14.25" customHeight="1" spans="1:15">
      <c r="A54" s="167"/>
      <c r="B54" s="167"/>
      <c r="C54" s="143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57"/>
      <c r="O54" s="153"/>
    </row>
    <row r="55" s="144" customFormat="1" ht="14.25" customHeight="1" spans="1:15">
      <c r="A55" s="167"/>
      <c r="B55" s="167"/>
      <c r="C55" s="143"/>
      <c r="D55" s="143"/>
      <c r="E55" s="144" t="s">
        <v>428</v>
      </c>
      <c r="N55" s="153"/>
      <c r="O55" s="153"/>
    </row>
    <row r="56" s="144" customFormat="1" ht="14.25" customHeight="1" spans="1:15">
      <c r="A56" s="167"/>
      <c r="B56" s="167"/>
      <c r="C56" s="143"/>
      <c r="D56" s="143"/>
      <c r="E56" s="144" t="s">
        <v>429</v>
      </c>
      <c r="N56" s="153"/>
      <c r="O56" s="153"/>
    </row>
    <row r="57" s="144" customFormat="1" ht="14.25" customHeight="1" spans="1:15">
      <c r="A57" s="167"/>
      <c r="B57" s="167"/>
      <c r="C57" s="143"/>
      <c r="D57" s="141"/>
      <c r="E57" s="142"/>
      <c r="F57" s="142"/>
      <c r="G57" s="142"/>
      <c r="H57" s="142"/>
      <c r="I57" s="142"/>
      <c r="J57" s="142"/>
      <c r="K57" s="142"/>
      <c r="L57" s="142"/>
      <c r="M57" s="142"/>
      <c r="N57" s="161"/>
      <c r="O57" s="153"/>
    </row>
    <row r="58" s="144" customFormat="1" ht="14.25" customHeight="1" spans="1:15">
      <c r="A58" s="167"/>
      <c r="B58" s="167"/>
      <c r="C58" s="143"/>
      <c r="O58" s="153"/>
    </row>
    <row r="59" s="144" customFormat="1" ht="14.25" customHeight="1" spans="1:15">
      <c r="A59" s="167"/>
      <c r="B59" s="167"/>
      <c r="C59" s="122"/>
      <c r="D59" s="123" t="s">
        <v>10</v>
      </c>
      <c r="E59" s="837" t="s">
        <v>430</v>
      </c>
      <c r="F59" s="838" t="s">
        <v>302</v>
      </c>
      <c r="G59" s="126"/>
      <c r="H59" s="126"/>
      <c r="I59" s="126"/>
      <c r="J59" s="126"/>
      <c r="K59" s="152"/>
      <c r="L59" s="124" t="s">
        <v>311</v>
      </c>
      <c r="M59" s="124" t="s">
        <v>312</v>
      </c>
      <c r="N59" s="124" t="s">
        <v>255</v>
      </c>
      <c r="O59" s="153"/>
    </row>
    <row r="60" s="144" customFormat="1" ht="14.25" customHeight="1" spans="1:15">
      <c r="A60" s="167"/>
      <c r="B60" s="167"/>
      <c r="C60" s="128"/>
      <c r="D60" s="127"/>
      <c r="E60" s="128"/>
      <c r="F60" s="125">
        <v>1</v>
      </c>
      <c r="G60" s="152"/>
      <c r="H60" s="130">
        <v>2</v>
      </c>
      <c r="I60" s="152"/>
      <c r="J60" s="130">
        <v>3</v>
      </c>
      <c r="K60" s="152"/>
      <c r="L60" s="128"/>
      <c r="M60" s="128"/>
      <c r="N60" s="128"/>
      <c r="O60" s="153"/>
    </row>
    <row r="61" s="144" customFormat="1" ht="14.25" customHeight="1" spans="1:15">
      <c r="A61" s="167"/>
      <c r="B61" s="167"/>
      <c r="C61" s="128"/>
      <c r="D61" s="131"/>
      <c r="E61" s="132"/>
      <c r="F61" s="236" t="s">
        <v>256</v>
      </c>
      <c r="G61" s="236" t="s">
        <v>419</v>
      </c>
      <c r="H61" s="236" t="s">
        <v>256</v>
      </c>
      <c r="I61" s="236" t="s">
        <v>419</v>
      </c>
      <c r="J61" s="236" t="s">
        <v>256</v>
      </c>
      <c r="K61" s="236" t="s">
        <v>419</v>
      </c>
      <c r="L61" s="132"/>
      <c r="M61" s="132"/>
      <c r="N61" s="132"/>
      <c r="O61" s="153"/>
    </row>
    <row r="62" s="144" customFormat="1" ht="14.25" customHeight="1" spans="1:15">
      <c r="A62" s="167"/>
      <c r="B62" s="167"/>
      <c r="C62" s="239"/>
      <c r="D62" s="134">
        <v>1</v>
      </c>
      <c r="E62" s="135" t="s">
        <v>303</v>
      </c>
      <c r="F62" s="222"/>
      <c r="G62" s="237" t="str">
        <f>IF(F62="Tidak Ada","0",IF(F62="Ada","1",""))</f>
        <v/>
      </c>
      <c r="H62" s="222"/>
      <c r="I62" s="237" t="str">
        <f>IF(H62="Tidak Ada","0",IF(H62="Ada","1",""))</f>
        <v/>
      </c>
      <c r="J62" s="222"/>
      <c r="K62" s="237" t="str">
        <f>IF(J62="Tidak Ada","0",IF(J62="Ada","1",""))</f>
        <v/>
      </c>
      <c r="L62" s="154" t="str">
        <f>IFERROR(SUM(G62+I62+K62),"")</f>
        <v/>
      </c>
      <c r="M62" s="154" t="str">
        <f>IFERROR(SUM(L62/3),"")</f>
        <v/>
      </c>
      <c r="N62" s="266" t="s">
        <v>431</v>
      </c>
      <c r="O62" s="153"/>
    </row>
    <row r="63" s="144" customFormat="1" ht="14.25" customHeight="1" spans="1:15">
      <c r="A63" s="167"/>
      <c r="B63" s="167"/>
      <c r="C63" s="239"/>
      <c r="D63" s="138">
        <v>2</v>
      </c>
      <c r="E63" s="135" t="s">
        <v>305</v>
      </c>
      <c r="F63" s="222"/>
      <c r="G63" s="237" t="str">
        <f>IF(F63="Tidak Ada","0",IF(F63="Ada","2",""))</f>
        <v/>
      </c>
      <c r="H63" s="222"/>
      <c r="I63" s="237" t="str">
        <f>IF(H63="Tidak Ada","0",IF(H63="Ada","2",""))</f>
        <v/>
      </c>
      <c r="J63" s="222"/>
      <c r="K63" s="237" t="str">
        <f>IF(J63="Tidak Ada","0",IF(J63="Ada","2",""))</f>
        <v/>
      </c>
      <c r="L63" s="154" t="str">
        <f t="shared" ref="L63:L65" si="4">IFERROR(SUM(G63+I63+K63),"")</f>
        <v/>
      </c>
      <c r="M63" s="154" t="str">
        <f t="shared" ref="M63:M65" si="5">IFERROR(SUM(L63/3),"")</f>
        <v/>
      </c>
      <c r="N63" s="267"/>
      <c r="O63" s="153"/>
    </row>
    <row r="64" s="144" customFormat="1" ht="14.25" customHeight="1" spans="1:15">
      <c r="A64" s="167"/>
      <c r="B64" s="167"/>
      <c r="C64" s="239"/>
      <c r="D64" s="138">
        <v>3</v>
      </c>
      <c r="E64" s="135" t="s">
        <v>306</v>
      </c>
      <c r="F64" s="222"/>
      <c r="G64" s="237" t="str">
        <f>IF(F64="Tidak Ada","0",IF(F64="Ada","3",""))</f>
        <v/>
      </c>
      <c r="H64" s="222"/>
      <c r="I64" s="237" t="str">
        <f>IF(H64="Tidak Ada","0",IF(H64="Ada","3",""))</f>
        <v/>
      </c>
      <c r="J64" s="222"/>
      <c r="K64" s="237" t="str">
        <f>IF(J64="Tidak Ada","0",IF(J64="Ada","3",""))</f>
        <v/>
      </c>
      <c r="L64" s="154" t="str">
        <f t="shared" si="4"/>
        <v/>
      </c>
      <c r="M64" s="154" t="str">
        <f t="shared" si="5"/>
        <v/>
      </c>
      <c r="N64" s="267"/>
      <c r="O64" s="153"/>
    </row>
    <row r="65" s="144" customFormat="1" ht="14.25" customHeight="1" spans="1:15">
      <c r="A65" s="167"/>
      <c r="B65" s="167"/>
      <c r="C65" s="239"/>
      <c r="D65" s="138">
        <v>4</v>
      </c>
      <c r="E65" s="135" t="s">
        <v>307</v>
      </c>
      <c r="F65" s="222"/>
      <c r="G65" s="237" t="str">
        <f>IF(F65="Tidak Ada","0",IF(F65="Ada","4",""))</f>
        <v/>
      </c>
      <c r="H65" s="222"/>
      <c r="I65" s="237" t="str">
        <f>IF(H65="Tidak Ada","0",IF(H65="Ada","4",""))</f>
        <v/>
      </c>
      <c r="J65" s="222"/>
      <c r="K65" s="237" t="str">
        <f>IF(J65="Tidak Ada","0",IF(J65="Ada","4",""))</f>
        <v/>
      </c>
      <c r="L65" s="154" t="str">
        <f t="shared" si="4"/>
        <v/>
      </c>
      <c r="M65" s="154" t="str">
        <f t="shared" si="5"/>
        <v/>
      </c>
      <c r="N65" s="267"/>
      <c r="O65" s="153"/>
    </row>
    <row r="66" s="144" customFormat="1" ht="14.25" customHeight="1" spans="1:15">
      <c r="A66" s="167"/>
      <c r="B66" s="167"/>
      <c r="C66" s="239"/>
      <c r="D66" s="139"/>
      <c r="E66" s="139"/>
      <c r="F66" s="139"/>
      <c r="G66" s="139"/>
      <c r="H66" s="139"/>
      <c r="I66" s="139"/>
      <c r="J66" s="139"/>
      <c r="K66" s="157" t="s">
        <v>317</v>
      </c>
      <c r="L66" s="152"/>
      <c r="M66" s="158">
        <f>IFERROR(SUM(M62:M65),"")</f>
        <v>0</v>
      </c>
      <c r="N66" s="239"/>
      <c r="O66" s="153"/>
    </row>
    <row r="67" s="144" customFormat="1" ht="14.25" customHeight="1" spans="1:15">
      <c r="A67" s="167"/>
      <c r="B67" s="167"/>
      <c r="C67" s="239"/>
      <c r="D67" s="139"/>
      <c r="E67" s="139"/>
      <c r="F67" s="139"/>
      <c r="G67" s="139"/>
      <c r="H67" s="139"/>
      <c r="I67" s="139"/>
      <c r="J67" s="251" t="s">
        <v>433</v>
      </c>
      <c r="K67" s="126"/>
      <c r="L67" s="152"/>
      <c r="M67" s="158">
        <f>($M48+$M66)/2</f>
        <v>0</v>
      </c>
      <c r="N67" s="163"/>
      <c r="O67" s="153"/>
    </row>
    <row r="68" s="144" customFormat="1" ht="14.25" customHeight="1" spans="1:15">
      <c r="A68" s="167"/>
      <c r="B68" s="167"/>
      <c r="C68" s="141"/>
      <c r="D68" s="142"/>
      <c r="E68" s="142"/>
      <c r="F68" s="142"/>
      <c r="G68" s="142"/>
      <c r="H68" s="142"/>
      <c r="I68" s="142"/>
      <c r="J68" s="142"/>
      <c r="K68" s="142"/>
      <c r="L68" s="142"/>
      <c r="M68" s="160"/>
      <c r="N68" s="139"/>
      <c r="O68" s="161"/>
    </row>
    <row r="69" ht="14.25" customHeight="1" spans="3:19"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94"/>
      <c r="N69" s="268"/>
      <c r="O69" s="268"/>
      <c r="P69" s="116"/>
      <c r="Q69" s="116"/>
      <c r="R69" s="116"/>
      <c r="S69" s="116"/>
    </row>
    <row r="70" ht="19.5" customHeight="1" spans="3:19">
      <c r="C70" s="228" t="s">
        <v>434</v>
      </c>
      <c r="D70" s="229"/>
      <c r="E70" s="229"/>
      <c r="F70" s="229"/>
      <c r="G70" s="229"/>
      <c r="H70" s="229"/>
      <c r="I70" s="229"/>
      <c r="J70" s="229"/>
      <c r="K70" s="229"/>
      <c r="L70" s="229"/>
      <c r="M70" s="295"/>
      <c r="N70" s="229"/>
      <c r="O70" s="256"/>
      <c r="P70" s="116"/>
      <c r="Q70" s="116"/>
      <c r="R70" s="116"/>
      <c r="S70" s="116"/>
    </row>
    <row r="71" ht="14.25" customHeight="1" spans="3:19">
      <c r="C71" s="121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51"/>
      <c r="P71" s="116"/>
      <c r="Q71" s="116"/>
      <c r="R71" s="116"/>
      <c r="S71" s="116"/>
    </row>
    <row r="72" s="144" customFormat="1" ht="14.25" customHeight="1" spans="1:15">
      <c r="A72" s="167"/>
      <c r="B72" s="167"/>
      <c r="C72" s="143"/>
      <c r="D72" s="230"/>
      <c r="E72" s="269" t="s">
        <v>435</v>
      </c>
      <c r="F72" s="269"/>
      <c r="G72" s="269"/>
      <c r="H72" s="269"/>
      <c r="I72" s="269"/>
      <c r="J72" s="269"/>
      <c r="K72" s="269"/>
      <c r="L72" s="269"/>
      <c r="M72" s="269"/>
      <c r="N72" s="257"/>
      <c r="O72" s="153"/>
    </row>
    <row r="73" s="144" customFormat="1" ht="14.25" customHeight="1" spans="1:15">
      <c r="A73" s="167"/>
      <c r="B73" s="167"/>
      <c r="C73" s="143"/>
      <c r="D73" s="143"/>
      <c r="E73" s="270"/>
      <c r="F73" s="270"/>
      <c r="G73" s="270"/>
      <c r="H73" s="270"/>
      <c r="I73" s="270"/>
      <c r="J73" s="270"/>
      <c r="K73" s="270"/>
      <c r="L73" s="270"/>
      <c r="M73" s="270"/>
      <c r="N73" s="153"/>
      <c r="O73" s="153"/>
    </row>
    <row r="74" s="144" customFormat="1" ht="14.25" customHeight="1" spans="1:15">
      <c r="A74" s="167"/>
      <c r="B74" s="167"/>
      <c r="C74" s="143"/>
      <c r="D74" s="141"/>
      <c r="E74" s="271"/>
      <c r="F74" s="271"/>
      <c r="G74" s="271"/>
      <c r="H74" s="271"/>
      <c r="I74" s="271"/>
      <c r="J74" s="271"/>
      <c r="K74" s="271"/>
      <c r="L74" s="271"/>
      <c r="M74" s="271"/>
      <c r="N74" s="161"/>
      <c r="O74" s="153"/>
    </row>
    <row r="75" s="144" customFormat="1" ht="14.25" customHeight="1" spans="1:15">
      <c r="A75" s="167"/>
      <c r="B75" s="167"/>
      <c r="C75" s="143"/>
      <c r="O75" s="153"/>
    </row>
    <row r="76" s="144" customFormat="1" ht="14.25" customHeight="1" spans="1:15">
      <c r="A76" s="167"/>
      <c r="B76" s="167"/>
      <c r="C76" s="122"/>
      <c r="D76" s="123" t="s">
        <v>10</v>
      </c>
      <c r="E76" s="124" t="s">
        <v>436</v>
      </c>
      <c r="F76" s="838" t="s">
        <v>302</v>
      </c>
      <c r="G76" s="126"/>
      <c r="H76" s="126"/>
      <c r="I76" s="126"/>
      <c r="J76" s="126"/>
      <c r="K76" s="152"/>
      <c r="L76" s="124" t="s">
        <v>311</v>
      </c>
      <c r="M76" s="124" t="s">
        <v>312</v>
      </c>
      <c r="N76" s="124" t="s">
        <v>255</v>
      </c>
      <c r="O76" s="153"/>
    </row>
    <row r="77" s="144" customFormat="1" ht="14.25" customHeight="1" spans="1:15">
      <c r="A77" s="167"/>
      <c r="B77" s="167"/>
      <c r="C77" s="128"/>
      <c r="D77" s="127"/>
      <c r="E77" s="128"/>
      <c r="F77" s="125">
        <v>1</v>
      </c>
      <c r="G77" s="152"/>
      <c r="H77" s="130">
        <v>2</v>
      </c>
      <c r="I77" s="152"/>
      <c r="J77" s="130">
        <v>3</v>
      </c>
      <c r="K77" s="152"/>
      <c r="L77" s="128"/>
      <c r="M77" s="128"/>
      <c r="N77" s="128"/>
      <c r="O77" s="153"/>
    </row>
    <row r="78" s="144" customFormat="1" ht="14.25" customHeight="1" spans="1:15">
      <c r="A78" s="167"/>
      <c r="B78" s="167"/>
      <c r="C78" s="128"/>
      <c r="D78" s="131"/>
      <c r="E78" s="132"/>
      <c r="F78" s="236" t="s">
        <v>256</v>
      </c>
      <c r="G78" s="236" t="s">
        <v>419</v>
      </c>
      <c r="H78" s="236" t="s">
        <v>256</v>
      </c>
      <c r="I78" s="236" t="s">
        <v>419</v>
      </c>
      <c r="J78" s="236" t="s">
        <v>256</v>
      </c>
      <c r="K78" s="236" t="s">
        <v>419</v>
      </c>
      <c r="L78" s="132"/>
      <c r="M78" s="132"/>
      <c r="N78" s="132"/>
      <c r="O78" s="153"/>
    </row>
    <row r="79" s="144" customFormat="1" ht="14.25" customHeight="1" spans="1:15">
      <c r="A79" s="167"/>
      <c r="B79" s="167"/>
      <c r="C79" s="239"/>
      <c r="D79" s="134">
        <v>1</v>
      </c>
      <c r="E79" s="135" t="s">
        <v>303</v>
      </c>
      <c r="F79" s="147"/>
      <c r="G79" s="137" t="str">
        <f>IF(F79="Tidak Ada","1",IF(F79="Ada","4",""))</f>
        <v/>
      </c>
      <c r="H79" s="147"/>
      <c r="I79" s="137" t="str">
        <f>IF(H79="Tidak Ada","1",IF(H79="Ada","4",""))</f>
        <v/>
      </c>
      <c r="J79" s="147"/>
      <c r="K79" s="137" t="str">
        <f>IF(J79="Tidak Ada","1",IF(J79="Ada","4",""))</f>
        <v/>
      </c>
      <c r="L79" s="154" t="str">
        <f>IFERROR(SUM(G79+I79+K79),"")</f>
        <v/>
      </c>
      <c r="M79" s="154" t="str">
        <f>IFERROR(SUM(L79/3),"")</f>
        <v/>
      </c>
      <c r="N79" s="296" t="s">
        <v>437</v>
      </c>
      <c r="O79" s="153"/>
    </row>
    <row r="80" s="144" customFormat="1" ht="14.25" customHeight="1" spans="1:15">
      <c r="A80" s="167"/>
      <c r="B80" s="167"/>
      <c r="C80" s="239"/>
      <c r="D80" s="138">
        <v>2</v>
      </c>
      <c r="E80" s="135" t="s">
        <v>305</v>
      </c>
      <c r="F80" s="147"/>
      <c r="G80" s="137" t="str">
        <f>IF(F80="Tidak Ada","1",IF(F80="Ada","4",""))</f>
        <v/>
      </c>
      <c r="H80" s="147"/>
      <c r="I80" s="137" t="str">
        <f>IF(H80="Tidak Ada","1",IF(H80="Ada","4",""))</f>
        <v/>
      </c>
      <c r="J80" s="147"/>
      <c r="K80" s="137" t="str">
        <f>IF(J80="Tidak Ada","1",IF(J80="Ada","4",""))</f>
        <v/>
      </c>
      <c r="L80" s="154" t="str">
        <f t="shared" ref="L80:L82" si="6">IFERROR(SUM(G80+I80+K80),"")</f>
        <v/>
      </c>
      <c r="M80" s="154" t="str">
        <f t="shared" ref="M80:M82" si="7">IFERROR(SUM(L80/3),"")</f>
        <v/>
      </c>
      <c r="N80" s="297"/>
      <c r="O80" s="153"/>
    </row>
    <row r="81" s="144" customFormat="1" ht="14.25" customHeight="1" spans="1:15">
      <c r="A81" s="167"/>
      <c r="B81" s="167"/>
      <c r="C81" s="239"/>
      <c r="D81" s="138">
        <v>3</v>
      </c>
      <c r="E81" s="135" t="s">
        <v>306</v>
      </c>
      <c r="F81" s="147"/>
      <c r="G81" s="137" t="str">
        <f>IF(F81="Tidak Ada","1",IF(F81="Ada","4",""))</f>
        <v/>
      </c>
      <c r="H81" s="147"/>
      <c r="I81" s="137" t="str">
        <f>IF(H81="Tidak Ada","1",IF(H81="Ada","4",""))</f>
        <v/>
      </c>
      <c r="J81" s="147"/>
      <c r="K81" s="137" t="str">
        <f>IF(J81="Tidak Ada","1",IF(J81="Ada","4",""))</f>
        <v/>
      </c>
      <c r="L81" s="154" t="str">
        <f t="shared" si="6"/>
        <v/>
      </c>
      <c r="M81" s="154" t="str">
        <f t="shared" si="7"/>
        <v/>
      </c>
      <c r="N81" s="297"/>
      <c r="O81" s="153"/>
    </row>
    <row r="82" s="144" customFormat="1" ht="14.25" customHeight="1" spans="1:15">
      <c r="A82" s="167"/>
      <c r="B82" s="167"/>
      <c r="C82" s="239"/>
      <c r="D82" s="138">
        <v>4</v>
      </c>
      <c r="E82" s="135" t="s">
        <v>307</v>
      </c>
      <c r="F82" s="147"/>
      <c r="G82" s="137" t="str">
        <f>IF(F82="Tidak Ada","1",IF(F82="Ada","4",""))</f>
        <v/>
      </c>
      <c r="H82" s="147"/>
      <c r="I82" s="137" t="str">
        <f>IF(H82="Tidak Ada","1",IF(H82="Ada","4",""))</f>
        <v/>
      </c>
      <c r="J82" s="147"/>
      <c r="K82" s="137" t="str">
        <f>IF(J82="Tidak Ada","1",IF(J82="Ada","4",""))</f>
        <v/>
      </c>
      <c r="L82" s="154" t="str">
        <f t="shared" si="6"/>
        <v/>
      </c>
      <c r="M82" s="154" t="str">
        <f t="shared" si="7"/>
        <v/>
      </c>
      <c r="N82" s="297"/>
      <c r="O82" s="153"/>
    </row>
    <row r="83" s="144" customFormat="1" ht="14.25" customHeight="1" spans="1:15">
      <c r="A83" s="167"/>
      <c r="B83" s="167"/>
      <c r="C83" s="239"/>
      <c r="D83" s="139"/>
      <c r="E83" s="139"/>
      <c r="F83" s="139"/>
      <c r="G83" s="139"/>
      <c r="H83" s="139"/>
      <c r="I83" s="139"/>
      <c r="J83" s="139"/>
      <c r="K83" s="157" t="s">
        <v>317</v>
      </c>
      <c r="L83" s="152"/>
      <c r="M83" s="158">
        <f>IFERROR(SUM(M79:M82),"")</f>
        <v>0</v>
      </c>
      <c r="N83" s="239"/>
      <c r="O83" s="153"/>
    </row>
    <row r="84" s="144" customFormat="1" ht="14.25" customHeight="1" spans="1:15">
      <c r="A84" s="167"/>
      <c r="B84" s="167"/>
      <c r="C84" s="141"/>
      <c r="D84" s="142"/>
      <c r="E84" s="142"/>
      <c r="F84" s="142"/>
      <c r="G84" s="142"/>
      <c r="H84" s="142"/>
      <c r="I84" s="142"/>
      <c r="J84" s="142"/>
      <c r="K84" s="142"/>
      <c r="L84" s="142"/>
      <c r="M84" s="160"/>
      <c r="N84" s="139"/>
      <c r="O84" s="161"/>
    </row>
    <row r="85" s="144" customFormat="1" ht="14.25" customHeight="1" spans="1:15">
      <c r="A85" s="167"/>
      <c r="B85" s="167"/>
      <c r="C85" s="139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</row>
    <row r="86" ht="14.25" customHeight="1" spans="3:19">
      <c r="C86" s="119" t="s">
        <v>438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50"/>
      <c r="P86" s="116"/>
      <c r="Q86" s="116"/>
      <c r="R86" s="116"/>
      <c r="S86" s="116"/>
    </row>
    <row r="87" ht="14.25" customHeight="1" spans="3:19">
      <c r="C87" s="121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51"/>
      <c r="P87" s="116"/>
      <c r="Q87" s="116"/>
      <c r="R87" s="116"/>
      <c r="S87" s="116"/>
    </row>
    <row r="88" s="144" customFormat="1" ht="14.25" customHeight="1" spans="1:15">
      <c r="A88" s="167"/>
      <c r="B88" s="167"/>
      <c r="C88" s="122"/>
      <c r="D88" s="123" t="s">
        <v>10</v>
      </c>
      <c r="E88" s="837" t="s">
        <v>301</v>
      </c>
      <c r="F88" s="838" t="s">
        <v>302</v>
      </c>
      <c r="G88" s="126"/>
      <c r="H88" s="126"/>
      <c r="I88" s="126"/>
      <c r="J88" s="126"/>
      <c r="K88" s="152"/>
      <c r="L88" s="124" t="s">
        <v>311</v>
      </c>
      <c r="M88" s="124" t="s">
        <v>312</v>
      </c>
      <c r="N88" s="124" t="s">
        <v>255</v>
      </c>
      <c r="O88" s="153"/>
    </row>
    <row r="89" s="144" customFormat="1" ht="14.25" customHeight="1" spans="1:15">
      <c r="A89" s="167"/>
      <c r="B89" s="167"/>
      <c r="C89" s="128"/>
      <c r="D89" s="127"/>
      <c r="E89" s="128"/>
      <c r="F89" s="125">
        <v>1</v>
      </c>
      <c r="G89" s="152"/>
      <c r="H89" s="130">
        <v>2</v>
      </c>
      <c r="I89" s="152"/>
      <c r="J89" s="130">
        <v>3</v>
      </c>
      <c r="K89" s="152"/>
      <c r="L89" s="128"/>
      <c r="M89" s="128"/>
      <c r="N89" s="128"/>
      <c r="O89" s="153"/>
    </row>
    <row r="90" s="144" customFormat="1" ht="14.25" customHeight="1" spans="1:15">
      <c r="A90" s="167"/>
      <c r="B90" s="167"/>
      <c r="C90" s="128"/>
      <c r="D90" s="127"/>
      <c r="E90" s="132"/>
      <c r="F90" s="236" t="s">
        <v>256</v>
      </c>
      <c r="G90" s="236" t="s">
        <v>419</v>
      </c>
      <c r="H90" s="236" t="s">
        <v>256</v>
      </c>
      <c r="I90" s="236" t="s">
        <v>419</v>
      </c>
      <c r="J90" s="236" t="s">
        <v>256</v>
      </c>
      <c r="K90" s="236" t="s">
        <v>419</v>
      </c>
      <c r="L90" s="132"/>
      <c r="M90" s="132"/>
      <c r="N90" s="132"/>
      <c r="O90" s="153"/>
    </row>
    <row r="91" s="144" customFormat="1" ht="14.25" customHeight="1" spans="1:15">
      <c r="A91" s="167"/>
      <c r="B91" s="167"/>
      <c r="C91" s="239"/>
      <c r="D91" s="138">
        <v>1</v>
      </c>
      <c r="E91" s="135" t="s">
        <v>303</v>
      </c>
      <c r="F91" s="147"/>
      <c r="G91" s="137" t="str">
        <f>IF(F91="Tidak Ada","1",IF(F91="Ada","4",""))</f>
        <v/>
      </c>
      <c r="H91" s="147"/>
      <c r="I91" s="137" t="str">
        <f>IF(H91="Tidak Ada","1",IF(H91="Ada","4",""))</f>
        <v/>
      </c>
      <c r="J91" s="147"/>
      <c r="K91" s="237" t="str">
        <f>IF(J91="Tidak Ada","1",IF(J91="Ada","4",""))</f>
        <v/>
      </c>
      <c r="L91" s="154" t="str">
        <f>IFERROR(SUM(G91+I91+K91),"")</f>
        <v/>
      </c>
      <c r="M91" s="154" t="str">
        <f>IFERROR(SUM(L91/3),"")</f>
        <v/>
      </c>
      <c r="N91" s="155" t="s">
        <v>439</v>
      </c>
      <c r="O91" s="153"/>
    </row>
    <row r="92" s="144" customFormat="1" ht="14.25" customHeight="1" spans="1:15">
      <c r="A92" s="167"/>
      <c r="B92" s="167"/>
      <c r="C92" s="239"/>
      <c r="D92" s="138">
        <v>2</v>
      </c>
      <c r="E92" s="135" t="s">
        <v>305</v>
      </c>
      <c r="F92" s="147"/>
      <c r="G92" s="137" t="str">
        <f>IF(F92="Tidak Ada","1",IF(F92="Ada","4",""))</f>
        <v/>
      </c>
      <c r="H92" s="147"/>
      <c r="I92" s="137" t="str">
        <f>IF(H92="Tidak Ada","1",IF(H92="Ada","4",""))</f>
        <v/>
      </c>
      <c r="J92" s="147"/>
      <c r="K92" s="237" t="str">
        <f>IF(J92="Tidak Ada","1",IF(J92="Ada","4",""))</f>
        <v/>
      </c>
      <c r="L92" s="154" t="str">
        <f t="shared" ref="L92:L94" si="8">IFERROR(SUM(G92+I92+K92),"")</f>
        <v/>
      </c>
      <c r="M92" s="154" t="str">
        <f>IFERROR(SUM(L92/3),"")</f>
        <v/>
      </c>
      <c r="N92" s="156"/>
      <c r="O92" s="153"/>
    </row>
    <row r="93" s="144" customFormat="1" ht="14.25" customHeight="1" spans="1:15">
      <c r="A93" s="167"/>
      <c r="B93" s="167"/>
      <c r="C93" s="239"/>
      <c r="D93" s="138">
        <v>3</v>
      </c>
      <c r="E93" s="135" t="s">
        <v>306</v>
      </c>
      <c r="F93" s="147"/>
      <c r="G93" s="137" t="str">
        <f>IF(F93="Tidak Ada","1",IF(F93="Ada","4",""))</f>
        <v/>
      </c>
      <c r="H93" s="147"/>
      <c r="I93" s="137" t="str">
        <f>IF(H93="Tidak Ada","1",IF(H93="Ada","4",""))</f>
        <v/>
      </c>
      <c r="J93" s="147"/>
      <c r="K93" s="237" t="str">
        <f>IF(J93="Tidak Ada","1",IF(J93="Ada","4",""))</f>
        <v/>
      </c>
      <c r="L93" s="154" t="str">
        <f t="shared" si="8"/>
        <v/>
      </c>
      <c r="M93" s="154" t="str">
        <f>IFERROR(SUM(L93/3),"")</f>
        <v/>
      </c>
      <c r="N93" s="156"/>
      <c r="O93" s="153"/>
    </row>
    <row r="94" s="144" customFormat="1" ht="14.25" customHeight="1" spans="1:15">
      <c r="A94" s="167"/>
      <c r="B94" s="167"/>
      <c r="C94" s="239"/>
      <c r="D94" s="138">
        <v>4</v>
      </c>
      <c r="E94" s="135" t="s">
        <v>307</v>
      </c>
      <c r="F94" s="147"/>
      <c r="G94" s="137" t="str">
        <f>IF(F94="Tidak Ada","1",IF(F94="Ada","4",""))</f>
        <v/>
      </c>
      <c r="H94" s="147"/>
      <c r="I94" s="137" t="str">
        <f>IF(H94="Tidak Ada","1",IF(H94="Ada","4",""))</f>
        <v/>
      </c>
      <c r="J94" s="147"/>
      <c r="K94" s="237" t="str">
        <f>IF(J94="Tidak Ada","1",IF(J94="Ada","4",""))</f>
        <v/>
      </c>
      <c r="L94" s="154" t="str">
        <f t="shared" si="8"/>
        <v/>
      </c>
      <c r="M94" s="154" t="str">
        <f>IFERROR(SUM(L94/3),"")</f>
        <v/>
      </c>
      <c r="N94" s="156"/>
      <c r="O94" s="153"/>
    </row>
    <row r="95" s="144" customFormat="1" ht="14.25" customHeight="1" spans="1:15">
      <c r="A95" s="167"/>
      <c r="B95" s="167"/>
      <c r="C95" s="239"/>
      <c r="D95" s="139"/>
      <c r="E95" s="139"/>
      <c r="F95" s="139"/>
      <c r="G95" s="139"/>
      <c r="H95" s="139"/>
      <c r="I95" s="139"/>
      <c r="J95" s="139"/>
      <c r="K95" s="157" t="s">
        <v>317</v>
      </c>
      <c r="L95" s="152"/>
      <c r="M95" s="158">
        <f>IFERROR(SUM(M91:M94),"")</f>
        <v>0</v>
      </c>
      <c r="N95" s="159"/>
      <c r="O95" s="153"/>
    </row>
    <row r="96" s="144" customFormat="1" ht="14.25" customHeight="1" spans="1:15">
      <c r="A96" s="167"/>
      <c r="B96" s="167"/>
      <c r="C96" s="141"/>
      <c r="D96" s="142"/>
      <c r="E96" s="142"/>
      <c r="F96" s="142"/>
      <c r="G96" s="142"/>
      <c r="H96" s="142"/>
      <c r="I96" s="142"/>
      <c r="J96" s="142"/>
      <c r="K96" s="142"/>
      <c r="L96" s="142"/>
      <c r="M96" s="160"/>
      <c r="N96" s="142"/>
      <c r="O96" s="161"/>
    </row>
    <row r="97" s="144" customFormat="1" ht="14.25" customHeight="1" spans="1:2">
      <c r="A97" s="167"/>
      <c r="B97" s="167"/>
    </row>
    <row r="98" ht="14.25" customHeight="1" spans="3:27">
      <c r="C98" s="272" t="s">
        <v>440</v>
      </c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98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</row>
    <row r="99" s="144" customFormat="1" ht="14.25" customHeight="1" spans="1:15">
      <c r="A99" s="167"/>
      <c r="B99" s="167"/>
      <c r="C99" s="274"/>
      <c r="D99" s="275"/>
      <c r="E99" s="275"/>
      <c r="O99" s="299"/>
    </row>
    <row r="100" s="144" customFormat="1" ht="14.25" customHeight="1" spans="1:15">
      <c r="A100" s="167"/>
      <c r="B100" s="167"/>
      <c r="C100" s="276" t="s">
        <v>10</v>
      </c>
      <c r="D100" s="850" t="s">
        <v>310</v>
      </c>
      <c r="E100" s="277"/>
      <c r="F100" s="851" t="s">
        <v>302</v>
      </c>
      <c r="G100" s="217"/>
      <c r="H100" s="217"/>
      <c r="I100" s="217"/>
      <c r="J100" s="217"/>
      <c r="K100" s="217"/>
      <c r="L100" s="218" t="str">
        <f>L88</f>
        <v>JUMLAH SKOR</v>
      </c>
      <c r="M100" s="218" t="str">
        <f>M88</f>
        <v>SKOR RATA-RATA</v>
      </c>
      <c r="N100" s="124" t="s">
        <v>295</v>
      </c>
      <c r="O100" s="299"/>
    </row>
    <row r="101" s="144" customFormat="1" ht="14.25" customHeight="1" spans="1:15">
      <c r="A101" s="167"/>
      <c r="B101" s="167"/>
      <c r="C101" s="278"/>
      <c r="D101" s="261"/>
      <c r="E101" s="127"/>
      <c r="F101" s="217">
        <v>1</v>
      </c>
      <c r="G101" s="279"/>
      <c r="H101" s="218">
        <v>2</v>
      </c>
      <c r="I101" s="279"/>
      <c r="J101" s="218">
        <v>3</v>
      </c>
      <c r="K101" s="279"/>
      <c r="L101" s="218"/>
      <c r="M101" s="218"/>
      <c r="N101" s="128"/>
      <c r="O101" s="299"/>
    </row>
    <row r="102" s="144" customFormat="1" ht="14.25" customHeight="1" spans="1:15">
      <c r="A102" s="167"/>
      <c r="B102" s="167"/>
      <c r="C102" s="280"/>
      <c r="D102" s="281"/>
      <c r="E102" s="282"/>
      <c r="F102" s="217" t="s">
        <v>256</v>
      </c>
      <c r="G102" s="217" t="s">
        <v>257</v>
      </c>
      <c r="H102" s="217" t="s">
        <v>256</v>
      </c>
      <c r="I102" s="217" t="s">
        <v>257</v>
      </c>
      <c r="J102" s="217" t="s">
        <v>256</v>
      </c>
      <c r="K102" s="217" t="s">
        <v>257</v>
      </c>
      <c r="L102" s="218"/>
      <c r="M102" s="218"/>
      <c r="N102" s="132"/>
      <c r="O102" s="299"/>
    </row>
    <row r="103" s="144" customFormat="1" customHeight="1" spans="1:15">
      <c r="A103" s="167"/>
      <c r="B103" s="167"/>
      <c r="C103" s="283">
        <v>1</v>
      </c>
      <c r="D103" s="284" t="s">
        <v>441</v>
      </c>
      <c r="E103" s="285"/>
      <c r="F103" s="286"/>
      <c r="G103" s="287" t="str">
        <f>IF(F103="Tidak Ada","1",IF(F103="1 tahun sekali","2",IF(F103="6 bulan sekali","3",IF(F103="3 bulan sekali","4",""))))</f>
        <v/>
      </c>
      <c r="H103" s="286"/>
      <c r="I103" s="287" t="str">
        <f>IF(H103="Tidak Ada","1",IF(H103="1 tahun sekali","2",IF(H103="6 bulan sekali","3",IF(H103="3 bulan sekali","4",""))))</f>
        <v/>
      </c>
      <c r="J103" s="286"/>
      <c r="K103" s="287" t="str">
        <f>IF(J103="Tidak Ada","1",IF(J103="1 tahun sekali","2",IF(J103="6 bulan sekali","3",IF(J103="3 bulan sekali","4",""))))</f>
        <v/>
      </c>
      <c r="L103" s="154" t="str">
        <f>IFERROR(SUM(G103+I103+K103),"")</f>
        <v/>
      </c>
      <c r="M103" s="154" t="str">
        <f>IFERROR(SUM(L103/3),"")</f>
        <v/>
      </c>
      <c r="N103" s="300" t="s">
        <v>442</v>
      </c>
      <c r="O103" s="299"/>
    </row>
    <row r="104" s="144" customFormat="1" customHeight="1" spans="1:15">
      <c r="A104" s="167"/>
      <c r="B104" s="167"/>
      <c r="C104" s="288">
        <v>2</v>
      </c>
      <c r="D104" s="284" t="s">
        <v>443</v>
      </c>
      <c r="E104" s="289"/>
      <c r="F104" s="290"/>
      <c r="G104" s="287" t="str">
        <f>IF(F104="Tidak Ada","1",IF(F104="1 tahun sekali","2",IF(F104="6 bulan sekali","3",IF(F104="1 atau 3 bulan sekali","4",""))))</f>
        <v/>
      </c>
      <c r="H104" s="290"/>
      <c r="I104" s="287" t="str">
        <f>IF(H104="Tidak Ada","1",IF(H104="1 tahun sekali","2",IF(H104="6 bulan sekali","3",IF(H104="1 atau 3 bulan sekali","4",""))))</f>
        <v/>
      </c>
      <c r="J104" s="290"/>
      <c r="K104" s="287" t="str">
        <f>IF(J104="Tidak Ada","1",IF(J104="1 tahun sekali","2",IF(J104="6 bulan sekali","3",IF(J104="1 atau 3 bulan sekali","4",""))))</f>
        <v/>
      </c>
      <c r="L104" s="154" t="str">
        <f t="shared" ref="L104:L113" si="9">IFERROR(SUM(G104+I104+K104),"")</f>
        <v/>
      </c>
      <c r="M104" s="154" t="str">
        <f t="shared" ref="M104:M113" si="10">IFERROR(SUM(L104/3),"")</f>
        <v/>
      </c>
      <c r="N104" s="301"/>
      <c r="O104" s="299"/>
    </row>
    <row r="105" s="144" customFormat="1" customHeight="1" spans="1:15">
      <c r="A105" s="167"/>
      <c r="B105" s="167"/>
      <c r="C105" s="288">
        <v>3</v>
      </c>
      <c r="D105" s="284" t="s">
        <v>444</v>
      </c>
      <c r="E105" s="285"/>
      <c r="F105" s="290"/>
      <c r="G105" s="287" t="str">
        <f>IF(F105="Tidak Ada","1",IF(F105="50% kondisi sesuai aturan","2",IF(F105="75 % kondisi sesuai aturan","3",IF(F105="100 % kondisi sesuai aturan","4",""))))</f>
        <v/>
      </c>
      <c r="H105" s="290"/>
      <c r="I105" s="287" t="str">
        <f>IF(H105="Tidak Ada","1",IF(H105="50% kondisi sesuai aturan","2",IF(H105="75 % kondisi sesuai aturan","3",IF(H105="100 % kondisi sesuai aturan","4",""))))</f>
        <v/>
      </c>
      <c r="J105" s="290"/>
      <c r="K105" s="287" t="str">
        <f>IF(J105="Tidak Ada","1",IF(J105="50% kondisi sesuai aturan","2",IF(J105="75 % kondisi sesuai aturan","3",IF(J105="100 % kondisi sesuai aturan","4",""))))</f>
        <v/>
      </c>
      <c r="L105" s="154" t="str">
        <f t="shared" si="9"/>
        <v/>
      </c>
      <c r="M105" s="154" t="str">
        <f t="shared" si="10"/>
        <v/>
      </c>
      <c r="N105" s="301"/>
      <c r="O105" s="299"/>
    </row>
    <row r="106" s="144" customFormat="1" customHeight="1" spans="1:15">
      <c r="A106" s="167"/>
      <c r="B106" s="167"/>
      <c r="C106" s="288">
        <v>4</v>
      </c>
      <c r="D106" s="284" t="s">
        <v>445</v>
      </c>
      <c r="E106" s="285"/>
      <c r="F106" s="290"/>
      <c r="G106" s="137" t="str">
        <f t="shared" ref="G106:G112" si="11">IF(F106="Tidak Ada","1",IF(F106="Ada","4",""))</f>
        <v/>
      </c>
      <c r="H106" s="290"/>
      <c r="I106" s="137" t="str">
        <f t="shared" ref="I106:I112" si="12">IF(H106="Tidak Ada","1",IF(H106="Ada","4",""))</f>
        <v/>
      </c>
      <c r="J106" s="290"/>
      <c r="K106" s="137" t="str">
        <f t="shared" ref="K106:K112" si="13">IF(J106="Tidak Ada","1",IF(J106="Ada","4",""))</f>
        <v/>
      </c>
      <c r="L106" s="154" t="str">
        <f t="shared" si="9"/>
        <v/>
      </c>
      <c r="M106" s="154" t="str">
        <f t="shared" si="10"/>
        <v/>
      </c>
      <c r="N106" s="301"/>
      <c r="O106" s="299"/>
    </row>
    <row r="107" s="144" customFormat="1" customHeight="1" spans="1:15">
      <c r="A107" s="167"/>
      <c r="B107" s="167"/>
      <c r="C107" s="288">
        <v>5</v>
      </c>
      <c r="D107" s="284" t="s">
        <v>446</v>
      </c>
      <c r="E107" s="285"/>
      <c r="F107" s="290"/>
      <c r="G107" s="137" t="str">
        <f t="shared" si="11"/>
        <v/>
      </c>
      <c r="H107" s="290"/>
      <c r="I107" s="137" t="str">
        <f t="shared" si="12"/>
        <v/>
      </c>
      <c r="J107" s="290"/>
      <c r="K107" s="137" t="str">
        <f t="shared" si="13"/>
        <v/>
      </c>
      <c r="L107" s="154" t="str">
        <f t="shared" si="9"/>
        <v/>
      </c>
      <c r="M107" s="154" t="str">
        <f t="shared" si="10"/>
        <v/>
      </c>
      <c r="N107" s="301"/>
      <c r="O107" s="299"/>
    </row>
    <row r="108" s="144" customFormat="1" customHeight="1" spans="1:15">
      <c r="A108" s="167"/>
      <c r="B108" s="167"/>
      <c r="C108" s="288">
        <v>6</v>
      </c>
      <c r="D108" s="284" t="s">
        <v>447</v>
      </c>
      <c r="E108" s="285"/>
      <c r="F108" s="290"/>
      <c r="G108" s="137" t="str">
        <f t="shared" si="11"/>
        <v/>
      </c>
      <c r="H108" s="290"/>
      <c r="I108" s="137" t="str">
        <f t="shared" si="12"/>
        <v/>
      </c>
      <c r="J108" s="290"/>
      <c r="K108" s="137" t="str">
        <f t="shared" si="13"/>
        <v/>
      </c>
      <c r="L108" s="154" t="str">
        <f t="shared" si="9"/>
        <v/>
      </c>
      <c r="M108" s="154" t="str">
        <f t="shared" si="10"/>
        <v/>
      </c>
      <c r="N108" s="301"/>
      <c r="O108" s="299"/>
    </row>
    <row r="109" s="144" customFormat="1" ht="26.5" customHeight="1" spans="1:15">
      <c r="A109" s="167"/>
      <c r="B109" s="167"/>
      <c r="C109" s="288">
        <v>7</v>
      </c>
      <c r="D109" s="284" t="s">
        <v>448</v>
      </c>
      <c r="E109" s="285"/>
      <c r="F109" s="290"/>
      <c r="G109" s="137" t="str">
        <f t="shared" si="11"/>
        <v/>
      </c>
      <c r="H109" s="290"/>
      <c r="I109" s="137" t="str">
        <f t="shared" si="12"/>
        <v/>
      </c>
      <c r="J109" s="290"/>
      <c r="K109" s="137" t="str">
        <f t="shared" si="13"/>
        <v/>
      </c>
      <c r="L109" s="154" t="str">
        <f t="shared" si="9"/>
        <v/>
      </c>
      <c r="M109" s="154" t="str">
        <f t="shared" si="10"/>
        <v/>
      </c>
      <c r="N109" s="301"/>
      <c r="O109" s="299"/>
    </row>
    <row r="110" s="144" customFormat="1" ht="26.5" customHeight="1" spans="1:15">
      <c r="A110" s="167"/>
      <c r="B110" s="167"/>
      <c r="C110" s="288">
        <v>8</v>
      </c>
      <c r="D110" s="284" t="s">
        <v>449</v>
      </c>
      <c r="E110" s="285"/>
      <c r="F110" s="290"/>
      <c r="G110" s="137" t="str">
        <f t="shared" si="11"/>
        <v/>
      </c>
      <c r="H110" s="290"/>
      <c r="I110" s="137" t="str">
        <f t="shared" si="12"/>
        <v/>
      </c>
      <c r="J110" s="290"/>
      <c r="K110" s="137" t="str">
        <f t="shared" si="13"/>
        <v/>
      </c>
      <c r="L110" s="154" t="str">
        <f t="shared" si="9"/>
        <v/>
      </c>
      <c r="M110" s="154" t="str">
        <f t="shared" si="10"/>
        <v/>
      </c>
      <c r="N110" s="301"/>
      <c r="O110" s="299"/>
    </row>
    <row r="111" s="144" customFormat="1" customHeight="1" spans="1:15">
      <c r="A111" s="167"/>
      <c r="B111" s="167"/>
      <c r="C111" s="288">
        <v>9</v>
      </c>
      <c r="D111" s="284" t="s">
        <v>450</v>
      </c>
      <c r="E111" s="285"/>
      <c r="F111" s="290"/>
      <c r="G111" s="137" t="str">
        <f t="shared" si="11"/>
        <v/>
      </c>
      <c r="H111" s="290"/>
      <c r="I111" s="137" t="str">
        <f t="shared" si="12"/>
        <v/>
      </c>
      <c r="J111" s="290"/>
      <c r="K111" s="137" t="str">
        <f t="shared" si="13"/>
        <v/>
      </c>
      <c r="L111" s="154" t="str">
        <f t="shared" si="9"/>
        <v/>
      </c>
      <c r="M111" s="154" t="str">
        <f t="shared" si="10"/>
        <v/>
      </c>
      <c r="N111" s="301"/>
      <c r="O111" s="299"/>
    </row>
    <row r="112" s="144" customFormat="1" customHeight="1" spans="1:15">
      <c r="A112" s="167"/>
      <c r="B112" s="167"/>
      <c r="C112" s="288">
        <v>10</v>
      </c>
      <c r="D112" s="284" t="s">
        <v>451</v>
      </c>
      <c r="E112" s="285"/>
      <c r="F112" s="290"/>
      <c r="G112" s="137" t="str">
        <f t="shared" si="11"/>
        <v/>
      </c>
      <c r="H112" s="290"/>
      <c r="I112" s="137" t="str">
        <f t="shared" si="12"/>
        <v/>
      </c>
      <c r="J112" s="290"/>
      <c r="K112" s="137" t="str">
        <f t="shared" si="13"/>
        <v/>
      </c>
      <c r="L112" s="154" t="str">
        <f t="shared" si="9"/>
        <v/>
      </c>
      <c r="M112" s="154" t="str">
        <f t="shared" si="10"/>
        <v/>
      </c>
      <c r="N112" s="301"/>
      <c r="O112" s="299"/>
    </row>
    <row r="113" s="144" customFormat="1" customHeight="1" spans="1:15">
      <c r="A113" s="167"/>
      <c r="B113" s="167"/>
      <c r="C113" s="288">
        <v>11</v>
      </c>
      <c r="D113" s="284" t="s">
        <v>452</v>
      </c>
      <c r="E113" s="285"/>
      <c r="F113" s="286"/>
      <c r="G113" s="287" t="str">
        <f>IF(F113="Tidak Ada","1",IF(F113="Buku belum sepenuhnya sesuai aturan","2",IF(F113="Buku sepenuhnya sesuai aturan dan pelaporan","3",IF(F113="Buku sepenuhnya sesuai aturan dan lengkap","4",""))))</f>
        <v/>
      </c>
      <c r="H113" s="286"/>
      <c r="I113" s="287" t="str">
        <f>IF(H113="Tidak Ada","1",IF(H113="Buku belum sepenuhnya sesuai aturan","2",IF(H113="Buku sepenuhnya sesuai aturan dan pelaporan","3",IF(H113="Buku sepenuhnya sesuai aturan dan lengkap","4",""))))</f>
        <v/>
      </c>
      <c r="J113" s="286"/>
      <c r="K113" s="287" t="str">
        <f>IF(J113="Tidak Ada","1",IF(J113="Buku belum sepenuhnya sesuai aturan","2",IF(J113="Buku sepenuhnya sesuai aturan dan pelaporan","3",IF(J113="Buku sepenuhnya sesuai aturan dan lengkap","4",""))))</f>
        <v/>
      </c>
      <c r="L113" s="154" t="str">
        <f t="shared" si="9"/>
        <v/>
      </c>
      <c r="M113" s="154" t="str">
        <f t="shared" si="10"/>
        <v/>
      </c>
      <c r="N113" s="301"/>
      <c r="O113" s="299"/>
    </row>
    <row r="114" s="144" customFormat="1" ht="14.25" customHeight="1" spans="1:15">
      <c r="A114" s="167"/>
      <c r="B114" s="167"/>
      <c r="C114" s="291"/>
      <c r="D114" s="139"/>
      <c r="E114" s="139"/>
      <c r="F114" s="251" t="str">
        <f>K95</f>
        <v>Jumlah skor akhir</v>
      </c>
      <c r="G114" s="251"/>
      <c r="H114" s="251"/>
      <c r="I114" s="251"/>
      <c r="J114" s="251"/>
      <c r="K114" s="251"/>
      <c r="L114" s="302"/>
      <c r="M114" s="158">
        <f>IFERROR(SUM(M103:M113),"")</f>
        <v>0</v>
      </c>
      <c r="N114" s="303"/>
      <c r="O114" s="299"/>
    </row>
    <row r="115" s="144" customFormat="1" ht="14.25" customHeight="1" spans="1:15">
      <c r="A115" s="167"/>
      <c r="B115" s="167"/>
      <c r="C115" s="292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304"/>
    </row>
    <row r="116" s="144" customFormat="1" ht="14.25" customHeight="1" spans="1:2">
      <c r="A116" s="167"/>
      <c r="B116" s="167"/>
    </row>
    <row r="117" s="144" customFormat="1" ht="14.25" customHeight="1" spans="1:2">
      <c r="A117" s="167"/>
      <c r="B117" s="167"/>
    </row>
    <row r="118" s="144" customFormat="1" ht="14.25" customHeight="1" spans="1:2">
      <c r="A118" s="167"/>
      <c r="B118" s="167"/>
    </row>
    <row r="119" s="144" customFormat="1" ht="14.25" hidden="1" customHeight="1" spans="1:2">
      <c r="A119" s="167"/>
      <c r="B119" s="167"/>
    </row>
    <row r="120" s="144" customFormat="1" ht="14.25" hidden="1" customHeight="1" spans="1:2">
      <c r="A120" s="167"/>
      <c r="B120" s="167"/>
    </row>
    <row r="121" ht="14.25" hidden="1" customHeight="1" spans="3:27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</row>
    <row r="122" ht="14.25" hidden="1" customHeight="1" spans="3:27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</row>
    <row r="123" ht="14.25" hidden="1" customHeight="1" spans="3:27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</row>
    <row r="124" ht="14.25" hidden="1" customHeight="1" spans="3:27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</row>
    <row r="125" ht="14.25" hidden="1" customHeight="1" spans="3:27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</row>
    <row r="126" ht="14.25" hidden="1" customHeight="1" spans="3:27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</row>
    <row r="127" ht="14.25" hidden="1" customHeight="1" spans="3:27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</row>
    <row r="128" ht="14.25" hidden="1" customHeight="1" spans="3:27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</row>
    <row r="129" ht="14.25" hidden="1" customHeight="1" spans="3:27"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</row>
    <row r="130" ht="14.25" hidden="1" customHeight="1" spans="3:27"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</row>
    <row r="131" ht="14.25" hidden="1" customHeight="1" spans="3:27"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</row>
    <row r="132" ht="14.25" hidden="1" customHeight="1" spans="3:27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</row>
    <row r="133" ht="14.25" hidden="1" customHeight="1" spans="3:27"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</row>
    <row r="134" ht="14.25" hidden="1" customHeight="1" spans="3:27"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</row>
    <row r="135" ht="14.25" hidden="1" customHeight="1" spans="3:27"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</row>
    <row r="136" ht="14.25" hidden="1" customHeight="1" spans="3:27"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</row>
    <row r="137" ht="14.25" hidden="1" customHeight="1" spans="3:27"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</row>
    <row r="138" ht="14.25" hidden="1" customHeight="1" spans="3:27"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</row>
    <row r="139" ht="14.25" hidden="1" customHeight="1" spans="3:27"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</row>
    <row r="140" ht="14.25" hidden="1" customHeight="1" spans="3:27"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</row>
    <row r="141" ht="14.25" hidden="1" customHeight="1" spans="3:27"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</row>
    <row r="142" ht="14.25" hidden="1" customHeight="1" spans="3:27"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</row>
    <row r="143" ht="14.25" hidden="1" customHeight="1" spans="3:27"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</row>
    <row r="144" ht="14.25" hidden="1" customHeight="1" spans="3:27"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</row>
    <row r="145" ht="14.25" hidden="1" customHeight="1" spans="3:27"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</row>
    <row r="146" ht="14.25" hidden="1" customHeight="1" spans="3:27"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</row>
    <row r="147" ht="14.25" hidden="1" customHeight="1" spans="3:27"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</row>
    <row r="148" ht="14.25" hidden="1" customHeight="1" spans="3:27"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</row>
    <row r="149" ht="14.25" hidden="1" customHeight="1" spans="3:27"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</row>
    <row r="150" ht="14.25" hidden="1" customHeight="1" spans="3:27"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</row>
    <row r="151" ht="14.25" hidden="1" customHeight="1" spans="3:27"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</row>
    <row r="152" ht="14.25" hidden="1" customHeight="1" spans="3:27"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</row>
    <row r="153" ht="14.25" hidden="1" customHeight="1" spans="3:27"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</row>
    <row r="154" ht="14.25" hidden="1" customHeight="1" spans="3:27"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</row>
    <row r="155" ht="14.25" hidden="1" customHeight="1" spans="3:27"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</row>
    <row r="156" ht="14.25" hidden="1" customHeight="1" spans="3:27"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</row>
    <row r="157" ht="14.25" hidden="1" customHeight="1" spans="3:27"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</row>
    <row r="158" ht="14.25" hidden="1" customHeight="1" spans="3:27"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</row>
    <row r="159" ht="14.25" hidden="1" customHeight="1" spans="3:27"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</row>
    <row r="160" ht="14.25" hidden="1" customHeight="1" spans="3:27"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</row>
    <row r="161" ht="14.25" hidden="1" customHeight="1" spans="3:27"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</row>
    <row r="162" ht="14.25" hidden="1" customHeight="1" spans="3:27"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</row>
    <row r="163" ht="14.25" hidden="1" customHeight="1" spans="3:27"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</row>
    <row r="164" ht="14.25" hidden="1" customHeight="1" spans="3:27"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ht="14.25" hidden="1" customHeight="1" spans="3:27"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ht="14.25" hidden="1" customHeight="1" spans="3:27"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ht="14.25" hidden="1" customHeight="1" spans="3:27"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</row>
    <row r="168" ht="14.25" hidden="1" customHeight="1" spans="3:27"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</row>
    <row r="169" ht="14.25" hidden="1" customHeight="1" spans="3:27"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</row>
    <row r="170" ht="14.25" hidden="1" customHeight="1" spans="3:27"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</row>
    <row r="171" ht="14.25" hidden="1" customHeight="1" spans="3:27"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</row>
    <row r="172" ht="14.25" hidden="1" customHeight="1" spans="3:27"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</row>
    <row r="173" ht="14.25" hidden="1" customHeight="1" spans="3:27"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</row>
    <row r="174" ht="14.25" hidden="1" customHeight="1" spans="3:27"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</row>
    <row r="175" ht="14.25" hidden="1" customHeight="1" spans="3:27"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</row>
    <row r="176" ht="14.25" hidden="1" customHeight="1" spans="3:27"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</row>
    <row r="177" ht="14.25" hidden="1" customHeight="1" spans="3:27"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</row>
    <row r="178" ht="14.25" hidden="1" customHeight="1" spans="3:27"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</row>
    <row r="179" ht="14.25" hidden="1" customHeight="1" spans="3:27"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</row>
    <row r="180" ht="14.25" hidden="1" customHeight="1" spans="3:27"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</row>
    <row r="181" ht="14.25" hidden="1" customHeight="1" spans="3:27"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</row>
    <row r="182" ht="14.25" hidden="1" customHeight="1" spans="3:27"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</row>
    <row r="183" ht="14.25" hidden="1" customHeight="1" spans="3:27"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</row>
    <row r="184" ht="14.25" hidden="1" customHeight="1" spans="3:27"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</row>
    <row r="185" ht="14.25" hidden="1" customHeight="1" spans="3:27"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ht="14.25" hidden="1" customHeight="1" spans="3:27"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</row>
    <row r="187" ht="14.25" hidden="1" customHeight="1" spans="3:27"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</row>
    <row r="188" ht="14.25" hidden="1" customHeight="1" spans="3:27"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</row>
    <row r="189" ht="14.25" hidden="1" customHeight="1" spans="3:27"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</row>
    <row r="190" ht="14.25" hidden="1" customHeight="1" spans="3:27"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</row>
    <row r="191" ht="14.25" hidden="1" customHeight="1" spans="3:27"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</row>
    <row r="192" ht="14.25" hidden="1" customHeight="1" spans="3:27"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</row>
    <row r="193" ht="14.25" hidden="1" customHeight="1" spans="3:27"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</row>
    <row r="194" ht="14.25" hidden="1" customHeight="1" spans="3:27"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</row>
    <row r="195" ht="14.25" hidden="1" customHeight="1" spans="3:27"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</row>
    <row r="196" ht="14.25" hidden="1" customHeight="1" spans="3:27"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</row>
    <row r="197" ht="14.25" hidden="1" customHeight="1" spans="3:27"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</row>
    <row r="198" ht="14.25" hidden="1" customHeight="1" spans="3:27"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</row>
    <row r="199" ht="14.25" hidden="1" customHeight="1" spans="3:27"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</row>
    <row r="200" ht="14.25" hidden="1" customHeight="1" spans="3:27"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</row>
    <row r="201" ht="14.25" hidden="1" customHeight="1" spans="3:27"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</row>
    <row r="202" ht="14.25" hidden="1" customHeight="1" spans="3:27"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</row>
    <row r="203" ht="14.25" hidden="1" customHeight="1" spans="3:27"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</row>
    <row r="204" ht="14.25" hidden="1" customHeight="1" spans="3:27"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</row>
    <row r="205" ht="14.25" hidden="1" customHeight="1" spans="3:27"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</row>
    <row r="206" ht="14.25" hidden="1" customHeight="1" spans="3:27"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</row>
    <row r="207" ht="14.25" hidden="1" customHeight="1" spans="3:27"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</row>
    <row r="208" ht="14.25" hidden="1" customHeight="1" spans="3:27"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</row>
    <row r="209" ht="14.25" hidden="1" customHeight="1" spans="3:27"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</row>
    <row r="210" ht="14.25" hidden="1" customHeight="1" spans="3:27"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</row>
    <row r="211" ht="14.25" hidden="1" customHeight="1" spans="3:27"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</row>
    <row r="212" ht="14.25" hidden="1" customHeight="1" spans="3:27"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</row>
    <row r="213" ht="14.25" hidden="1" customHeight="1" spans="3:27"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</row>
    <row r="214" ht="14.25" hidden="1" customHeight="1" spans="3:27"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</row>
    <row r="215" ht="14.25" hidden="1" customHeight="1" spans="3:27"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</row>
    <row r="216" ht="14.25" hidden="1" customHeight="1" spans="3:27"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</row>
    <row r="217" ht="14.25" hidden="1" customHeight="1" spans="3:27"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</row>
    <row r="218" ht="14.25" hidden="1" customHeight="1" spans="3:27"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ht="14.25" hidden="1" customHeight="1" spans="3:27"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ht="14.25" hidden="1" customHeight="1" spans="3:27"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ht="14.25" hidden="1" customHeight="1" spans="3:27"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</row>
    <row r="222" ht="14.25" hidden="1" customHeight="1" spans="3:27"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</row>
    <row r="223" ht="14.25" hidden="1" customHeight="1" spans="3:27"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</row>
    <row r="224" ht="14.25" hidden="1" customHeight="1" spans="3:27"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</row>
    <row r="225" ht="14.25" hidden="1" customHeight="1" spans="3:27"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</row>
    <row r="226" ht="14.25" hidden="1" customHeight="1" spans="3:27"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</row>
    <row r="227" ht="14.25" hidden="1" customHeight="1" spans="3:27"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</row>
    <row r="228" ht="14.25" hidden="1" customHeight="1" spans="3:27"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</row>
    <row r="229" ht="14.25" hidden="1" customHeight="1" spans="3:27"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</row>
    <row r="230" ht="14.25" hidden="1" customHeight="1" spans="3:27"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</row>
    <row r="231" ht="14.25" hidden="1" customHeight="1" spans="3:27"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</row>
    <row r="232" ht="14.25" hidden="1" customHeight="1" spans="3:27"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</row>
    <row r="233" ht="14.25" hidden="1" customHeight="1" spans="3:27"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</row>
    <row r="234" ht="14.25" hidden="1" customHeight="1" spans="3:27"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</row>
    <row r="235" ht="14.25" hidden="1" customHeight="1" spans="3:27"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</row>
    <row r="236" ht="14.25" hidden="1" customHeight="1" spans="3:27"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</row>
    <row r="237" ht="14.25" hidden="1" customHeight="1" spans="3:27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</row>
    <row r="238" ht="14.25" hidden="1" customHeight="1" spans="3:27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</row>
    <row r="239" ht="14.25" hidden="1" customHeight="1" spans="3:27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</row>
    <row r="240" ht="14.25" hidden="1" customHeight="1" spans="3:27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</row>
    <row r="241" ht="14.25" hidden="1" customHeight="1" spans="3:27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</row>
    <row r="242" ht="14.25" hidden="1" customHeight="1" spans="3:27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</row>
    <row r="243" ht="14.25" hidden="1" customHeight="1" spans="3:27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</row>
    <row r="244" ht="14.25" hidden="1" customHeight="1" spans="3:27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</row>
    <row r="245" ht="14.25" hidden="1" customHeight="1" spans="3:27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</row>
    <row r="246" ht="14.25" hidden="1" customHeight="1" spans="3:27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</row>
    <row r="247" ht="14.25" hidden="1" customHeight="1" spans="3:27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</row>
    <row r="248" ht="14.25" hidden="1" customHeight="1" spans="3:27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</row>
    <row r="249" ht="14.25" hidden="1" customHeight="1" spans="3:27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</row>
    <row r="250" ht="14.25" hidden="1" customHeight="1" spans="3:27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</row>
    <row r="251" ht="14.25" hidden="1" customHeight="1" spans="3:27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</row>
    <row r="252" ht="14.25" hidden="1" customHeight="1" spans="3:27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</row>
    <row r="253" ht="14.25" hidden="1" customHeight="1" spans="3:27"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</row>
    <row r="254" ht="14.25" hidden="1" customHeight="1" spans="3:27"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</row>
    <row r="255" ht="14.25" hidden="1" customHeight="1" spans="3:27"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</row>
    <row r="256" ht="14.25" hidden="1" customHeight="1" spans="3:27"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</row>
    <row r="257" ht="14.25" hidden="1" customHeight="1" spans="3:27"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</row>
    <row r="258" ht="14.25" hidden="1" customHeight="1" spans="3:27"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</row>
    <row r="259" ht="14.25" hidden="1" customHeight="1" spans="3:27"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</row>
    <row r="260" ht="14.25" hidden="1" customHeight="1" spans="3:27"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</row>
    <row r="261" ht="14.25" hidden="1" customHeight="1" spans="3:27"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</row>
    <row r="262" ht="14.25" hidden="1" customHeight="1" spans="3:27"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</row>
    <row r="263" ht="14.25" hidden="1" customHeight="1" spans="3:27"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</row>
    <row r="264" ht="14.25" hidden="1" customHeight="1" spans="3:27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</row>
    <row r="265" ht="14.25" hidden="1" customHeight="1" spans="3:27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</row>
    <row r="266" ht="14.25" hidden="1" customHeight="1" spans="3:27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</row>
    <row r="267" ht="14.25" hidden="1" customHeight="1" spans="3:27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</row>
    <row r="268" ht="14.25" hidden="1" customHeight="1" spans="3:27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</row>
    <row r="269" ht="14.25" hidden="1" customHeight="1" spans="3:27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</row>
    <row r="270" ht="14.25" hidden="1" customHeight="1" spans="3:27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</row>
    <row r="271" ht="14.25" hidden="1" customHeight="1" spans="3:27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</row>
    <row r="272" ht="14.25" hidden="1" customHeight="1" spans="3:27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</row>
    <row r="273" ht="14.25" hidden="1" customHeight="1" spans="3:27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</row>
    <row r="274" ht="14.25" hidden="1" customHeight="1" spans="3:27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</row>
    <row r="275" ht="14.25" hidden="1" customHeight="1" spans="3:27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</row>
    <row r="276" ht="14.25" hidden="1" customHeight="1" spans="3:27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</row>
    <row r="277" ht="14.25" hidden="1" customHeight="1" spans="3:27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</row>
    <row r="278" ht="14.25" hidden="1" customHeight="1" spans="3:27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</row>
    <row r="279" ht="14.25" hidden="1" customHeight="1" spans="3:27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</row>
    <row r="280" ht="14.25" hidden="1" customHeight="1" spans="3:27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</row>
    <row r="281" ht="14.25" hidden="1" customHeight="1" spans="3:27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</row>
    <row r="282" ht="14.25" hidden="1" customHeight="1" spans="3:27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</row>
    <row r="283" ht="14.25" hidden="1" customHeight="1" spans="3:27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</row>
    <row r="284" ht="14.25" hidden="1" customHeight="1" spans="3:27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</row>
    <row r="285" ht="14.25" hidden="1" customHeight="1" spans="3:27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</row>
    <row r="286" ht="14.25" hidden="1" customHeight="1" spans="3:27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</row>
    <row r="287" ht="14.25" hidden="1" customHeight="1" spans="3:27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</row>
    <row r="288" ht="14.25" hidden="1" customHeight="1" spans="3:27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</row>
    <row r="289" ht="14.25" hidden="1" customHeight="1" spans="3:27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</row>
    <row r="290" ht="14.25" hidden="1" customHeight="1" spans="3:27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</row>
    <row r="291" ht="14.25" hidden="1" customHeight="1" spans="3:27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</row>
    <row r="292" ht="14.25" hidden="1" customHeight="1" spans="3:27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</row>
    <row r="293" ht="14.25" hidden="1" customHeight="1" spans="3:27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</row>
    <row r="294" ht="14.25" hidden="1" customHeight="1" spans="3:27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</row>
    <row r="295" ht="14.25" hidden="1" customHeight="1" spans="3:27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</row>
    <row r="296" ht="14.25" hidden="1" customHeight="1" spans="3:27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</row>
    <row r="297" ht="14.25" hidden="1" customHeight="1" spans="3:27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</row>
    <row r="298" ht="14.25" hidden="1" customHeight="1" spans="3:27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</row>
    <row r="299" ht="14.25" hidden="1" customHeight="1" spans="3:27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</row>
    <row r="300" ht="14.25" hidden="1" customHeight="1" spans="3:27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</row>
    <row r="301" ht="14.25" hidden="1" customHeight="1" spans="3:27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</row>
    <row r="302" ht="14.25" hidden="1" customHeight="1" spans="3:27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</row>
    <row r="303" ht="14.25" hidden="1" customHeight="1" spans="3:27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</row>
    <row r="304" ht="14.25" hidden="1" customHeight="1" spans="3:27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</row>
    <row r="305" ht="14.25" hidden="1" customHeight="1" spans="3:27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</row>
    <row r="306" ht="14.25" hidden="1" customHeight="1" spans="3:27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</row>
    <row r="307" ht="14.25" hidden="1" customHeight="1" spans="3:27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</row>
    <row r="308" ht="14.25" hidden="1" customHeight="1" spans="3:27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</row>
    <row r="309" ht="14.25" hidden="1" customHeight="1" spans="3:27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</row>
    <row r="310" ht="14.25" hidden="1" customHeight="1" spans="3:27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</row>
    <row r="311" ht="14.25" hidden="1" customHeight="1" spans="3:27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</row>
    <row r="312" ht="14.25" hidden="1" customHeight="1" spans="3:27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</row>
    <row r="313" ht="14.25" hidden="1" customHeight="1" spans="3:27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</row>
    <row r="314" ht="14.25" hidden="1" customHeight="1" spans="3:27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</row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</sheetData>
  <sheetProtection password="CED0" sheet="1" autoFilter="0" objects="1" scenarios="1"/>
  <mergeCells count="81">
    <mergeCell ref="C2:D2"/>
    <mergeCell ref="C6:L6"/>
    <mergeCell ref="C7:L7"/>
    <mergeCell ref="C8:L8"/>
    <mergeCell ref="D12:L12"/>
    <mergeCell ref="K14:L14"/>
    <mergeCell ref="H18:I18"/>
    <mergeCell ref="F41:K41"/>
    <mergeCell ref="F42:G42"/>
    <mergeCell ref="H42:I42"/>
    <mergeCell ref="J42:K42"/>
    <mergeCell ref="K48:L48"/>
    <mergeCell ref="F59:K59"/>
    <mergeCell ref="F60:G60"/>
    <mergeCell ref="H60:I60"/>
    <mergeCell ref="J60:K60"/>
    <mergeCell ref="K66:L66"/>
    <mergeCell ref="J67:L67"/>
    <mergeCell ref="F76:K76"/>
    <mergeCell ref="F77:G77"/>
    <mergeCell ref="H77:I77"/>
    <mergeCell ref="J77:K77"/>
    <mergeCell ref="K83:L83"/>
    <mergeCell ref="F88:K88"/>
    <mergeCell ref="F89:G89"/>
    <mergeCell ref="H89:I89"/>
    <mergeCell ref="J89:K89"/>
    <mergeCell ref="K95:L95"/>
    <mergeCell ref="C98:O98"/>
    <mergeCell ref="F100:K100"/>
    <mergeCell ref="F101:G101"/>
    <mergeCell ref="H101:I101"/>
    <mergeCell ref="J101:K101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F114:L114"/>
    <mergeCell ref="C41:C43"/>
    <mergeCell ref="C59:C61"/>
    <mergeCell ref="C76:C78"/>
    <mergeCell ref="C88:C90"/>
    <mergeCell ref="C100:C102"/>
    <mergeCell ref="D41:D43"/>
    <mergeCell ref="D59:D61"/>
    <mergeCell ref="D76:D78"/>
    <mergeCell ref="D88:D90"/>
    <mergeCell ref="E41:E43"/>
    <mergeCell ref="E59:E61"/>
    <mergeCell ref="E76:E78"/>
    <mergeCell ref="E88:E90"/>
    <mergeCell ref="L41:L43"/>
    <mergeCell ref="L59:L61"/>
    <mergeCell ref="L76:L78"/>
    <mergeCell ref="L88:L90"/>
    <mergeCell ref="L100:L102"/>
    <mergeCell ref="M41:M43"/>
    <mergeCell ref="M59:M61"/>
    <mergeCell ref="M76:M78"/>
    <mergeCell ref="M88:M90"/>
    <mergeCell ref="M100:M102"/>
    <mergeCell ref="N41:N43"/>
    <mergeCell ref="N59:N61"/>
    <mergeCell ref="N62:N65"/>
    <mergeCell ref="N76:N78"/>
    <mergeCell ref="N79:N82"/>
    <mergeCell ref="N88:N90"/>
    <mergeCell ref="N91:N95"/>
    <mergeCell ref="N100:N102"/>
    <mergeCell ref="N103:N113"/>
    <mergeCell ref="K15:L19"/>
    <mergeCell ref="K21:L22"/>
    <mergeCell ref="E72:M74"/>
    <mergeCell ref="D100:E101"/>
  </mergeCells>
  <conditionalFormatting sqref="E15:I17">
    <cfRule type="containsBlanks" dxfId="0" priority="2">
      <formula>LEN(TRIM(E15))=0</formula>
    </cfRule>
  </conditionalFormatting>
  <dataValidations count="7">
    <dataValidation type="list" allowBlank="1" showInputMessage="1" showErrorMessage="1" sqref="F103 H103 J103">
      <formula1>'2'!$D$163:$D$166</formula1>
    </dataValidation>
    <dataValidation type="list" allowBlank="1" showInputMessage="1" showErrorMessage="1" sqref="F104 H104 J104">
      <formula1>'2'!$D$174:$D$177</formula1>
    </dataValidation>
    <dataValidation type="list" allowBlank="1" showInputMessage="1" showErrorMessage="1" sqref="F105 H105 J105">
      <formula1>'2'!$D$192:$D$195</formula1>
    </dataValidation>
    <dataValidation type="list" allowBlank="1" showInputMessage="1" showErrorMessage="1" sqref="F113 H113 J113">
      <formula1>'2'!$D$275:$D$278</formula1>
    </dataValidation>
    <dataValidation type="list" allowBlank="1" showInputMessage="1" showErrorMessage="1" sqref="F44:F47 F62:F65 F79:F82 F91:F94 H44:H47 H62:H65 H79:H82 H91:H94 J44:J47 J62:J65 J79:J82 J91:J94">
      <formula1>'2'!$H$35:$H$36</formula1>
    </dataValidation>
    <dataValidation type="list" allowBlank="1" showInputMessage="1" showErrorMessage="1" sqref="F106:F112 H106:H112 J106:J112">
      <formula1>'2'!$D$205:$D$206</formula1>
    </dataValidation>
    <dataValidation type="list" allowBlank="1" showInputMessage="1" showErrorMessage="1" sqref="I15:I17">
      <formula1>'2'!$I$22:$I$25</formula1>
    </dataValidation>
  </dataValidations>
  <pageMargins left="0.393700787401575" right="0.393700787401575" top="0.984251968503937" bottom="0.78740157480315" header="0.511811023622047" footer="0.511811023622047"/>
  <pageSetup paperSize="9" orientation="landscape"/>
  <headerFooter/>
  <rowBreaks count="4" manualBreakCount="4">
    <brk id="22" max="16383" man="1"/>
    <brk id="49" max="16383" man="1"/>
    <brk id="68" max="16383" man="1"/>
    <brk id="96" max="16383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A1000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4" width="8.72727272727273" style="118" customWidth="1"/>
    <col min="5" max="5" width="20.8181818181818" style="118" customWidth="1"/>
    <col min="6" max="13" width="8.72727272727273" style="118" customWidth="1"/>
    <col min="14" max="14" width="17.7272727272727" style="118" customWidth="1"/>
    <col min="15" max="15" width="6.27272727272727" style="118" customWidth="1"/>
    <col min="16" max="16" width="8.72727272727273" style="118" customWidth="1"/>
    <col min="17" max="27" width="8.72727272727273" style="118" hidden="1" customWidth="1"/>
    <col min="28" max="16384" width="14.4545454545455" style="118" hidden="1"/>
  </cols>
  <sheetData>
    <row r="1" ht="14.25" customHeight="1" spans="3:27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ht="14.25" customHeight="1" spans="3:27">
      <c r="C2" s="168" t="s">
        <v>514</v>
      </c>
      <c r="D2" s="16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ht="14.25" customHeight="1" spans="3:27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ht="14.25" customHeight="1" spans="3:27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ht="3.75" customHeight="1" spans="3:27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ht="16.5" customHeight="1" spans="3:27">
      <c r="C6" s="170"/>
      <c r="D6" s="170" t="s">
        <v>1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70"/>
      <c r="P6" s="57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ht="16.5" customHeight="1" spans="3:27">
      <c r="C7" s="170"/>
      <c r="D7" s="170" t="s">
        <v>401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70"/>
      <c r="P7" s="57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ht="16.5" customHeight="1" spans="3:27">
      <c r="C8" s="171"/>
      <c r="D8" s="170" t="s">
        <v>48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70"/>
      <c r="P8" s="57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ht="10.5" customHeight="1" spans="3:27"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57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ht="21" customHeight="1" spans="3:27">
      <c r="C10" s="172" t="s">
        <v>515</v>
      </c>
      <c r="D10" s="173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95"/>
      <c r="P10" s="57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ht="6.75" customHeight="1" spans="3:27">
      <c r="C11" s="29"/>
      <c r="D11" s="171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96"/>
      <c r="P11" s="57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="144" customFormat="1" ht="18" customHeight="1" spans="1:16">
      <c r="A12" s="167"/>
      <c r="B12" s="167"/>
      <c r="C12" s="175"/>
      <c r="D12" s="176" t="s">
        <v>10</v>
      </c>
      <c r="E12" s="856" t="s">
        <v>516</v>
      </c>
      <c r="F12" s="857" t="s">
        <v>302</v>
      </c>
      <c r="G12" s="179"/>
      <c r="H12" s="179"/>
      <c r="I12" s="179"/>
      <c r="J12" s="179"/>
      <c r="K12" s="181"/>
      <c r="L12" s="177" t="s">
        <v>29</v>
      </c>
      <c r="M12" s="177" t="s">
        <v>273</v>
      </c>
      <c r="N12" s="177" t="s">
        <v>255</v>
      </c>
      <c r="O12" s="197"/>
      <c r="P12" s="112"/>
    </row>
    <row r="13" s="144" customFormat="1" ht="17.25" customHeight="1" spans="1:16">
      <c r="A13" s="167"/>
      <c r="B13" s="167"/>
      <c r="C13" s="175"/>
      <c r="D13" s="180"/>
      <c r="E13" s="180"/>
      <c r="F13" s="178">
        <v>1</v>
      </c>
      <c r="G13" s="181"/>
      <c r="H13" s="182">
        <v>2</v>
      </c>
      <c r="I13" s="181"/>
      <c r="J13" s="182">
        <v>3</v>
      </c>
      <c r="K13" s="181"/>
      <c r="L13" s="180"/>
      <c r="M13" s="180"/>
      <c r="N13" s="180"/>
      <c r="O13" s="197"/>
      <c r="P13" s="112"/>
    </row>
    <row r="14" s="144" customFormat="1" ht="17.25" customHeight="1" spans="1:16">
      <c r="A14" s="167"/>
      <c r="B14" s="167"/>
      <c r="C14" s="175"/>
      <c r="D14" s="183"/>
      <c r="E14" s="183"/>
      <c r="F14" s="184" t="s">
        <v>256</v>
      </c>
      <c r="G14" s="184" t="s">
        <v>257</v>
      </c>
      <c r="H14" s="185" t="s">
        <v>256</v>
      </c>
      <c r="I14" s="185" t="s">
        <v>257</v>
      </c>
      <c r="J14" s="185" t="s">
        <v>256</v>
      </c>
      <c r="K14" s="185" t="s">
        <v>257</v>
      </c>
      <c r="L14" s="183"/>
      <c r="M14" s="183"/>
      <c r="N14" s="183"/>
      <c r="O14" s="197"/>
      <c r="P14" s="112"/>
    </row>
    <row r="15" s="144" customFormat="1" ht="20.25" customHeight="1" spans="1:16">
      <c r="A15" s="167"/>
      <c r="B15" s="167"/>
      <c r="C15" s="175"/>
      <c r="D15" s="186">
        <v>1</v>
      </c>
      <c r="E15" s="187" t="s">
        <v>517</v>
      </c>
      <c r="F15" s="147"/>
      <c r="G15" s="186" t="str">
        <f t="shared" ref="G15:G24" si="0">IF(F15="Tidak Ada","1",IF(F15="Ada","4",""))</f>
        <v/>
      </c>
      <c r="H15" s="147"/>
      <c r="I15" s="186" t="str">
        <f t="shared" ref="I15:I24" si="1">IF(H15="Tidak Ada","1",IF(H15="Ada","4",""))</f>
        <v/>
      </c>
      <c r="J15" s="147"/>
      <c r="K15" s="186" t="str">
        <f t="shared" ref="K15:K24" si="2">IF(J15="Tidak Ada","1",IF(J15="Ada","4",""))</f>
        <v/>
      </c>
      <c r="L15" s="154" t="str">
        <f>IFERROR(SUM(G15+I15+K15),"")</f>
        <v/>
      </c>
      <c r="M15" s="154" t="str">
        <f>IFERROR(SUM(L15/3),"")</f>
        <v/>
      </c>
      <c r="N15" s="198" t="s">
        <v>506</v>
      </c>
      <c r="O15" s="199"/>
      <c r="P15" s="112"/>
    </row>
    <row r="16" s="144" customFormat="1" ht="20.25" customHeight="1" spans="1:16">
      <c r="A16" s="167"/>
      <c r="B16" s="167"/>
      <c r="C16" s="175"/>
      <c r="D16" s="186">
        <v>2</v>
      </c>
      <c r="E16" s="187" t="s">
        <v>518</v>
      </c>
      <c r="F16" s="147"/>
      <c r="G16" s="186" t="str">
        <f t="shared" si="0"/>
        <v/>
      </c>
      <c r="H16" s="147"/>
      <c r="I16" s="186" t="str">
        <f t="shared" si="1"/>
        <v/>
      </c>
      <c r="J16" s="147"/>
      <c r="K16" s="186" t="str">
        <f t="shared" si="2"/>
        <v/>
      </c>
      <c r="L16" s="154" t="str">
        <f t="shared" ref="L16:L24" si="3">IFERROR(SUM(G16+I16+K16),"")</f>
        <v/>
      </c>
      <c r="M16" s="154" t="str">
        <f t="shared" ref="M16:M24" si="4">IFERROR(SUM(L16/3),"")</f>
        <v/>
      </c>
      <c r="N16" s="200"/>
      <c r="O16" s="199"/>
      <c r="P16" s="112"/>
    </row>
    <row r="17" s="144" customFormat="1" ht="20.25" customHeight="1" spans="1:16">
      <c r="A17" s="167"/>
      <c r="B17" s="167"/>
      <c r="C17" s="175"/>
      <c r="D17" s="186">
        <v>3</v>
      </c>
      <c r="E17" s="187" t="s">
        <v>519</v>
      </c>
      <c r="F17" s="147"/>
      <c r="G17" s="186" t="str">
        <f t="shared" si="0"/>
        <v/>
      </c>
      <c r="H17" s="147"/>
      <c r="I17" s="186" t="str">
        <f t="shared" si="1"/>
        <v/>
      </c>
      <c r="J17" s="147"/>
      <c r="K17" s="186" t="str">
        <f t="shared" si="2"/>
        <v/>
      </c>
      <c r="L17" s="154" t="str">
        <f t="shared" si="3"/>
        <v/>
      </c>
      <c r="M17" s="154" t="str">
        <f t="shared" si="4"/>
        <v/>
      </c>
      <c r="N17" s="200"/>
      <c r="O17" s="199"/>
      <c r="P17" s="112"/>
    </row>
    <row r="18" s="144" customFormat="1" ht="20.25" customHeight="1" spans="1:16">
      <c r="A18" s="167"/>
      <c r="B18" s="167"/>
      <c r="C18" s="175"/>
      <c r="D18" s="186">
        <v>4</v>
      </c>
      <c r="E18" s="187" t="s">
        <v>520</v>
      </c>
      <c r="F18" s="147"/>
      <c r="G18" s="186" t="str">
        <f t="shared" si="0"/>
        <v/>
      </c>
      <c r="H18" s="147"/>
      <c r="I18" s="186" t="str">
        <f t="shared" si="1"/>
        <v/>
      </c>
      <c r="J18" s="147"/>
      <c r="K18" s="186" t="str">
        <f t="shared" si="2"/>
        <v/>
      </c>
      <c r="L18" s="154" t="str">
        <f t="shared" si="3"/>
        <v/>
      </c>
      <c r="M18" s="154" t="str">
        <f t="shared" si="4"/>
        <v/>
      </c>
      <c r="N18" s="200"/>
      <c r="O18" s="199"/>
      <c r="P18" s="112"/>
    </row>
    <row r="19" s="144" customFormat="1" ht="20.25" customHeight="1" spans="1:16">
      <c r="A19" s="167"/>
      <c r="B19" s="167"/>
      <c r="C19" s="175"/>
      <c r="D19" s="186">
        <v>5</v>
      </c>
      <c r="E19" s="187" t="s">
        <v>521</v>
      </c>
      <c r="F19" s="147"/>
      <c r="G19" s="186" t="str">
        <f t="shared" si="0"/>
        <v/>
      </c>
      <c r="H19" s="147"/>
      <c r="I19" s="186" t="str">
        <f t="shared" si="1"/>
        <v/>
      </c>
      <c r="J19" s="147"/>
      <c r="K19" s="186" t="str">
        <f t="shared" si="2"/>
        <v/>
      </c>
      <c r="L19" s="154" t="str">
        <f t="shared" si="3"/>
        <v/>
      </c>
      <c r="M19" s="154" t="str">
        <f t="shared" si="4"/>
        <v/>
      </c>
      <c r="N19" s="200"/>
      <c r="O19" s="199"/>
      <c r="P19" s="112"/>
    </row>
    <row r="20" s="144" customFormat="1" ht="20.25" customHeight="1" spans="1:16">
      <c r="A20" s="167"/>
      <c r="B20" s="167"/>
      <c r="C20" s="175"/>
      <c r="D20" s="186">
        <v>6</v>
      </c>
      <c r="E20" s="187" t="s">
        <v>522</v>
      </c>
      <c r="F20" s="147"/>
      <c r="G20" s="186" t="str">
        <f t="shared" si="0"/>
        <v/>
      </c>
      <c r="H20" s="147"/>
      <c r="I20" s="186" t="str">
        <f t="shared" si="1"/>
        <v/>
      </c>
      <c r="J20" s="147"/>
      <c r="K20" s="186" t="str">
        <f t="shared" si="2"/>
        <v/>
      </c>
      <c r="L20" s="154" t="str">
        <f t="shared" si="3"/>
        <v/>
      </c>
      <c r="M20" s="154" t="str">
        <f t="shared" si="4"/>
        <v/>
      </c>
      <c r="N20" s="200"/>
      <c r="O20" s="199"/>
      <c r="P20" s="112"/>
    </row>
    <row r="21" s="144" customFormat="1" ht="20.25" customHeight="1" spans="1:16">
      <c r="A21" s="167"/>
      <c r="B21" s="167"/>
      <c r="C21" s="175"/>
      <c r="D21" s="186">
        <v>7</v>
      </c>
      <c r="E21" s="188" t="s">
        <v>523</v>
      </c>
      <c r="F21" s="147"/>
      <c r="G21" s="186" t="str">
        <f t="shared" si="0"/>
        <v/>
      </c>
      <c r="H21" s="147"/>
      <c r="I21" s="186" t="str">
        <f t="shared" si="1"/>
        <v/>
      </c>
      <c r="J21" s="147"/>
      <c r="K21" s="186" t="str">
        <f t="shared" si="2"/>
        <v/>
      </c>
      <c r="L21" s="154" t="str">
        <f t="shared" si="3"/>
        <v/>
      </c>
      <c r="M21" s="154" t="str">
        <f t="shared" si="4"/>
        <v/>
      </c>
      <c r="N21" s="200"/>
      <c r="O21" s="199"/>
      <c r="P21" s="112"/>
    </row>
    <row r="22" s="144" customFormat="1" ht="20.25" customHeight="1" spans="1:16">
      <c r="A22" s="167"/>
      <c r="B22" s="167"/>
      <c r="C22" s="175"/>
      <c r="D22" s="186">
        <v>8</v>
      </c>
      <c r="E22" s="188" t="s">
        <v>524</v>
      </c>
      <c r="F22" s="147"/>
      <c r="G22" s="186" t="str">
        <f t="shared" si="0"/>
        <v/>
      </c>
      <c r="H22" s="147"/>
      <c r="I22" s="186" t="str">
        <f t="shared" si="1"/>
        <v/>
      </c>
      <c r="J22" s="147"/>
      <c r="K22" s="186" t="str">
        <f t="shared" si="2"/>
        <v/>
      </c>
      <c r="L22" s="154" t="str">
        <f t="shared" si="3"/>
        <v/>
      </c>
      <c r="M22" s="154" t="str">
        <f t="shared" si="4"/>
        <v/>
      </c>
      <c r="N22" s="200"/>
      <c r="O22" s="199"/>
      <c r="P22" s="112"/>
    </row>
    <row r="23" s="144" customFormat="1" ht="20.25" customHeight="1" spans="1:16">
      <c r="A23" s="167"/>
      <c r="B23" s="167"/>
      <c r="C23" s="175"/>
      <c r="D23" s="186">
        <v>9</v>
      </c>
      <c r="E23" s="188" t="s">
        <v>525</v>
      </c>
      <c r="F23" s="147"/>
      <c r="G23" s="186" t="str">
        <f t="shared" si="0"/>
        <v/>
      </c>
      <c r="H23" s="147"/>
      <c r="I23" s="186" t="str">
        <f t="shared" si="1"/>
        <v/>
      </c>
      <c r="J23" s="147"/>
      <c r="K23" s="186" t="str">
        <f t="shared" si="2"/>
        <v/>
      </c>
      <c r="L23" s="154" t="str">
        <f t="shared" si="3"/>
        <v/>
      </c>
      <c r="M23" s="154" t="str">
        <f t="shared" si="4"/>
        <v/>
      </c>
      <c r="N23" s="200"/>
      <c r="O23" s="199"/>
      <c r="P23" s="112"/>
    </row>
    <row r="24" s="144" customFormat="1" ht="20.25" customHeight="1" spans="1:16">
      <c r="A24" s="167"/>
      <c r="B24" s="167"/>
      <c r="C24" s="175"/>
      <c r="D24" s="186">
        <v>10</v>
      </c>
      <c r="E24" s="188" t="s">
        <v>526</v>
      </c>
      <c r="F24" s="147"/>
      <c r="G24" s="186" t="str">
        <f t="shared" si="0"/>
        <v/>
      </c>
      <c r="H24" s="147"/>
      <c r="I24" s="186" t="str">
        <f t="shared" si="1"/>
        <v/>
      </c>
      <c r="J24" s="147"/>
      <c r="K24" s="186" t="str">
        <f t="shared" si="2"/>
        <v/>
      </c>
      <c r="L24" s="154" t="str">
        <f t="shared" si="3"/>
        <v/>
      </c>
      <c r="M24" s="154" t="str">
        <f t="shared" si="4"/>
        <v/>
      </c>
      <c r="N24" s="200"/>
      <c r="O24" s="199"/>
      <c r="P24" s="112"/>
    </row>
    <row r="25" s="144" customFormat="1" ht="17.25" customHeight="1" spans="1:16">
      <c r="A25" s="167"/>
      <c r="B25" s="167"/>
      <c r="C25" s="175"/>
      <c r="D25" s="189"/>
      <c r="E25" s="190"/>
      <c r="F25" s="191"/>
      <c r="G25" s="191"/>
      <c r="H25" s="192" t="s">
        <v>527</v>
      </c>
      <c r="I25" s="179"/>
      <c r="J25" s="179"/>
      <c r="K25" s="179"/>
      <c r="L25" s="179"/>
      <c r="M25" s="201">
        <f>IFERROR(SUM(M15:M24),"")</f>
        <v>0</v>
      </c>
      <c r="N25" s="202"/>
      <c r="O25" s="199"/>
      <c r="P25" s="112"/>
    </row>
    <row r="26" ht="10.5" customHeight="1" spans="3:27">
      <c r="C26" s="19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03"/>
      <c r="P26" s="57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ht="14.25" customHeight="1" spans="3:27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ht="21" customHeight="1" spans="3:27">
      <c r="C28" s="172" t="s">
        <v>528</v>
      </c>
      <c r="D28" s="173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95"/>
      <c r="P28" s="57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</row>
    <row r="29" ht="6.75" customHeight="1" spans="3:27">
      <c r="C29" s="29"/>
      <c r="D29" s="171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96"/>
      <c r="P29" s="57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="144" customFormat="1" ht="18" customHeight="1" spans="1:16">
      <c r="A30" s="167"/>
      <c r="B30" s="167"/>
      <c r="C30" s="175"/>
      <c r="D30" s="176" t="s">
        <v>10</v>
      </c>
      <c r="E30" s="856" t="s">
        <v>516</v>
      </c>
      <c r="F30" s="857" t="s">
        <v>302</v>
      </c>
      <c r="G30" s="179"/>
      <c r="H30" s="179"/>
      <c r="I30" s="179"/>
      <c r="J30" s="179"/>
      <c r="K30" s="181"/>
      <c r="L30" s="177" t="s">
        <v>29</v>
      </c>
      <c r="M30" s="177" t="s">
        <v>273</v>
      </c>
      <c r="N30" s="177" t="s">
        <v>255</v>
      </c>
      <c r="O30" s="197"/>
      <c r="P30" s="112"/>
    </row>
    <row r="31" s="144" customFormat="1" ht="17.25" customHeight="1" spans="1:16">
      <c r="A31" s="167"/>
      <c r="B31" s="167"/>
      <c r="C31" s="175"/>
      <c r="D31" s="180"/>
      <c r="E31" s="180"/>
      <c r="F31" s="178">
        <v>1</v>
      </c>
      <c r="G31" s="181"/>
      <c r="H31" s="182">
        <v>2</v>
      </c>
      <c r="I31" s="181"/>
      <c r="J31" s="182">
        <v>3</v>
      </c>
      <c r="K31" s="181"/>
      <c r="L31" s="180"/>
      <c r="M31" s="180"/>
      <c r="N31" s="180"/>
      <c r="O31" s="197"/>
      <c r="P31" s="112"/>
    </row>
    <row r="32" s="144" customFormat="1" ht="17.25" customHeight="1" spans="1:16">
      <c r="A32" s="167"/>
      <c r="B32" s="167"/>
      <c r="C32" s="175"/>
      <c r="D32" s="183"/>
      <c r="E32" s="183"/>
      <c r="F32" s="184" t="s">
        <v>256</v>
      </c>
      <c r="G32" s="184" t="s">
        <v>257</v>
      </c>
      <c r="H32" s="185" t="s">
        <v>256</v>
      </c>
      <c r="I32" s="185" t="s">
        <v>257</v>
      </c>
      <c r="J32" s="185" t="s">
        <v>256</v>
      </c>
      <c r="K32" s="185" t="s">
        <v>257</v>
      </c>
      <c r="L32" s="183"/>
      <c r="M32" s="183"/>
      <c r="N32" s="183"/>
      <c r="O32" s="197"/>
      <c r="P32" s="112"/>
    </row>
    <row r="33" s="144" customFormat="1" ht="20.25" customHeight="1" spans="1:16">
      <c r="A33" s="167"/>
      <c r="B33" s="167"/>
      <c r="C33" s="175"/>
      <c r="D33" s="186">
        <v>1</v>
      </c>
      <c r="E33" s="188" t="s">
        <v>529</v>
      </c>
      <c r="F33" s="147"/>
      <c r="G33" s="186" t="str">
        <f>IF(F33="Tidak Ada","1",IF(F33="Ada","4",""))</f>
        <v/>
      </c>
      <c r="H33" s="147"/>
      <c r="I33" s="186" t="str">
        <f>IF(H33="Tidak Ada","1",IF(H33="Ada","4",""))</f>
        <v/>
      </c>
      <c r="J33" s="147"/>
      <c r="K33" s="186" t="str">
        <f>IF(J33="Tidak Ada","1",IF(J33="Ada","4",""))</f>
        <v/>
      </c>
      <c r="L33" s="154" t="str">
        <f>IFERROR(SUM(G33+I33+K33),"")</f>
        <v/>
      </c>
      <c r="M33" s="154" t="str">
        <f>IFERROR(SUM(L33/3),"")</f>
        <v/>
      </c>
      <c r="N33" s="198" t="s">
        <v>506</v>
      </c>
      <c r="O33" s="199"/>
      <c r="P33" s="112"/>
    </row>
    <row r="34" s="144" customFormat="1" ht="28" spans="1:16">
      <c r="A34" s="167"/>
      <c r="B34" s="167"/>
      <c r="C34" s="175"/>
      <c r="D34" s="186">
        <v>2</v>
      </c>
      <c r="E34" s="188" t="s">
        <v>530</v>
      </c>
      <c r="F34" s="147"/>
      <c r="G34" s="186" t="str">
        <f>IF(F34="Tidak Ada","1",IF(F34="Ada","4",""))</f>
        <v/>
      </c>
      <c r="H34" s="147"/>
      <c r="I34" s="186" t="str">
        <f>IF(H34="Tidak Ada","1",IF(H34="Ada","4",""))</f>
        <v/>
      </c>
      <c r="J34" s="147"/>
      <c r="K34" s="186" t="str">
        <f>IF(J34="Tidak Ada","1",IF(J34="Ada","4",""))</f>
        <v/>
      </c>
      <c r="L34" s="154" t="str">
        <f t="shared" ref="L34:L35" si="5">IFERROR(SUM(G34+I34+K34),"")</f>
        <v/>
      </c>
      <c r="M34" s="154" t="str">
        <f t="shared" ref="M34:M35" si="6">IFERROR(SUM(L34/3),"")</f>
        <v/>
      </c>
      <c r="N34" s="200"/>
      <c r="O34" s="199"/>
      <c r="P34" s="112"/>
    </row>
    <row r="35" s="144" customFormat="1" ht="28" spans="1:16">
      <c r="A35" s="167"/>
      <c r="B35" s="167"/>
      <c r="C35" s="175"/>
      <c r="D35" s="186">
        <v>3</v>
      </c>
      <c r="E35" s="188" t="s">
        <v>531</v>
      </c>
      <c r="F35" s="147"/>
      <c r="G35" s="186" t="str">
        <f>IF(F35="Tidak Ada","1",IF(F35="Ada","4",""))</f>
        <v/>
      </c>
      <c r="H35" s="147"/>
      <c r="I35" s="186" t="str">
        <f>IF(H35="Tidak Ada","1",IF(H35="Ada","4",""))</f>
        <v/>
      </c>
      <c r="J35" s="147"/>
      <c r="K35" s="186" t="str">
        <f>IF(J35="Tidak Ada","1",IF(J35="Ada","4",""))</f>
        <v/>
      </c>
      <c r="L35" s="154" t="str">
        <f t="shared" si="5"/>
        <v/>
      </c>
      <c r="M35" s="154" t="str">
        <f t="shared" si="6"/>
        <v/>
      </c>
      <c r="N35" s="200"/>
      <c r="O35" s="199"/>
      <c r="P35" s="112"/>
    </row>
    <row r="36" s="144" customFormat="1" ht="17.25" customHeight="1" spans="1:16">
      <c r="A36" s="167"/>
      <c r="B36" s="167"/>
      <c r="C36" s="175"/>
      <c r="D36" s="189"/>
      <c r="E36" s="191"/>
      <c r="F36" s="191"/>
      <c r="G36" s="191"/>
      <c r="H36" s="192" t="s">
        <v>527</v>
      </c>
      <c r="I36" s="179"/>
      <c r="J36" s="179"/>
      <c r="K36" s="179"/>
      <c r="L36" s="181"/>
      <c r="M36" s="201">
        <f>IFERROR(SUM(M33:M35),"")</f>
        <v>0</v>
      </c>
      <c r="N36" s="202"/>
      <c r="O36" s="199"/>
      <c r="P36" s="112"/>
    </row>
    <row r="37" ht="10.5" customHeight="1" spans="3:27">
      <c r="C37" s="193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03"/>
      <c r="P37" s="57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</row>
    <row r="38" ht="5.5" customHeight="1" spans="3:27"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</row>
    <row r="39" ht="14.25" customHeight="1" spans="3:27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</row>
    <row r="40" ht="21" customHeight="1" spans="3:27">
      <c r="C40" s="172" t="s">
        <v>532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95"/>
      <c r="P40" s="57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</row>
    <row r="41" ht="6.75" customHeight="1" spans="3:27">
      <c r="C41" s="29"/>
      <c r="D41" s="171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96"/>
      <c r="P41" s="57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  <row r="42" s="144" customFormat="1" ht="18" customHeight="1" spans="1:16">
      <c r="A42" s="167"/>
      <c r="B42" s="167"/>
      <c r="C42" s="175"/>
      <c r="D42" s="176" t="s">
        <v>10</v>
      </c>
      <c r="E42" s="856" t="s">
        <v>516</v>
      </c>
      <c r="F42" s="857" t="s">
        <v>302</v>
      </c>
      <c r="G42" s="179"/>
      <c r="H42" s="179"/>
      <c r="I42" s="179"/>
      <c r="J42" s="179"/>
      <c r="K42" s="181"/>
      <c r="L42" s="177" t="s">
        <v>29</v>
      </c>
      <c r="M42" s="177" t="s">
        <v>273</v>
      </c>
      <c r="N42" s="177" t="s">
        <v>255</v>
      </c>
      <c r="O42" s="197"/>
      <c r="P42" s="112"/>
    </row>
    <row r="43" s="144" customFormat="1" ht="17.25" customHeight="1" spans="1:16">
      <c r="A43" s="167"/>
      <c r="B43" s="167"/>
      <c r="C43" s="175"/>
      <c r="D43" s="180"/>
      <c r="E43" s="180"/>
      <c r="F43" s="178">
        <v>1</v>
      </c>
      <c r="G43" s="181"/>
      <c r="H43" s="182">
        <v>2</v>
      </c>
      <c r="I43" s="181"/>
      <c r="J43" s="182">
        <v>3</v>
      </c>
      <c r="K43" s="181"/>
      <c r="L43" s="180"/>
      <c r="M43" s="180"/>
      <c r="N43" s="180"/>
      <c r="O43" s="197"/>
      <c r="P43" s="112"/>
    </row>
    <row r="44" s="144" customFormat="1" ht="17.25" customHeight="1" spans="1:16">
      <c r="A44" s="167"/>
      <c r="B44" s="167"/>
      <c r="C44" s="175"/>
      <c r="D44" s="183"/>
      <c r="E44" s="183"/>
      <c r="F44" s="184" t="s">
        <v>256</v>
      </c>
      <c r="G44" s="184" t="s">
        <v>257</v>
      </c>
      <c r="H44" s="185" t="s">
        <v>256</v>
      </c>
      <c r="I44" s="185" t="s">
        <v>257</v>
      </c>
      <c r="J44" s="185" t="s">
        <v>256</v>
      </c>
      <c r="K44" s="185" t="s">
        <v>257</v>
      </c>
      <c r="L44" s="183"/>
      <c r="M44" s="183"/>
      <c r="N44" s="183"/>
      <c r="O44" s="197"/>
      <c r="P44" s="112"/>
    </row>
    <row r="45" s="144" customFormat="1" ht="51" customHeight="1" spans="1:16">
      <c r="A45" s="167"/>
      <c r="B45" s="167"/>
      <c r="C45" s="175"/>
      <c r="D45" s="186">
        <v>1</v>
      </c>
      <c r="E45" s="187" t="s">
        <v>533</v>
      </c>
      <c r="F45" s="194"/>
      <c r="G45" s="186" t="str">
        <f>IF(F45="Tidak Ada","1",IF(F45="Bergabung dengan unit yang lain","2",IF(F45="Ada cukup layak","3",IF(F45="Ada layak dengan SK","4",""))))</f>
        <v/>
      </c>
      <c r="H45" s="194"/>
      <c r="I45" s="186" t="str">
        <f>IF(H45="Tidak Ada","1",IF(H45="Bergabung dengan unit yang lain","2",IF(H45="Ada cukup layak","3",IF(H45="Ada layak dengan SK","4",""))))</f>
        <v/>
      </c>
      <c r="J45" s="194"/>
      <c r="K45" s="186" t="str">
        <f>IF(J45="Tidak Ada","1",IF(J45="Bergabung dengan unit yang lain","2",IF(J45="Ada cukup layak","3",IF(J45="Ada layak dengan SK","4",""))))</f>
        <v/>
      </c>
      <c r="L45" s="154" t="str">
        <f>IFERROR(SUM(G45+I45+K45),"")</f>
        <v/>
      </c>
      <c r="M45" s="154" t="str">
        <f>IFERROR(SUM(L45/3),"")</f>
        <v/>
      </c>
      <c r="N45" s="204" t="s">
        <v>506</v>
      </c>
      <c r="O45" s="199"/>
      <c r="P45" s="112"/>
    </row>
    <row r="46" s="144" customFormat="1" ht="20.25" customHeight="1" spans="1:16">
      <c r="A46" s="167"/>
      <c r="B46" s="167"/>
      <c r="C46" s="175"/>
      <c r="D46" s="186">
        <v>2</v>
      </c>
      <c r="E46" s="187" t="s">
        <v>534</v>
      </c>
      <c r="F46" s="147"/>
      <c r="G46" s="186" t="str">
        <f>IF(F46="Tidak Ada","1",IF(F46="Ada","4",""))</f>
        <v/>
      </c>
      <c r="H46" s="147"/>
      <c r="I46" s="186" t="str">
        <f>IF(H46="Tidak Ada","1",IF(H46="Ada","4",""))</f>
        <v/>
      </c>
      <c r="J46" s="147"/>
      <c r="K46" s="186" t="str">
        <f>IF(J46="Tidak Ada","1",IF(J46="Ada","4",""))</f>
        <v/>
      </c>
      <c r="L46" s="154" t="str">
        <f t="shared" ref="L46:L48" si="7">IFERROR(SUM(G46+I46+K46),"")</f>
        <v/>
      </c>
      <c r="M46" s="154" t="str">
        <f t="shared" ref="M46:M48" si="8">IFERROR(SUM(L46/3),"")</f>
        <v/>
      </c>
      <c r="N46" s="205"/>
      <c r="O46" s="199"/>
      <c r="P46" s="112"/>
    </row>
    <row r="47" s="144" customFormat="1" ht="20.25" customHeight="1" spans="1:16">
      <c r="A47" s="167"/>
      <c r="B47" s="167"/>
      <c r="C47" s="175"/>
      <c r="D47" s="186">
        <v>3</v>
      </c>
      <c r="E47" s="187" t="s">
        <v>535</v>
      </c>
      <c r="F47" s="147"/>
      <c r="G47" s="186" t="str">
        <f>IF(F47="Tidak Ada","1",IF(F47="Ada","4",""))</f>
        <v/>
      </c>
      <c r="H47" s="147"/>
      <c r="I47" s="186" t="str">
        <f>IF(H47="Tidak Ada","1",IF(H47="Ada","4",""))</f>
        <v/>
      </c>
      <c r="J47" s="147"/>
      <c r="K47" s="186" t="str">
        <f>IF(J47="Tidak Ada","1",IF(J47="Ada","4",""))</f>
        <v/>
      </c>
      <c r="L47" s="154" t="str">
        <f t="shared" si="7"/>
        <v/>
      </c>
      <c r="M47" s="154" t="str">
        <f t="shared" si="8"/>
        <v/>
      </c>
      <c r="N47" s="205"/>
      <c r="O47" s="199"/>
      <c r="P47" s="112"/>
    </row>
    <row r="48" s="144" customFormat="1" ht="28" spans="1:16">
      <c r="A48" s="167"/>
      <c r="B48" s="167"/>
      <c r="C48" s="175"/>
      <c r="D48" s="186">
        <v>4</v>
      </c>
      <c r="E48" s="188" t="s">
        <v>536</v>
      </c>
      <c r="F48" s="147"/>
      <c r="G48" s="186" t="str">
        <f>IF(F48="Tidak Ada","1",IF(F48="Ada","4",""))</f>
        <v/>
      </c>
      <c r="H48" s="147"/>
      <c r="I48" s="186" t="str">
        <f>IF(H48="Tidak Ada","1",IF(H48="Ada","4",""))</f>
        <v/>
      </c>
      <c r="J48" s="147"/>
      <c r="K48" s="186" t="str">
        <f>IF(J48="Tidak Ada","1",IF(J48="Ada","4",""))</f>
        <v/>
      </c>
      <c r="L48" s="154" t="str">
        <f t="shared" si="7"/>
        <v/>
      </c>
      <c r="M48" s="154" t="str">
        <f t="shared" si="8"/>
        <v/>
      </c>
      <c r="N48" s="206"/>
      <c r="O48" s="199"/>
      <c r="P48" s="112"/>
    </row>
    <row r="49" s="144" customFormat="1" ht="17.25" customHeight="1" spans="1:16">
      <c r="A49" s="167"/>
      <c r="B49" s="167"/>
      <c r="C49" s="175"/>
      <c r="D49" s="189"/>
      <c r="E49" s="191"/>
      <c r="F49" s="191"/>
      <c r="G49" s="191"/>
      <c r="H49" s="192" t="s">
        <v>527</v>
      </c>
      <c r="I49" s="179"/>
      <c r="J49" s="179"/>
      <c r="K49" s="179"/>
      <c r="L49" s="181"/>
      <c r="M49" s="201">
        <f>IFERROR(SUM(M45:M48),"")</f>
        <v>0</v>
      </c>
      <c r="N49" s="207"/>
      <c r="O49" s="199"/>
      <c r="P49" s="112"/>
    </row>
    <row r="50" ht="10.5" customHeight="1" spans="3:27">
      <c r="C50" s="193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03"/>
      <c r="P50" s="57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</row>
    <row r="51" ht="14.25" customHeight="1" spans="3:27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</row>
    <row r="52" ht="14.25" customHeight="1" spans="3:27">
      <c r="C52" s="57"/>
      <c r="D52" s="57"/>
      <c r="E52" s="57"/>
      <c r="F52" s="57"/>
      <c r="G52" s="57"/>
      <c r="H52" s="57"/>
      <c r="I52" s="57"/>
      <c r="J52" s="208"/>
      <c r="K52" s="113"/>
      <c r="L52" s="113"/>
      <c r="M52" s="113"/>
      <c r="N52" s="113"/>
      <c r="O52" s="57"/>
      <c r="P52" s="57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</row>
    <row r="53" ht="14.25" customHeight="1" spans="3:27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</row>
    <row r="54" ht="14.25" hidden="1" customHeight="1" spans="3:27"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</row>
    <row r="55" ht="14.25" hidden="1" customHeight="1" spans="3:27"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</row>
    <row r="56" ht="14.25" hidden="1" customHeight="1" spans="3:27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</row>
    <row r="57" ht="14.25" hidden="1" customHeight="1" spans="3:27"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</row>
    <row r="58" ht="14.25" hidden="1" customHeight="1" spans="3:27"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</row>
    <row r="59" ht="14.25" hidden="1" customHeight="1" spans="3:27"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</row>
    <row r="60" ht="14.25" hidden="1" customHeight="1" spans="3:27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</row>
    <row r="61" ht="14.25" hidden="1" customHeight="1" spans="3:27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ht="14.25" hidden="1" customHeight="1" spans="3:27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</row>
    <row r="63" ht="14.25" hidden="1" customHeight="1" spans="3:27"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</row>
    <row r="64" ht="14.25" hidden="1" customHeight="1" spans="3:27"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</row>
    <row r="65" ht="14.25" hidden="1" customHeight="1" spans="3:27"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</row>
    <row r="66" ht="14.25" hidden="1" customHeight="1" spans="3:27"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</row>
    <row r="67" ht="14.25" hidden="1" customHeight="1" spans="3:27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</row>
    <row r="68" ht="14.25" hidden="1" customHeight="1" spans="3:27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</row>
    <row r="69" ht="14.25" hidden="1" customHeight="1" spans="3:27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ht="14.25" hidden="1" customHeight="1" spans="3:27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ht="14.25" hidden="1" customHeight="1" spans="3:27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ht="14.25" hidden="1" customHeight="1" spans="3:27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ht="14.25" hidden="1" customHeight="1" spans="3:27"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ht="14.25" hidden="1" customHeight="1" spans="3:27"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</row>
    <row r="75" ht="14.25" hidden="1" customHeight="1" spans="3:27"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</row>
    <row r="76" ht="14.25" hidden="1" customHeight="1" spans="3:27"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</row>
    <row r="77" ht="14.25" hidden="1" customHeight="1" spans="3:27"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ht="14.25" hidden="1" customHeight="1" spans="3:27"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ht="14.25" hidden="1" customHeight="1" spans="3:27"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ht="14.25" hidden="1" customHeight="1" spans="3:27"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ht="14.25" hidden="1" customHeight="1" spans="3:27"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</row>
    <row r="82" ht="14.25" hidden="1" customHeight="1" spans="3:27"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</row>
    <row r="83" ht="14.25" hidden="1" customHeight="1" spans="3:27"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</row>
    <row r="84" ht="14.25" hidden="1" customHeight="1" spans="3:27"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ht="14.25" hidden="1" customHeight="1" spans="3:27"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ht="14.25" hidden="1" customHeight="1" spans="3:27"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ht="14.25" hidden="1" customHeight="1" spans="3:27"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ht="14.25" hidden="1" customHeight="1" spans="3:27"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</row>
    <row r="89" ht="14.25" hidden="1" customHeight="1" spans="3:27"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</row>
    <row r="90" ht="14.25" hidden="1" customHeight="1" spans="3:27"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</row>
    <row r="91" ht="14.25" hidden="1" customHeight="1" spans="3:27"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</row>
    <row r="92" ht="14.25" hidden="1" customHeight="1" spans="3:27"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</row>
    <row r="93" ht="14.25" hidden="1" customHeight="1" spans="3:27"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</row>
    <row r="94" ht="14.25" hidden="1" customHeight="1" spans="3:27"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</row>
    <row r="95" ht="14.25" hidden="1" customHeight="1" spans="3:27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</row>
    <row r="96" ht="14.25" hidden="1" customHeight="1" spans="3:27"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</row>
    <row r="97" ht="14.25" hidden="1" customHeight="1" spans="3:27"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</row>
    <row r="98" ht="14.25" hidden="1" customHeight="1" spans="3:27"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</row>
    <row r="99" ht="14.25" hidden="1" customHeight="1" spans="3:27"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</row>
    <row r="100" ht="14.25" hidden="1" customHeight="1" spans="3:27"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</row>
    <row r="101" ht="14.25" hidden="1" customHeight="1" spans="3:27"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ht="14.25" hidden="1" customHeight="1" spans="3:27"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</row>
    <row r="103" ht="14.25" hidden="1" customHeight="1" spans="3:27"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</row>
    <row r="104" ht="14.25" hidden="1" customHeight="1" spans="3:27"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</row>
    <row r="105" ht="14.25" hidden="1" customHeight="1" spans="3:27"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</row>
    <row r="106" ht="14.25" hidden="1" customHeight="1" spans="3:27"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</row>
    <row r="107" ht="14.25" hidden="1" customHeight="1" spans="3:27"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</row>
    <row r="108" ht="14.25" hidden="1" customHeight="1" spans="3:27"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ht="14.25" hidden="1" customHeight="1" spans="3:27"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0" ht="14.25" hidden="1" customHeight="1" spans="3:27"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</row>
    <row r="111" ht="14.25" hidden="1" customHeight="1" spans="3:27"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</row>
    <row r="112" ht="14.25" hidden="1" customHeight="1" spans="3:27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</row>
    <row r="113" ht="14.25" hidden="1" customHeight="1" spans="3:27"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</row>
    <row r="114" ht="14.25" hidden="1" customHeight="1" spans="3:27"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</row>
    <row r="115" ht="14.25" hidden="1" customHeight="1" spans="3:27"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</row>
    <row r="116" ht="14.25" hidden="1" customHeight="1" spans="3:27"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</row>
    <row r="117" ht="14.25" hidden="1" customHeight="1" spans="3:27"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</row>
    <row r="118" ht="14.25" hidden="1" customHeight="1" spans="3:27"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</row>
    <row r="119" ht="14.25" hidden="1" customHeight="1" spans="3:27"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</row>
    <row r="120" ht="14.25" hidden="1" customHeight="1" spans="3:27"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</row>
    <row r="121" ht="14.25" hidden="1" customHeight="1" spans="3:27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</row>
    <row r="122" ht="14.25" hidden="1" customHeight="1" spans="3:27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</row>
    <row r="123" ht="14.25" hidden="1" customHeight="1" spans="3:27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</row>
    <row r="124" ht="14.25" hidden="1" customHeight="1" spans="3:27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</row>
    <row r="125" ht="14.25" hidden="1" customHeight="1" spans="3:27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</row>
    <row r="126" ht="14.25" hidden="1" customHeight="1" spans="3:27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</row>
    <row r="127" ht="14.25" hidden="1" customHeight="1" spans="3:27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</row>
    <row r="128" ht="14.25" hidden="1" customHeight="1" spans="3:27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</row>
    <row r="129" ht="14.25" hidden="1" customHeight="1" spans="3:27"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</row>
    <row r="130" ht="14.25" hidden="1" customHeight="1" spans="3:27"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</row>
    <row r="131" ht="14.25" hidden="1" customHeight="1" spans="3:27"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</row>
    <row r="132" ht="14.25" hidden="1" customHeight="1" spans="3:27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</row>
    <row r="133" ht="14.25" hidden="1" customHeight="1" spans="3:27"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</row>
    <row r="134" ht="14.25" hidden="1" customHeight="1" spans="3:27"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</row>
    <row r="135" ht="14.25" hidden="1" customHeight="1" spans="3:27"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</row>
    <row r="136" ht="14.25" hidden="1" customHeight="1" spans="3:27"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</row>
    <row r="137" ht="14.25" hidden="1" customHeight="1" spans="3:27"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</row>
    <row r="138" ht="14.25" hidden="1" customHeight="1" spans="3:27"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</row>
    <row r="139" ht="14.25" hidden="1" customHeight="1" spans="3:27"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</row>
    <row r="140" ht="14.25" hidden="1" customHeight="1" spans="3:27"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</row>
    <row r="141" ht="14.25" hidden="1" customHeight="1" spans="3:27"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</row>
    <row r="142" ht="14.25" hidden="1" customHeight="1" spans="3:27"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</row>
    <row r="143" ht="14.25" hidden="1" customHeight="1" spans="3:27"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</row>
    <row r="144" ht="14.25" hidden="1" customHeight="1" spans="3:27"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</row>
    <row r="145" ht="14.25" hidden="1" customHeight="1" spans="3:27"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</row>
    <row r="146" ht="14.25" hidden="1" customHeight="1" spans="3:27"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</row>
    <row r="147" ht="14.25" hidden="1" customHeight="1" spans="3:27"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</row>
    <row r="148" ht="14.25" hidden="1" customHeight="1" spans="3:27"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</row>
    <row r="149" ht="14.25" hidden="1" customHeight="1" spans="3:27"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</row>
    <row r="150" ht="14.25" hidden="1" customHeight="1" spans="3:27"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</row>
    <row r="151" ht="14.25" hidden="1" customHeight="1" spans="3:27"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</row>
    <row r="152" ht="14.25" hidden="1" customHeight="1" spans="3:27"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</row>
    <row r="153" ht="14.25" hidden="1" customHeight="1" spans="3:27"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</row>
    <row r="154" ht="14.25" hidden="1" customHeight="1" spans="3:27"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</row>
    <row r="155" ht="14.25" hidden="1" customHeight="1" spans="3:27"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</row>
    <row r="156" ht="14.25" hidden="1" customHeight="1" spans="3:27"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</row>
    <row r="157" ht="14.25" hidden="1" customHeight="1" spans="3:27"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</row>
    <row r="158" ht="14.25" hidden="1" customHeight="1" spans="3:27"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</row>
    <row r="159" ht="14.25" hidden="1" customHeight="1" spans="3:27"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</row>
    <row r="160" ht="14.25" hidden="1" customHeight="1" spans="3:27"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</row>
    <row r="161" ht="14.25" hidden="1" customHeight="1" spans="3:27"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</row>
    <row r="162" ht="14.25" hidden="1" customHeight="1" spans="3:27"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</row>
    <row r="163" ht="14.25" hidden="1" customHeight="1" spans="3:27"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</row>
    <row r="164" ht="14.25" hidden="1" customHeight="1" spans="3:27"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ht="14.25" hidden="1" customHeight="1" spans="3:27"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ht="14.25" hidden="1" customHeight="1" spans="3:27"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ht="14.25" hidden="1" customHeight="1" spans="3:27"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</row>
    <row r="168" ht="14.25" hidden="1" customHeight="1" spans="3:27"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</row>
    <row r="169" ht="14.25" hidden="1" customHeight="1" spans="3:27"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</row>
    <row r="170" ht="14.25" hidden="1" customHeight="1" spans="3:27"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</row>
    <row r="171" ht="14.25" hidden="1" customHeight="1" spans="3:27"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</row>
    <row r="172" ht="14.25" hidden="1" customHeight="1" spans="3:27"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</row>
    <row r="173" ht="14.25" hidden="1" customHeight="1" spans="3:27"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</row>
    <row r="174" ht="14.25" hidden="1" customHeight="1" spans="3:27"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</row>
    <row r="175" ht="14.25" hidden="1" customHeight="1" spans="3:27"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</row>
    <row r="176" ht="14.25" hidden="1" customHeight="1" spans="3:27"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</row>
    <row r="177" ht="14.25" hidden="1" customHeight="1" spans="3:27"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</row>
    <row r="178" ht="14.25" hidden="1" customHeight="1" spans="3:27"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</row>
    <row r="179" ht="14.25" hidden="1" customHeight="1" spans="3:27"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</row>
    <row r="180" ht="14.25" hidden="1" customHeight="1" spans="3:27"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</row>
    <row r="181" ht="14.25" hidden="1" customHeight="1" spans="3:27"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</row>
    <row r="182" ht="14.25" hidden="1" customHeight="1" spans="3:27"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</row>
    <row r="183" ht="14.25" hidden="1" customHeight="1" spans="3:27"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</row>
    <row r="184" ht="14.25" hidden="1" customHeight="1" spans="3:27"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</row>
    <row r="185" ht="14.25" hidden="1" customHeight="1" spans="3:27"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ht="14.25" hidden="1" customHeight="1" spans="3:27"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</row>
    <row r="187" ht="14.25" hidden="1" customHeight="1" spans="3:27"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</row>
    <row r="188" ht="14.25" hidden="1" customHeight="1" spans="3:27"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</row>
    <row r="189" ht="14.25" hidden="1" customHeight="1" spans="3:27"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</row>
    <row r="190" ht="14.25" hidden="1" customHeight="1" spans="3:27"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</row>
    <row r="191" ht="14.25" hidden="1" customHeight="1" spans="3:27"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</row>
    <row r="192" ht="14.25" hidden="1" customHeight="1" spans="3:27"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</row>
    <row r="193" ht="14.25" hidden="1" customHeight="1" spans="3:27"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</row>
    <row r="194" ht="14.25" hidden="1" customHeight="1" spans="3:27"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</row>
    <row r="195" ht="14.25" hidden="1" customHeight="1" spans="3:27"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</row>
    <row r="196" ht="14.25" hidden="1" customHeight="1" spans="3:27"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</row>
    <row r="197" ht="14.25" hidden="1" customHeight="1" spans="3:27"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</row>
    <row r="198" ht="14.25" hidden="1" customHeight="1" spans="3:27"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</row>
    <row r="199" ht="14.25" hidden="1" customHeight="1" spans="3:27"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</row>
    <row r="200" ht="14.25" hidden="1" customHeight="1" spans="3:27"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</row>
    <row r="201" ht="14.25" hidden="1" customHeight="1" spans="3:27"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</row>
    <row r="202" ht="14.25" hidden="1" customHeight="1" spans="3:27"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</row>
    <row r="203" ht="14.25" hidden="1" customHeight="1" spans="3:27"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</row>
    <row r="204" ht="14.25" hidden="1" customHeight="1" spans="3:27"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</row>
    <row r="205" ht="14.25" hidden="1" customHeight="1" spans="3:27"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</row>
    <row r="206" ht="14.25" hidden="1" customHeight="1" spans="3:27"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</row>
    <row r="207" ht="14.25" hidden="1" customHeight="1" spans="3:27"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</row>
    <row r="208" ht="14.25" hidden="1" customHeight="1" spans="3:27"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</row>
    <row r="209" ht="14.25" hidden="1" customHeight="1" spans="3:27"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</row>
    <row r="210" ht="14.25" hidden="1" customHeight="1" spans="3:27"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</row>
    <row r="211" ht="14.25" hidden="1" customHeight="1" spans="3:27"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</row>
    <row r="212" ht="14.25" hidden="1" customHeight="1" spans="3:27"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</row>
    <row r="213" ht="14.25" hidden="1" customHeight="1" spans="3:27"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</row>
    <row r="214" ht="14.25" hidden="1" customHeight="1" spans="3:27"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</row>
    <row r="215" ht="14.25" hidden="1" customHeight="1" spans="3:27"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</row>
    <row r="216" ht="14.25" hidden="1" customHeight="1" spans="3:27"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</row>
    <row r="217" ht="14.25" hidden="1" customHeight="1" spans="3:27"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</row>
    <row r="218" ht="14.25" hidden="1" customHeight="1" spans="3:27"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ht="14.25" hidden="1" customHeight="1" spans="3:27"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ht="14.25" hidden="1" customHeight="1" spans="3:27"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ht="14.25" hidden="1" customHeight="1" spans="3:27"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</row>
    <row r="222" ht="14.25" hidden="1" customHeight="1" spans="3:27"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</row>
    <row r="223" ht="14.25" hidden="1" customHeight="1" spans="3:27"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</row>
    <row r="224" ht="14.25" hidden="1" customHeight="1" spans="3:27"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</row>
    <row r="225" ht="14.25" hidden="1" customHeight="1" spans="3:27"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</row>
    <row r="226" ht="14.25" hidden="1" customHeight="1" spans="3:27"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</row>
    <row r="227" ht="14.25" hidden="1" customHeight="1" spans="3:27"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</row>
    <row r="228" ht="14.25" hidden="1" customHeight="1" spans="3:27"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</row>
    <row r="229" ht="14.25" hidden="1" customHeight="1" spans="3:27"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</row>
    <row r="230" ht="14.25" hidden="1" customHeight="1" spans="3:27"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</row>
    <row r="231" ht="14.25" hidden="1" customHeight="1" spans="3:27"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</row>
    <row r="232" ht="14.25" hidden="1" customHeight="1" spans="3:27"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</row>
    <row r="233" ht="14.25" hidden="1" customHeight="1" spans="3:27"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</row>
    <row r="234" ht="14.25" hidden="1" customHeight="1" spans="3:27"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</row>
    <row r="235" ht="14.25" hidden="1" customHeight="1" spans="3:27"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</row>
    <row r="236" ht="14.25" hidden="1" customHeight="1" spans="3:27"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</row>
    <row r="237" ht="14.25" hidden="1" customHeight="1" spans="3:27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</row>
    <row r="238" ht="14.25" hidden="1" customHeight="1" spans="3:27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</row>
    <row r="239" ht="14.25" hidden="1" customHeight="1" spans="3:27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</row>
    <row r="240" ht="14.25" hidden="1" customHeight="1" spans="3:27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</row>
    <row r="241" ht="14.25" hidden="1" customHeight="1" spans="3:27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</row>
    <row r="242" ht="14.25" hidden="1" customHeight="1" spans="3:27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</row>
    <row r="243" ht="14.25" hidden="1" customHeight="1" spans="3:27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</row>
    <row r="244" ht="14.25" hidden="1" customHeight="1" spans="3:27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</row>
    <row r="245" ht="14.25" hidden="1" customHeight="1" spans="3:27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</row>
    <row r="246" ht="14.25" hidden="1" customHeight="1" spans="3:27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</row>
    <row r="247" ht="14.25" hidden="1" customHeight="1" spans="3:27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</row>
    <row r="248" ht="14.25" hidden="1" customHeight="1" spans="3:27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</row>
    <row r="249" ht="14.25" hidden="1" customHeight="1" spans="3:27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</row>
    <row r="250" ht="14.25" hidden="1" customHeight="1" spans="3:27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</row>
    <row r="251" ht="14.25" hidden="1" customHeight="1" spans="3:27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</row>
    <row r="252" ht="14.25" hidden="1" customHeight="1" spans="3:27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</row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</sheetData>
  <sheetProtection password="CED0" sheet="1" autoFilter="0" objects="1" scenarios="1"/>
  <mergeCells count="38">
    <mergeCell ref="C2:D2"/>
    <mergeCell ref="D6:N6"/>
    <mergeCell ref="D7:N7"/>
    <mergeCell ref="D8:N8"/>
    <mergeCell ref="F12:K12"/>
    <mergeCell ref="F13:G13"/>
    <mergeCell ref="H13:I13"/>
    <mergeCell ref="J13:K13"/>
    <mergeCell ref="H25:L25"/>
    <mergeCell ref="F30:K30"/>
    <mergeCell ref="F31:G31"/>
    <mergeCell ref="H31:I31"/>
    <mergeCell ref="J31:K31"/>
    <mergeCell ref="H36:L36"/>
    <mergeCell ref="F42:K42"/>
    <mergeCell ref="F43:G43"/>
    <mergeCell ref="H43:I43"/>
    <mergeCell ref="J43:K43"/>
    <mergeCell ref="H49:L49"/>
    <mergeCell ref="J52:N52"/>
    <mergeCell ref="D12:D14"/>
    <mergeCell ref="D30:D32"/>
    <mergeCell ref="D42:D44"/>
    <mergeCell ref="E12:E14"/>
    <mergeCell ref="E30:E32"/>
    <mergeCell ref="E42:E44"/>
    <mergeCell ref="L12:L14"/>
    <mergeCell ref="L30:L32"/>
    <mergeCell ref="L42:L44"/>
    <mergeCell ref="M12:M14"/>
    <mergeCell ref="M30:M32"/>
    <mergeCell ref="M42:M44"/>
    <mergeCell ref="N12:N14"/>
    <mergeCell ref="N15:N25"/>
    <mergeCell ref="N30:N32"/>
    <mergeCell ref="N33:N36"/>
    <mergeCell ref="N42:N44"/>
    <mergeCell ref="N45:N48"/>
  </mergeCells>
  <dataValidations count="2">
    <dataValidation type="list" allowBlank="1" showInputMessage="1" showErrorMessage="1" sqref="F45 H45 J45">
      <formula1>'3'!$D$159:$D$162</formula1>
    </dataValidation>
    <dataValidation type="list" allowBlank="1" showInputMessage="1" showErrorMessage="1" sqref="F15:F24 F33:F35 F46:F48 H15:H24 H33:H35 H46:H48 J15:J24 J33:J35 J46:J48">
      <formula1>'3'!$D$127:$D$128</formula1>
    </dataValidation>
  </dataValidations>
  <pageMargins left="0.75" right="0.75" top="1" bottom="1" header="0.5" footer="0.5"/>
  <pageSetup paperSize="9" orientation="landscape"/>
  <headerFooter/>
  <rowBreaks count="1" manualBreakCount="1">
    <brk id="26" max="16383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S936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3" width="5.27272727272727" style="113" customWidth="1"/>
    <col min="4" max="4" width="8.09090909090909" style="113" customWidth="1"/>
    <col min="5" max="5" width="34.5454545454545" style="113" customWidth="1"/>
    <col min="6" max="7" width="9.09090909090909" style="113" customWidth="1"/>
    <col min="8" max="8" width="10" style="113" customWidth="1"/>
    <col min="9" max="9" width="7.54545454545455" style="113" customWidth="1"/>
    <col min="10" max="10" width="9.09090909090909" style="113" customWidth="1"/>
    <col min="11" max="11" width="7.54545454545455" style="113" customWidth="1"/>
    <col min="12" max="12" width="9.45454545454546" style="113" customWidth="1"/>
    <col min="13" max="13" width="11.7272727272727" style="113" customWidth="1"/>
    <col min="14" max="14" width="17" style="113" customWidth="1"/>
    <col min="15" max="15" width="3.09090909090909" style="113" customWidth="1"/>
    <col min="16" max="19" width="0" style="113" hidden="1" customWidth="1"/>
    <col min="20" max="16384" width="12.5454545454545" style="113" hidden="1"/>
  </cols>
  <sheetData>
    <row r="1" ht="14.5" spans="3:14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14.5" spans="3:16">
      <c r="C2" s="114" t="s">
        <v>570</v>
      </c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8"/>
      <c r="P2" s="118"/>
    </row>
    <row r="3" ht="14.5" spans="3:16"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8"/>
      <c r="P3" s="118"/>
    </row>
    <row r="4" ht="14.5" spans="3:16"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8"/>
      <c r="P4" s="118"/>
    </row>
    <row r="5" ht="14.5" spans="3:16"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8"/>
      <c r="P5" s="118"/>
    </row>
    <row r="6" ht="15.5" spans="3:16">
      <c r="C6" s="117" t="s">
        <v>1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ht="15.5" spans="3:16">
      <c r="C7" s="117" t="s">
        <v>401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ht="15.5" spans="3:16">
      <c r="C8" s="117" t="s">
        <v>571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ht="14.5" spans="3:16"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8"/>
      <c r="P9" s="118"/>
    </row>
    <row r="10" ht="18.75" customHeight="1" spans="3:19">
      <c r="C10" s="119" t="s">
        <v>572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50"/>
      <c r="P10" s="116"/>
      <c r="Q10" s="57"/>
      <c r="R10" s="57"/>
      <c r="S10" s="57"/>
    </row>
    <row r="11" ht="14.25" customHeight="1" spans="3:19">
      <c r="C11" s="121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51"/>
      <c r="P11" s="116"/>
      <c r="Q11" s="57"/>
      <c r="R11" s="57"/>
      <c r="S11" s="57"/>
    </row>
    <row r="12" s="112" customFormat="1" ht="14.25" customHeight="1" spans="1:16">
      <c r="A12"/>
      <c r="B12"/>
      <c r="C12" s="122"/>
      <c r="D12" s="123" t="s">
        <v>10</v>
      </c>
      <c r="E12" s="837" t="s">
        <v>310</v>
      </c>
      <c r="F12" s="838" t="s">
        <v>302</v>
      </c>
      <c r="G12" s="126"/>
      <c r="H12" s="126"/>
      <c r="I12" s="126"/>
      <c r="J12" s="126"/>
      <c r="K12" s="152"/>
      <c r="L12" s="124" t="s">
        <v>311</v>
      </c>
      <c r="M12" s="124" t="s">
        <v>312</v>
      </c>
      <c r="N12" s="124" t="s">
        <v>295</v>
      </c>
      <c r="O12" s="153"/>
      <c r="P12" s="144"/>
    </row>
    <row r="13" s="112" customFormat="1" ht="14.25" customHeight="1" spans="1:16">
      <c r="A13"/>
      <c r="B13"/>
      <c r="C13" s="122"/>
      <c r="D13" s="127"/>
      <c r="E13" s="128"/>
      <c r="F13" s="125">
        <v>1</v>
      </c>
      <c r="G13" s="129"/>
      <c r="H13" s="130">
        <v>2</v>
      </c>
      <c r="I13" s="129"/>
      <c r="J13" s="130">
        <v>3</v>
      </c>
      <c r="K13" s="129"/>
      <c r="L13" s="128"/>
      <c r="M13" s="128"/>
      <c r="N13" s="128"/>
      <c r="O13" s="153"/>
      <c r="P13" s="144"/>
    </row>
    <row r="14" s="112" customFormat="1" ht="14.25" customHeight="1" spans="1:16">
      <c r="A14"/>
      <c r="B14"/>
      <c r="C14" s="122"/>
      <c r="D14" s="131"/>
      <c r="E14" s="132"/>
      <c r="F14" s="133" t="s">
        <v>256</v>
      </c>
      <c r="G14" s="133" t="s">
        <v>257</v>
      </c>
      <c r="H14" s="133" t="s">
        <v>256</v>
      </c>
      <c r="I14" s="133" t="s">
        <v>257</v>
      </c>
      <c r="J14" s="133" t="s">
        <v>256</v>
      </c>
      <c r="K14" s="133" t="s">
        <v>257</v>
      </c>
      <c r="L14" s="132"/>
      <c r="M14" s="132"/>
      <c r="N14" s="132"/>
      <c r="O14" s="153"/>
      <c r="P14" s="144"/>
    </row>
    <row r="15" s="112" customFormat="1" ht="14.25" customHeight="1" spans="1:16">
      <c r="A15"/>
      <c r="B15"/>
      <c r="C15" s="122"/>
      <c r="D15" s="134">
        <v>1</v>
      </c>
      <c r="E15" s="135" t="s">
        <v>573</v>
      </c>
      <c r="F15" s="136"/>
      <c r="G15" s="137" t="str">
        <f>IF(F15="Tidak Ada","1",IF(F15="Ada","4",""))</f>
        <v/>
      </c>
      <c r="H15" s="136"/>
      <c r="I15" s="137" t="str">
        <f>IF(H15="Tidak Ada","1",IF(H15="Ada","4",""))</f>
        <v/>
      </c>
      <c r="J15" s="136"/>
      <c r="K15" s="137" t="str">
        <f>IF(J15="Tidak Ada","1",IF(J15="Ada","4",""))</f>
        <v/>
      </c>
      <c r="L15" s="154" t="str">
        <f>IFERROR(SUM(G15+I15+K15),"")</f>
        <v/>
      </c>
      <c r="M15" s="154" t="str">
        <f>IFERROR(SUM(L15/3),"")</f>
        <v/>
      </c>
      <c r="N15" s="155" t="s">
        <v>442</v>
      </c>
      <c r="O15" s="153"/>
      <c r="P15" s="144"/>
    </row>
    <row r="16" s="112" customFormat="1" ht="14.25" customHeight="1" spans="1:16">
      <c r="A16"/>
      <c r="B16"/>
      <c r="C16" s="122"/>
      <c r="D16" s="138">
        <v>2</v>
      </c>
      <c r="E16" s="135" t="s">
        <v>574</v>
      </c>
      <c r="F16" s="136"/>
      <c r="G16" s="137" t="str">
        <f>IF(F16="Tidak Ada","1",IF(F16="Ada","4",""))</f>
        <v/>
      </c>
      <c r="H16" s="136"/>
      <c r="I16" s="137" t="str">
        <f>IF(H16="Tidak Ada","1",IF(H16="Ada","4",""))</f>
        <v/>
      </c>
      <c r="J16" s="136"/>
      <c r="K16" s="137" t="str">
        <f>IF(J16="Tidak Ada","1",IF(J16="Ada","4",""))</f>
        <v/>
      </c>
      <c r="L16" s="154" t="str">
        <f t="shared" ref="L16:L18" si="0">IFERROR(SUM(G16+I16+K16),"")</f>
        <v/>
      </c>
      <c r="M16" s="154" t="str">
        <f t="shared" ref="M16:M18" si="1">IFERROR(SUM(L16/3),"")</f>
        <v/>
      </c>
      <c r="N16" s="156"/>
      <c r="O16" s="153"/>
      <c r="P16" s="144"/>
    </row>
    <row r="17" s="112" customFormat="1" ht="14.25" customHeight="1" spans="1:16">
      <c r="A17"/>
      <c r="B17"/>
      <c r="C17" s="122"/>
      <c r="D17" s="138">
        <v>3</v>
      </c>
      <c r="E17" s="139" t="s">
        <v>575</v>
      </c>
      <c r="F17" s="136"/>
      <c r="G17" s="137" t="str">
        <f>IF(F17="Tidak Ada","1",IF(F17="Ada","4",""))</f>
        <v/>
      </c>
      <c r="H17" s="136"/>
      <c r="I17" s="137" t="str">
        <f>IF(H17="Tidak Ada","1",IF(H17="Ada","4",""))</f>
        <v/>
      </c>
      <c r="J17" s="136"/>
      <c r="K17" s="137" t="str">
        <f>IF(J17="Tidak Ada","1",IF(J17="Ada","4",""))</f>
        <v/>
      </c>
      <c r="L17" s="154" t="str">
        <f t="shared" si="0"/>
        <v/>
      </c>
      <c r="M17" s="154" t="str">
        <f t="shared" si="1"/>
        <v/>
      </c>
      <c r="N17" s="156"/>
      <c r="O17" s="153"/>
      <c r="P17" s="144"/>
    </row>
    <row r="18" s="112" customFormat="1" spans="1:16">
      <c r="A18"/>
      <c r="B18"/>
      <c r="C18" s="122"/>
      <c r="D18" s="138">
        <v>4</v>
      </c>
      <c r="E18" s="139" t="s">
        <v>576</v>
      </c>
      <c r="F18" s="140"/>
      <c r="G18" s="137" t="str">
        <f>IF(F18="Jika komposisi kepengurusan Mabigus hanya terdiri dari Ketua dan Sekretaris","1",IF(F18="Jika komposisi kepengurusan Mabigus hanya terdiri dari Ketua, Wakil Ketua  dan Sekretaris","2",IF(F18="Jika komposisi kepengurusan Mabigus hanya terdiri dari Ketua, Wakil Ketua, Sekretaris dan Anggota","3",IF(F18="Jika komposisi kepengurusan Mabigus  terdiri dari Ketua, Wakil Ketua, Sekretaris dan Anggota dengan melibatkan Tokoh Masyarakat dan Orang Tua","4",""))))</f>
        <v/>
      </c>
      <c r="H18" s="140"/>
      <c r="I18" s="137" t="str">
        <f>IF(H18="Jika komposisi kepengurusan Mabigus hanya terdiri dari Ketua dan Sekretaris","1",IF(H18="Jika komposisi kepengurusan Mabigus hanya terdiri dari Ketua, Wakil Ketua  dan Sekretaris","2",IF(H18="Jika komposisi kepengurusan Mabigus hanya terdiri dari Ketua, Wakil Ketua, Sekretaris dan Anggota","3",IF(H18="Jika komposisi kepengurusan Mabigus  terdiri dari Ketua, Wakil Ketua, Sekretaris dan Anggota dengan melibatkan Tokoh Masyarakat dan Orang Tua","4",""))))</f>
        <v/>
      </c>
      <c r="J18" s="140"/>
      <c r="K18" s="137" t="str">
        <f>IF(J18="Jika komposisi kepengurusan Mabigus hanya terdiri dari Ketua dan Sekretaris","1",IF(J18="Jika komposisi kepengurusan Mabigus hanya terdiri dari Ketua, Wakil Ketua  dan Sekretaris","2",IF(J18="Jika komposisi kepengurusan Mabigus hanya terdiri dari Ketua, Wakil Ketua, Sekretaris dan Anggota","3",IF(J18="Jika komposisi kepengurusan Mabigus  terdiri dari Ketua, Wakil Ketua, Sekretaris dan Anggota dengan melibatkan Tokoh Masyarakat dan Orang Tua","4",""))))</f>
        <v/>
      </c>
      <c r="L18" s="154" t="str">
        <f t="shared" si="0"/>
        <v/>
      </c>
      <c r="M18" s="154" t="str">
        <f t="shared" si="1"/>
        <v/>
      </c>
      <c r="N18" s="156"/>
      <c r="O18" s="153"/>
      <c r="P18" s="144"/>
    </row>
    <row r="19" s="112" customFormat="1" ht="14.25" customHeight="1" spans="1:16">
      <c r="A19"/>
      <c r="B19"/>
      <c r="C19" s="122"/>
      <c r="D19" s="139"/>
      <c r="E19" s="139"/>
      <c r="F19" s="139"/>
      <c r="G19" s="139"/>
      <c r="H19" s="139"/>
      <c r="I19" s="139"/>
      <c r="J19" s="139"/>
      <c r="K19" s="157" t="s">
        <v>317</v>
      </c>
      <c r="L19" s="152"/>
      <c r="M19" s="158">
        <f>IFERROR(SUM(M15:M18),"")</f>
        <v>0</v>
      </c>
      <c r="N19" s="159"/>
      <c r="O19" s="153"/>
      <c r="P19" s="144"/>
    </row>
    <row r="20" s="112" customFormat="1" ht="14.25" customHeight="1" spans="1:16">
      <c r="A20"/>
      <c r="B20"/>
      <c r="C20" s="141"/>
      <c r="D20" s="142"/>
      <c r="E20" s="142"/>
      <c r="F20" s="142"/>
      <c r="G20" s="142"/>
      <c r="H20" s="142"/>
      <c r="I20" s="142"/>
      <c r="J20" s="142"/>
      <c r="K20" s="142"/>
      <c r="L20" s="142"/>
      <c r="M20" s="160"/>
      <c r="N20" s="142"/>
      <c r="O20" s="161"/>
      <c r="P20" s="144"/>
    </row>
    <row r="21" ht="4" customHeight="1" spans="3:16"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8"/>
      <c r="P21" s="118"/>
    </row>
    <row r="22" ht="18" customHeight="1" spans="3:19">
      <c r="C22" s="119" t="s">
        <v>577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50"/>
      <c r="P22" s="116"/>
      <c r="Q22" s="57"/>
      <c r="R22" s="57"/>
      <c r="S22" s="57"/>
    </row>
    <row r="23" s="112" customFormat="1" ht="11" customHeight="1" spans="1:16">
      <c r="A23"/>
      <c r="B23"/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53"/>
      <c r="P23" s="144"/>
    </row>
    <row r="24" s="112" customFormat="1" ht="14.25" customHeight="1" spans="1:16">
      <c r="A24"/>
      <c r="B24"/>
      <c r="C24" s="122"/>
      <c r="D24" s="123" t="s">
        <v>10</v>
      </c>
      <c r="E24" s="837" t="s">
        <v>310</v>
      </c>
      <c r="F24" s="838" t="s">
        <v>302</v>
      </c>
      <c r="G24" s="126"/>
      <c r="H24" s="126"/>
      <c r="I24" s="126"/>
      <c r="J24" s="126"/>
      <c r="K24" s="152"/>
      <c r="L24" s="124" t="s">
        <v>311</v>
      </c>
      <c r="M24" s="124" t="s">
        <v>312</v>
      </c>
      <c r="N24" s="124" t="s">
        <v>295</v>
      </c>
      <c r="O24" s="153"/>
      <c r="P24" s="144"/>
    </row>
    <row r="25" s="112" customFormat="1" ht="14.25" customHeight="1" spans="1:16">
      <c r="A25"/>
      <c r="B25"/>
      <c r="C25" s="122"/>
      <c r="D25" s="127"/>
      <c r="E25" s="128"/>
      <c r="F25" s="125">
        <v>1</v>
      </c>
      <c r="G25" s="129"/>
      <c r="H25" s="130">
        <v>2</v>
      </c>
      <c r="I25" s="129"/>
      <c r="J25" s="130">
        <v>3</v>
      </c>
      <c r="K25" s="129"/>
      <c r="L25" s="128"/>
      <c r="M25" s="128"/>
      <c r="N25" s="128"/>
      <c r="O25" s="153"/>
      <c r="P25" s="144"/>
    </row>
    <row r="26" s="112" customFormat="1" ht="14.25" customHeight="1" spans="1:16">
      <c r="A26"/>
      <c r="B26"/>
      <c r="C26" s="122"/>
      <c r="D26" s="131"/>
      <c r="E26" s="132"/>
      <c r="F26" s="133" t="s">
        <v>256</v>
      </c>
      <c r="G26" s="133" t="s">
        <v>257</v>
      </c>
      <c r="H26" s="133" t="s">
        <v>256</v>
      </c>
      <c r="I26" s="133" t="s">
        <v>257</v>
      </c>
      <c r="J26" s="133" t="s">
        <v>256</v>
      </c>
      <c r="K26" s="133" t="s">
        <v>257</v>
      </c>
      <c r="L26" s="132"/>
      <c r="M26" s="132"/>
      <c r="N26" s="132"/>
      <c r="O26" s="153"/>
      <c r="P26" s="144"/>
    </row>
    <row r="27" s="112" customFormat="1" customHeight="1" spans="1:16">
      <c r="A27"/>
      <c r="B27"/>
      <c r="C27" s="122"/>
      <c r="D27" s="134">
        <v>1</v>
      </c>
      <c r="E27" s="145" t="s">
        <v>578</v>
      </c>
      <c r="F27" s="140"/>
      <c r="G27" s="146" t="str">
        <f>IF(F27="Tidak Ada","1",IF(F27="50% kondisi sesuai aturan","2",IF(F27="75 % kondisi sesuai aturan","3",IF(F27="100 % kondisi sesuai aturan","4",""))))</f>
        <v/>
      </c>
      <c r="H27" s="140"/>
      <c r="I27" s="146" t="str">
        <f>IF(H27="Tidak Ada","1",IF(H27="50% kondisi sesuai aturan","2",IF(H27="75 % kondisi sesuai aturan","3",IF(H27="100 % kondisi sesuai aturan","4",""))))</f>
        <v/>
      </c>
      <c r="J27" s="140"/>
      <c r="K27" s="146" t="str">
        <f>IF(J27="Tidak Ada","1",IF(J27="50% kondisi sesuai aturan","2",IF(J27="75 % kondisi sesuai aturan","3",IF(J27="100 % kondisi sesuai aturan","4",""))))</f>
        <v/>
      </c>
      <c r="L27" s="154" t="str">
        <f>IFERROR(SUM(G27+I27+K27),"")</f>
        <v/>
      </c>
      <c r="M27" s="154" t="str">
        <f>IFERROR(SUM(L27/3),"")</f>
        <v/>
      </c>
      <c r="N27" s="155" t="s">
        <v>579</v>
      </c>
      <c r="O27" s="153"/>
      <c r="P27" s="144"/>
    </row>
    <row r="28" s="112" customFormat="1" spans="1:16">
      <c r="A28"/>
      <c r="B28"/>
      <c r="C28" s="122"/>
      <c r="D28" s="138">
        <v>2</v>
      </c>
      <c r="E28" s="145" t="s">
        <v>580</v>
      </c>
      <c r="F28" s="147"/>
      <c r="G28" s="137" t="str">
        <f>IF(F28="Tidak Ada","1",IF(F28="Ada","4",""))</f>
        <v/>
      </c>
      <c r="H28" s="147"/>
      <c r="I28" s="137" t="str">
        <f>IF(H28="Tidak Ada","1",IF(H28="Ada","4",""))</f>
        <v/>
      </c>
      <c r="J28" s="147"/>
      <c r="K28" s="137" t="str">
        <f>IF(J28="Tidak Ada","1",IF(J28="Ada","4",""))</f>
        <v/>
      </c>
      <c r="L28" s="154" t="str">
        <f t="shared" ref="L28:L37" si="2">IFERROR(SUM(G28+I28+K28),"")</f>
        <v/>
      </c>
      <c r="M28" s="154" t="str">
        <f t="shared" ref="M28:M37" si="3">IFERROR(SUM(L28/3),"")</f>
        <v/>
      </c>
      <c r="N28" s="156"/>
      <c r="O28" s="153"/>
      <c r="P28" s="144"/>
    </row>
    <row r="29" s="112" customFormat="1" ht="28" spans="1:16">
      <c r="A29"/>
      <c r="B29"/>
      <c r="C29" s="122"/>
      <c r="D29" s="138">
        <v>3</v>
      </c>
      <c r="E29" s="148" t="s">
        <v>581</v>
      </c>
      <c r="F29" s="140"/>
      <c r="G29" s="146" t="str">
        <f>IF(F29="Tidak Ada","1",IF(F29="50% kondisi sesuai aturan","2",IF(F29="75 % kondisi sesuai aturan","3",IF(F29="100 % kondisi sesuai aturan","4",""))))</f>
        <v/>
      </c>
      <c r="H29" s="140"/>
      <c r="I29" s="146" t="str">
        <f>IF(H29="Tidak Ada","1",IF(H29="50% kondisi sesuai aturan","2",IF(H29="75 % kondisi sesuai aturan","3",IF(H29="100 % kondisi sesuai aturan","4",""))))</f>
        <v/>
      </c>
      <c r="J29" s="140"/>
      <c r="K29" s="146" t="str">
        <f>IF(J29="Tidak Ada","1",IF(J29="50% kondisi sesuai aturan","2",IF(J29="75 % kondisi sesuai aturan","3",IF(J29="100 % kondisi sesuai aturan","4",""))))</f>
        <v/>
      </c>
      <c r="L29" s="154" t="str">
        <f t="shared" si="2"/>
        <v/>
      </c>
      <c r="M29" s="154" t="str">
        <f t="shared" si="3"/>
        <v/>
      </c>
      <c r="N29" s="156"/>
      <c r="O29" s="153"/>
      <c r="P29" s="144"/>
    </row>
    <row r="30" s="112" customFormat="1" spans="1:16">
      <c r="A30"/>
      <c r="B30"/>
      <c r="C30" s="122"/>
      <c r="D30" s="138">
        <v>4</v>
      </c>
      <c r="E30" s="148" t="s">
        <v>582</v>
      </c>
      <c r="F30" s="147"/>
      <c r="G30" s="137" t="str">
        <f t="shared" ref="G30:G37" si="4">IF(F30="Tidak Ada","1",IF(F30="Ada","4",""))</f>
        <v/>
      </c>
      <c r="H30" s="147"/>
      <c r="I30" s="137" t="str">
        <f t="shared" ref="I30:I37" si="5">IF(H30="Tidak Ada","1",IF(H30="Ada","4",""))</f>
        <v/>
      </c>
      <c r="J30" s="147"/>
      <c r="K30" s="137" t="str">
        <f t="shared" ref="K30:K37" si="6">IF(J30="Tidak Ada","1",IF(J30="Ada","4",""))</f>
        <v/>
      </c>
      <c r="L30" s="154" t="str">
        <f t="shared" si="2"/>
        <v/>
      </c>
      <c r="M30" s="154" t="str">
        <f t="shared" si="3"/>
        <v/>
      </c>
      <c r="N30" s="156"/>
      <c r="O30" s="153"/>
      <c r="P30" s="144"/>
    </row>
    <row r="31" s="112" customFormat="1" customHeight="1" spans="1:16">
      <c r="A31"/>
      <c r="B31"/>
      <c r="C31" s="122"/>
      <c r="D31" s="138">
        <v>5</v>
      </c>
      <c r="E31" s="148" t="s">
        <v>583</v>
      </c>
      <c r="F31" s="147"/>
      <c r="G31" s="137" t="str">
        <f t="shared" si="4"/>
        <v/>
      </c>
      <c r="H31" s="147"/>
      <c r="I31" s="137" t="str">
        <f t="shared" si="5"/>
        <v/>
      </c>
      <c r="J31" s="147"/>
      <c r="K31" s="137" t="str">
        <f t="shared" si="6"/>
        <v/>
      </c>
      <c r="L31" s="154" t="str">
        <f t="shared" si="2"/>
        <v/>
      </c>
      <c r="M31" s="154" t="str">
        <f t="shared" si="3"/>
        <v/>
      </c>
      <c r="N31" s="162" t="s">
        <v>584</v>
      </c>
      <c r="O31" s="153"/>
      <c r="P31" s="144"/>
    </row>
    <row r="32" s="112" customFormat="1" spans="1:16">
      <c r="A32"/>
      <c r="B32"/>
      <c r="C32" s="122"/>
      <c r="D32" s="138">
        <v>6</v>
      </c>
      <c r="E32" s="148" t="s">
        <v>585</v>
      </c>
      <c r="F32" s="147"/>
      <c r="G32" s="137" t="str">
        <f t="shared" si="4"/>
        <v/>
      </c>
      <c r="H32" s="147"/>
      <c r="I32" s="137" t="str">
        <f t="shared" si="5"/>
        <v/>
      </c>
      <c r="J32" s="147"/>
      <c r="K32" s="137" t="str">
        <f t="shared" si="6"/>
        <v/>
      </c>
      <c r="L32" s="154" t="str">
        <f t="shared" si="2"/>
        <v/>
      </c>
      <c r="M32" s="154" t="str">
        <f t="shared" si="3"/>
        <v/>
      </c>
      <c r="N32" s="162"/>
      <c r="O32" s="153"/>
      <c r="P32" s="144"/>
    </row>
    <row r="33" s="112" customFormat="1" spans="1:16">
      <c r="A33"/>
      <c r="B33"/>
      <c r="C33" s="122"/>
      <c r="D33" s="138">
        <v>7</v>
      </c>
      <c r="E33" s="148" t="s">
        <v>586</v>
      </c>
      <c r="F33" s="147"/>
      <c r="G33" s="137" t="str">
        <f t="shared" si="4"/>
        <v/>
      </c>
      <c r="H33" s="147"/>
      <c r="I33" s="137" t="str">
        <f t="shared" si="5"/>
        <v/>
      </c>
      <c r="J33" s="147"/>
      <c r="K33" s="137" t="str">
        <f t="shared" si="6"/>
        <v/>
      </c>
      <c r="L33" s="154" t="str">
        <f t="shared" si="2"/>
        <v/>
      </c>
      <c r="M33" s="154" t="str">
        <f t="shared" si="3"/>
        <v/>
      </c>
      <c r="N33" s="162"/>
      <c r="O33" s="153"/>
      <c r="P33" s="144"/>
    </row>
    <row r="34" s="112" customFormat="1" ht="28" spans="1:16">
      <c r="A34"/>
      <c r="B34"/>
      <c r="C34" s="122"/>
      <c r="D34" s="138">
        <v>8</v>
      </c>
      <c r="E34" s="148" t="s">
        <v>587</v>
      </c>
      <c r="F34" s="147"/>
      <c r="G34" s="137" t="str">
        <f t="shared" si="4"/>
        <v/>
      </c>
      <c r="H34" s="147"/>
      <c r="I34" s="137" t="str">
        <f t="shared" si="5"/>
        <v/>
      </c>
      <c r="J34" s="147"/>
      <c r="K34" s="137" t="str">
        <f t="shared" si="6"/>
        <v/>
      </c>
      <c r="L34" s="154" t="str">
        <f t="shared" si="2"/>
        <v/>
      </c>
      <c r="M34" s="154" t="str">
        <f t="shared" si="3"/>
        <v/>
      </c>
      <c r="N34" s="156"/>
      <c r="O34" s="153"/>
      <c r="P34" s="144"/>
    </row>
    <row r="35" s="112" customFormat="1" spans="1:16">
      <c r="A35"/>
      <c r="B35"/>
      <c r="C35" s="122"/>
      <c r="D35" s="138">
        <v>9</v>
      </c>
      <c r="E35" s="148" t="s">
        <v>588</v>
      </c>
      <c r="F35" s="147"/>
      <c r="G35" s="137" t="str">
        <f t="shared" si="4"/>
        <v/>
      </c>
      <c r="H35" s="147"/>
      <c r="I35" s="137" t="str">
        <f t="shared" si="5"/>
        <v/>
      </c>
      <c r="J35" s="147"/>
      <c r="K35" s="137" t="str">
        <f t="shared" si="6"/>
        <v/>
      </c>
      <c r="L35" s="154" t="str">
        <f t="shared" si="2"/>
        <v/>
      </c>
      <c r="M35" s="154" t="str">
        <f t="shared" si="3"/>
        <v/>
      </c>
      <c r="N35" s="156"/>
      <c r="O35" s="153"/>
      <c r="P35" s="144"/>
    </row>
    <row r="36" s="112" customFormat="1" spans="1:16">
      <c r="A36"/>
      <c r="B36"/>
      <c r="C36" s="122"/>
      <c r="D36" s="138">
        <v>10</v>
      </c>
      <c r="E36" s="148" t="s">
        <v>589</v>
      </c>
      <c r="F36" s="147"/>
      <c r="G36" s="137" t="str">
        <f t="shared" si="4"/>
        <v/>
      </c>
      <c r="H36" s="147"/>
      <c r="I36" s="137" t="str">
        <f t="shared" si="5"/>
        <v/>
      </c>
      <c r="J36" s="147"/>
      <c r="K36" s="137" t="str">
        <f t="shared" si="6"/>
        <v/>
      </c>
      <c r="L36" s="154" t="str">
        <f t="shared" si="2"/>
        <v/>
      </c>
      <c r="M36" s="154" t="str">
        <f t="shared" si="3"/>
        <v/>
      </c>
      <c r="N36" s="128"/>
      <c r="O36" s="153"/>
      <c r="P36" s="144"/>
    </row>
    <row r="37" s="112" customFormat="1" spans="1:16">
      <c r="A37"/>
      <c r="B37"/>
      <c r="C37" s="122"/>
      <c r="D37" s="138">
        <v>11</v>
      </c>
      <c r="E37" s="148" t="s">
        <v>590</v>
      </c>
      <c r="F37" s="147"/>
      <c r="G37" s="137" t="str">
        <f t="shared" si="4"/>
        <v/>
      </c>
      <c r="H37" s="147"/>
      <c r="I37" s="137" t="str">
        <f t="shared" si="5"/>
        <v/>
      </c>
      <c r="J37" s="147"/>
      <c r="K37" s="137" t="str">
        <f t="shared" si="6"/>
        <v/>
      </c>
      <c r="L37" s="154" t="str">
        <f t="shared" si="2"/>
        <v/>
      </c>
      <c r="M37" s="154" t="str">
        <f t="shared" si="3"/>
        <v/>
      </c>
      <c r="N37" s="128"/>
      <c r="O37" s="153"/>
      <c r="P37" s="144"/>
    </row>
    <row r="38" s="112" customFormat="1" ht="14.25" customHeight="1" spans="1:16">
      <c r="A38"/>
      <c r="B38"/>
      <c r="C38" s="122"/>
      <c r="D38" s="139"/>
      <c r="E38" s="139"/>
      <c r="F38" s="139"/>
      <c r="G38" s="139"/>
      <c r="H38" s="139"/>
      <c r="I38" s="139"/>
      <c r="J38" s="139"/>
      <c r="K38" s="157" t="s">
        <v>317</v>
      </c>
      <c r="L38" s="152"/>
      <c r="M38" s="158">
        <f>IFERROR(SUM(M27:M37),"")</f>
        <v>0</v>
      </c>
      <c r="N38" s="163"/>
      <c r="O38" s="153"/>
      <c r="P38" s="144"/>
    </row>
    <row r="39" s="112" customFormat="1" ht="11" customHeight="1" spans="1:16">
      <c r="A39"/>
      <c r="B39"/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60"/>
      <c r="N39" s="142"/>
      <c r="O39" s="161"/>
      <c r="P39" s="144"/>
    </row>
    <row r="40" s="112" customFormat="1" ht="8.5" customHeight="1" spans="1:16">
      <c r="A40"/>
      <c r="B40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ht="19.5" customHeight="1" spans="3:19">
      <c r="C41" s="119" t="s">
        <v>591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50"/>
      <c r="P41" s="116"/>
      <c r="Q41" s="57"/>
      <c r="R41" s="57"/>
      <c r="S41" s="57"/>
    </row>
    <row r="42" s="112" customFormat="1" ht="5.5" customHeight="1" spans="1:16">
      <c r="A42"/>
      <c r="B42"/>
      <c r="C42" s="14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53"/>
      <c r="P42" s="144"/>
    </row>
    <row r="43" s="112" customFormat="1" ht="14.25" customHeight="1" spans="1:16">
      <c r="A43"/>
      <c r="B43"/>
      <c r="C43" s="122"/>
      <c r="D43" s="123" t="s">
        <v>10</v>
      </c>
      <c r="E43" s="837" t="s">
        <v>310</v>
      </c>
      <c r="F43" s="838" t="s">
        <v>302</v>
      </c>
      <c r="G43" s="126"/>
      <c r="H43" s="126"/>
      <c r="I43" s="126"/>
      <c r="J43" s="126"/>
      <c r="K43" s="152"/>
      <c r="L43" s="124" t="s">
        <v>311</v>
      </c>
      <c r="M43" s="124" t="s">
        <v>312</v>
      </c>
      <c r="N43" s="124" t="s">
        <v>295</v>
      </c>
      <c r="O43" s="153"/>
      <c r="P43" s="144"/>
    </row>
    <row r="44" s="112" customFormat="1" ht="14.25" customHeight="1" spans="1:16">
      <c r="A44"/>
      <c r="B44"/>
      <c r="C44" s="122"/>
      <c r="D44" s="127"/>
      <c r="E44" s="128"/>
      <c r="F44" s="125">
        <v>1</v>
      </c>
      <c r="G44" s="129"/>
      <c r="H44" s="130">
        <v>2</v>
      </c>
      <c r="I44" s="129"/>
      <c r="J44" s="130">
        <v>3</v>
      </c>
      <c r="K44" s="129"/>
      <c r="L44" s="128"/>
      <c r="M44" s="128"/>
      <c r="N44" s="128"/>
      <c r="O44" s="153"/>
      <c r="P44" s="144"/>
    </row>
    <row r="45" s="112" customFormat="1" ht="14.25" customHeight="1" spans="1:16">
      <c r="A45"/>
      <c r="B45"/>
      <c r="C45" s="122"/>
      <c r="D45" s="131"/>
      <c r="E45" s="132"/>
      <c r="F45" s="133" t="s">
        <v>256</v>
      </c>
      <c r="G45" s="133" t="s">
        <v>257</v>
      </c>
      <c r="H45" s="133" t="s">
        <v>256</v>
      </c>
      <c r="I45" s="133" t="s">
        <v>257</v>
      </c>
      <c r="J45" s="133" t="s">
        <v>256</v>
      </c>
      <c r="K45" s="133" t="s">
        <v>257</v>
      </c>
      <c r="L45" s="132"/>
      <c r="M45" s="132"/>
      <c r="N45" s="132"/>
      <c r="O45" s="153"/>
      <c r="P45" s="144"/>
    </row>
    <row r="46" s="112" customFormat="1" ht="14.25" customHeight="1" spans="1:16">
      <c r="A46"/>
      <c r="B46"/>
      <c r="C46" s="122"/>
      <c r="D46" s="134">
        <v>1</v>
      </c>
      <c r="E46" s="135" t="s">
        <v>592</v>
      </c>
      <c r="F46" s="147"/>
      <c r="G46" s="137" t="str">
        <f>IF(F46="Tidak Ada","1",IF(F46="Ada","4",""))</f>
        <v/>
      </c>
      <c r="H46" s="147"/>
      <c r="I46" s="137" t="str">
        <f>IF(H46="Tidak Ada","1",IF(H46="Ada","4",""))</f>
        <v/>
      </c>
      <c r="J46" s="147"/>
      <c r="K46" s="137" t="str">
        <f>IF(J46="Tidak Ada","1",IF(J46="Ada","4",""))</f>
        <v/>
      </c>
      <c r="L46" s="154" t="str">
        <f>IFERROR(SUM(G46+I46+K46),"")</f>
        <v/>
      </c>
      <c r="M46" s="154" t="str">
        <f t="shared" ref="M46:M49" si="7">IFERROR(SUM(L46/3),"")</f>
        <v/>
      </c>
      <c r="N46" s="155" t="s">
        <v>593</v>
      </c>
      <c r="O46" s="153"/>
      <c r="P46" s="144"/>
    </row>
    <row r="47" s="112" customFormat="1" ht="14.25" customHeight="1" spans="1:16">
      <c r="A47"/>
      <c r="B47"/>
      <c r="C47" s="122"/>
      <c r="D47" s="138">
        <v>2</v>
      </c>
      <c r="E47" s="135" t="s">
        <v>594</v>
      </c>
      <c r="F47" s="147"/>
      <c r="G47" s="137" t="str">
        <f>IF(F47="Tidak Ada","1",IF(F47="Ada","4",""))</f>
        <v/>
      </c>
      <c r="H47" s="147"/>
      <c r="I47" s="137" t="str">
        <f>IF(H47="Tidak Ada","1",IF(H47="Ada","4",""))</f>
        <v/>
      </c>
      <c r="J47" s="147"/>
      <c r="K47" s="137" t="str">
        <f>IF(J47="Tidak Ada","1",IF(J47="Ada","4",""))</f>
        <v/>
      </c>
      <c r="L47" s="154" t="str">
        <f t="shared" ref="L47:L49" si="8">IFERROR(SUM(G47+I47+K47),"")</f>
        <v/>
      </c>
      <c r="M47" s="154" t="str">
        <f t="shared" si="7"/>
        <v/>
      </c>
      <c r="N47" s="156"/>
      <c r="O47" s="153"/>
      <c r="P47" s="144"/>
    </row>
    <row r="48" s="112" customFormat="1" ht="14.25" customHeight="1" spans="1:16">
      <c r="A48"/>
      <c r="B48"/>
      <c r="C48" s="122"/>
      <c r="D48" s="138">
        <v>3</v>
      </c>
      <c r="E48" s="139" t="s">
        <v>595</v>
      </c>
      <c r="F48" s="147"/>
      <c r="G48" s="137" t="str">
        <f>IF(F48="Tidak Ada","1",IF(F48="Ada","4",""))</f>
        <v/>
      </c>
      <c r="H48" s="147"/>
      <c r="I48" s="137" t="str">
        <f>IF(H48="Tidak Ada","1",IF(H48="Ada","4",""))</f>
        <v/>
      </c>
      <c r="J48" s="147"/>
      <c r="K48" s="137" t="str">
        <f>IF(J48="Tidak Ada","1",IF(J48="Ada","4",""))</f>
        <v/>
      </c>
      <c r="L48" s="154" t="str">
        <f t="shared" si="8"/>
        <v/>
      </c>
      <c r="M48" s="154" t="str">
        <f t="shared" si="7"/>
        <v/>
      </c>
      <c r="N48" s="156"/>
      <c r="O48" s="153"/>
      <c r="P48" s="144"/>
    </row>
    <row r="49" s="112" customFormat="1" ht="14.25" customHeight="1" spans="1:16">
      <c r="A49"/>
      <c r="B49"/>
      <c r="C49" s="122"/>
      <c r="D49" s="138">
        <v>4</v>
      </c>
      <c r="E49" s="139" t="s">
        <v>596</v>
      </c>
      <c r="F49" s="147"/>
      <c r="G49" s="137" t="str">
        <f>IF(F49="Tidak Ada","1",IF(F49="Ada","4",""))</f>
        <v/>
      </c>
      <c r="H49" s="147"/>
      <c r="I49" s="137" t="str">
        <f>IF(H49="Tidak Ada","1",IF(H49="Ada","4",""))</f>
        <v/>
      </c>
      <c r="J49" s="147"/>
      <c r="K49" s="137" t="str">
        <f>IF(J49="Tidak Ada","1",IF(J49="Ada","4",""))</f>
        <v/>
      </c>
      <c r="L49" s="154" t="str">
        <f t="shared" si="8"/>
        <v/>
      </c>
      <c r="M49" s="154" t="str">
        <f t="shared" si="7"/>
        <v/>
      </c>
      <c r="N49" s="156"/>
      <c r="O49" s="153"/>
      <c r="P49" s="144"/>
    </row>
    <row r="50" s="112" customFormat="1" ht="14.25" customHeight="1" spans="1:16">
      <c r="A50"/>
      <c r="B50"/>
      <c r="C50" s="122"/>
      <c r="D50" s="139"/>
      <c r="E50" s="139"/>
      <c r="F50" s="139"/>
      <c r="G50" s="139"/>
      <c r="H50" s="139"/>
      <c r="I50" s="139"/>
      <c r="J50" s="139"/>
      <c r="K50" s="157" t="s">
        <v>317</v>
      </c>
      <c r="L50" s="152"/>
      <c r="M50" s="158">
        <f>IFERROR(SUM(M46:M49),"")</f>
        <v>0</v>
      </c>
      <c r="N50" s="159"/>
      <c r="O50" s="153"/>
      <c r="P50" s="144"/>
    </row>
    <row r="51" s="112" customFormat="1" ht="10.5" customHeight="1" spans="1:16">
      <c r="A51"/>
      <c r="B51"/>
      <c r="C51" s="141"/>
      <c r="D51" s="142"/>
      <c r="E51" s="142"/>
      <c r="F51" s="142"/>
      <c r="G51" s="142"/>
      <c r="H51" s="142"/>
      <c r="I51" s="142"/>
      <c r="J51" s="142"/>
      <c r="K51" s="142"/>
      <c r="L51" s="142"/>
      <c r="M51" s="160"/>
      <c r="N51" s="142"/>
      <c r="O51" s="161"/>
      <c r="P51" s="144"/>
    </row>
    <row r="52" ht="15.75" customHeight="1" spans="3:16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8"/>
      <c r="P52" s="118"/>
    </row>
    <row r="53" ht="18" customHeight="1" spans="3:19">
      <c r="C53" s="119" t="s">
        <v>597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50"/>
      <c r="P53" s="116"/>
      <c r="Q53" s="57"/>
      <c r="R53" s="57"/>
      <c r="S53" s="57"/>
    </row>
    <row r="54" s="112" customFormat="1" ht="14.25" customHeight="1" spans="1:16">
      <c r="A54"/>
      <c r="B54"/>
      <c r="C54" s="14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53"/>
      <c r="P54" s="144"/>
    </row>
    <row r="55" s="112" customFormat="1" ht="14.25" customHeight="1" spans="1:16">
      <c r="A55"/>
      <c r="B55"/>
      <c r="C55" s="122"/>
      <c r="D55" s="123" t="s">
        <v>10</v>
      </c>
      <c r="E55" s="837" t="s">
        <v>310</v>
      </c>
      <c r="F55" s="838" t="s">
        <v>302</v>
      </c>
      <c r="G55" s="126"/>
      <c r="H55" s="126"/>
      <c r="I55" s="126"/>
      <c r="J55" s="126"/>
      <c r="K55" s="152"/>
      <c r="L55" s="124" t="s">
        <v>311</v>
      </c>
      <c r="M55" s="124" t="s">
        <v>312</v>
      </c>
      <c r="N55" s="124" t="s">
        <v>295</v>
      </c>
      <c r="O55" s="153"/>
      <c r="P55" s="144"/>
    </row>
    <row r="56" s="112" customFormat="1" ht="14.25" customHeight="1" spans="1:16">
      <c r="A56"/>
      <c r="B56"/>
      <c r="C56" s="122"/>
      <c r="D56" s="127"/>
      <c r="E56" s="128"/>
      <c r="F56" s="125">
        <v>1</v>
      </c>
      <c r="G56" s="129"/>
      <c r="H56" s="130">
        <v>2</v>
      </c>
      <c r="I56" s="129"/>
      <c r="J56" s="130">
        <v>3</v>
      </c>
      <c r="K56" s="129"/>
      <c r="L56" s="128"/>
      <c r="M56" s="128"/>
      <c r="N56" s="128"/>
      <c r="O56" s="153"/>
      <c r="P56" s="144"/>
    </row>
    <row r="57" s="112" customFormat="1" ht="14.25" customHeight="1" spans="1:16">
      <c r="A57"/>
      <c r="B57"/>
      <c r="C57" s="122"/>
      <c r="D57" s="131"/>
      <c r="E57" s="132"/>
      <c r="F57" s="133" t="s">
        <v>256</v>
      </c>
      <c r="G57" s="133" t="s">
        <v>257</v>
      </c>
      <c r="H57" s="133" t="s">
        <v>256</v>
      </c>
      <c r="I57" s="133" t="s">
        <v>257</v>
      </c>
      <c r="J57" s="133" t="s">
        <v>256</v>
      </c>
      <c r="K57" s="133" t="s">
        <v>257</v>
      </c>
      <c r="L57" s="132"/>
      <c r="M57" s="132"/>
      <c r="N57" s="132"/>
      <c r="O57" s="153"/>
      <c r="P57" s="144"/>
    </row>
    <row r="58" s="112" customFormat="1" customHeight="1" spans="1:16">
      <c r="A58"/>
      <c r="B58"/>
      <c r="C58" s="122"/>
      <c r="D58" s="134">
        <v>1</v>
      </c>
      <c r="E58" s="145" t="s">
        <v>598</v>
      </c>
      <c r="F58" s="147"/>
      <c r="G58" s="137" t="str">
        <f t="shared" ref="G58:G66" si="9">IF(F58="Tidak Ada","1",IF(F58="Ada","4",""))</f>
        <v/>
      </c>
      <c r="H58" s="147"/>
      <c r="I58" s="137" t="str">
        <f t="shared" ref="I58:I66" si="10">IF(H58="Tidak Ada","1",IF(H58="Ada","4",""))</f>
        <v/>
      </c>
      <c r="J58" s="147"/>
      <c r="K58" s="137" t="str">
        <f t="shared" ref="K58:K66" si="11">IF(J58="Tidak Ada","1",IF(J58="Ada","4",""))</f>
        <v/>
      </c>
      <c r="L58" s="154" t="str">
        <f t="shared" ref="L58" si="12">IFERROR(SUM(G58+I58+K58),"")</f>
        <v/>
      </c>
      <c r="M58" s="154" t="str">
        <f t="shared" ref="M58:M66" si="13">IFERROR(SUM(L58/3),"")</f>
        <v/>
      </c>
      <c r="N58" s="155" t="s">
        <v>599</v>
      </c>
      <c r="O58" s="153"/>
      <c r="P58" s="144"/>
    </row>
    <row r="59" s="112" customFormat="1" spans="1:16">
      <c r="A59"/>
      <c r="B59"/>
      <c r="C59" s="122"/>
      <c r="D59" s="138">
        <v>2</v>
      </c>
      <c r="E59" s="149" t="s">
        <v>600</v>
      </c>
      <c r="F59" s="147"/>
      <c r="G59" s="137" t="str">
        <f t="shared" si="9"/>
        <v/>
      </c>
      <c r="H59" s="147"/>
      <c r="I59" s="137" t="str">
        <f t="shared" si="10"/>
        <v/>
      </c>
      <c r="J59" s="147"/>
      <c r="K59" s="137" t="str">
        <f t="shared" si="11"/>
        <v/>
      </c>
      <c r="L59" s="154" t="str">
        <f t="shared" ref="L59:L66" si="14">IFERROR(SUM(G59+I59+K59),"")</f>
        <v/>
      </c>
      <c r="M59" s="154" t="str">
        <f t="shared" si="13"/>
        <v/>
      </c>
      <c r="N59" s="162"/>
      <c r="O59" s="153"/>
      <c r="P59" s="144"/>
    </row>
    <row r="60" s="112" customFormat="1" spans="1:16">
      <c r="A60"/>
      <c r="B60"/>
      <c r="C60" s="122"/>
      <c r="D60" s="138">
        <v>3</v>
      </c>
      <c r="E60" s="148" t="s">
        <v>601</v>
      </c>
      <c r="F60" s="147"/>
      <c r="G60" s="137" t="str">
        <f t="shared" si="9"/>
        <v/>
      </c>
      <c r="H60" s="147"/>
      <c r="I60" s="137" t="str">
        <f t="shared" si="10"/>
        <v/>
      </c>
      <c r="J60" s="147"/>
      <c r="K60" s="137" t="str">
        <f t="shared" si="11"/>
        <v/>
      </c>
      <c r="L60" s="154" t="str">
        <f t="shared" si="14"/>
        <v/>
      </c>
      <c r="M60" s="154" t="str">
        <f t="shared" si="13"/>
        <v/>
      </c>
      <c r="N60" s="162"/>
      <c r="O60" s="153"/>
      <c r="P60" s="144"/>
    </row>
    <row r="61" s="112" customFormat="1" spans="1:16">
      <c r="A61"/>
      <c r="B61"/>
      <c r="C61" s="122"/>
      <c r="D61" s="138">
        <v>4</v>
      </c>
      <c r="E61" s="148" t="s">
        <v>602</v>
      </c>
      <c r="F61" s="147"/>
      <c r="G61" s="137" t="str">
        <f t="shared" si="9"/>
        <v/>
      </c>
      <c r="H61" s="147"/>
      <c r="I61" s="137" t="str">
        <f t="shared" si="10"/>
        <v/>
      </c>
      <c r="J61" s="147"/>
      <c r="K61" s="137" t="str">
        <f t="shared" si="11"/>
        <v/>
      </c>
      <c r="L61" s="154" t="str">
        <f t="shared" si="14"/>
        <v/>
      </c>
      <c r="M61" s="154" t="str">
        <f t="shared" si="13"/>
        <v/>
      </c>
      <c r="N61" s="162"/>
      <c r="O61" s="153"/>
      <c r="P61" s="144"/>
    </row>
    <row r="62" s="112" customFormat="1" spans="1:16">
      <c r="A62"/>
      <c r="B62"/>
      <c r="C62" s="122"/>
      <c r="D62" s="138">
        <v>5</v>
      </c>
      <c r="E62" s="148" t="s">
        <v>603</v>
      </c>
      <c r="F62" s="147"/>
      <c r="G62" s="137" t="str">
        <f t="shared" si="9"/>
        <v/>
      </c>
      <c r="H62" s="147"/>
      <c r="I62" s="137" t="str">
        <f t="shared" si="10"/>
        <v/>
      </c>
      <c r="J62" s="147"/>
      <c r="K62" s="137" t="str">
        <f t="shared" si="11"/>
        <v/>
      </c>
      <c r="L62" s="154" t="str">
        <f t="shared" si="14"/>
        <v/>
      </c>
      <c r="M62" s="154" t="str">
        <f t="shared" si="13"/>
        <v/>
      </c>
      <c r="N62" s="162"/>
      <c r="O62" s="153"/>
      <c r="P62" s="144"/>
    </row>
    <row r="63" s="112" customFormat="1" spans="1:16">
      <c r="A63"/>
      <c r="B63"/>
      <c r="C63" s="122"/>
      <c r="D63" s="138">
        <v>6</v>
      </c>
      <c r="E63" s="148" t="s">
        <v>604</v>
      </c>
      <c r="F63" s="147"/>
      <c r="G63" s="137" t="str">
        <f t="shared" si="9"/>
        <v/>
      </c>
      <c r="H63" s="147"/>
      <c r="I63" s="137" t="str">
        <f t="shared" si="10"/>
        <v/>
      </c>
      <c r="J63" s="147"/>
      <c r="K63" s="137" t="str">
        <f t="shared" si="11"/>
        <v/>
      </c>
      <c r="L63" s="154" t="str">
        <f t="shared" si="14"/>
        <v/>
      </c>
      <c r="M63" s="154" t="str">
        <f t="shared" si="13"/>
        <v/>
      </c>
      <c r="N63" s="162"/>
      <c r="O63" s="153"/>
      <c r="P63" s="144"/>
    </row>
    <row r="64" s="112" customFormat="1" spans="1:16">
      <c r="A64"/>
      <c r="B64"/>
      <c r="C64" s="122"/>
      <c r="D64" s="138">
        <v>7</v>
      </c>
      <c r="E64" s="148" t="s">
        <v>605</v>
      </c>
      <c r="F64" s="147"/>
      <c r="G64" s="137" t="str">
        <f t="shared" si="9"/>
        <v/>
      </c>
      <c r="H64" s="147"/>
      <c r="I64" s="137" t="str">
        <f t="shared" si="10"/>
        <v/>
      </c>
      <c r="J64" s="147"/>
      <c r="K64" s="137" t="str">
        <f t="shared" si="11"/>
        <v/>
      </c>
      <c r="L64" s="154" t="str">
        <f t="shared" si="14"/>
        <v/>
      </c>
      <c r="M64" s="154" t="str">
        <f t="shared" si="13"/>
        <v/>
      </c>
      <c r="N64" s="162"/>
      <c r="O64" s="153"/>
      <c r="P64" s="144"/>
    </row>
    <row r="65" s="112" customFormat="1" ht="28" spans="1:16">
      <c r="A65"/>
      <c r="B65"/>
      <c r="C65" s="122"/>
      <c r="D65" s="138">
        <v>8</v>
      </c>
      <c r="E65" s="148" t="s">
        <v>606</v>
      </c>
      <c r="F65" s="147"/>
      <c r="G65" s="137" t="str">
        <f t="shared" si="9"/>
        <v/>
      </c>
      <c r="H65" s="147"/>
      <c r="I65" s="137" t="str">
        <f t="shared" si="10"/>
        <v/>
      </c>
      <c r="J65" s="147"/>
      <c r="K65" s="137" t="str">
        <f t="shared" si="11"/>
        <v/>
      </c>
      <c r="L65" s="154" t="str">
        <f t="shared" si="14"/>
        <v/>
      </c>
      <c r="M65" s="154" t="str">
        <f t="shared" si="13"/>
        <v/>
      </c>
      <c r="N65" s="162"/>
      <c r="O65" s="153"/>
      <c r="P65" s="144"/>
    </row>
    <row r="66" s="112" customFormat="1" spans="1:16">
      <c r="A66"/>
      <c r="B66"/>
      <c r="C66" s="122"/>
      <c r="D66" s="138">
        <v>9</v>
      </c>
      <c r="E66" s="148" t="s">
        <v>607</v>
      </c>
      <c r="F66" s="147"/>
      <c r="G66" s="137" t="str">
        <f t="shared" si="9"/>
        <v/>
      </c>
      <c r="H66" s="147"/>
      <c r="I66" s="137" t="str">
        <f t="shared" si="10"/>
        <v/>
      </c>
      <c r="J66" s="147"/>
      <c r="K66" s="137" t="str">
        <f t="shared" si="11"/>
        <v/>
      </c>
      <c r="L66" s="154" t="str">
        <f t="shared" si="14"/>
        <v/>
      </c>
      <c r="M66" s="154" t="str">
        <f t="shared" si="13"/>
        <v/>
      </c>
      <c r="N66" s="162"/>
      <c r="O66" s="153"/>
      <c r="P66" s="144"/>
    </row>
    <row r="67" s="112" customFormat="1" ht="14.25" customHeight="1" spans="1:16">
      <c r="A67"/>
      <c r="B67"/>
      <c r="C67" s="122"/>
      <c r="D67" s="139"/>
      <c r="E67" s="139"/>
      <c r="F67" s="139"/>
      <c r="G67" s="139"/>
      <c r="H67" s="139"/>
      <c r="I67" s="139"/>
      <c r="J67" s="139"/>
      <c r="K67" s="157" t="s">
        <v>317</v>
      </c>
      <c r="L67" s="152"/>
      <c r="M67" s="158">
        <f>IFERROR(SUM(M58:M66),"")</f>
        <v>0</v>
      </c>
      <c r="N67" s="164"/>
      <c r="O67" s="153"/>
      <c r="P67" s="144"/>
    </row>
    <row r="68" s="112" customFormat="1" ht="14.25" customHeight="1" spans="1:16">
      <c r="A68"/>
      <c r="B68"/>
      <c r="C68" s="141"/>
      <c r="D68" s="139"/>
      <c r="E68" s="139"/>
      <c r="F68" s="139"/>
      <c r="G68" s="139"/>
      <c r="H68" s="139"/>
      <c r="I68" s="139"/>
      <c r="J68" s="139"/>
      <c r="K68" s="139"/>
      <c r="L68" s="139"/>
      <c r="M68" s="165"/>
      <c r="N68" s="139"/>
      <c r="O68" s="161"/>
      <c r="P68" s="144"/>
    </row>
    <row r="69" s="112" customFormat="1" ht="15.75" customHeight="1" spans="1:16">
      <c r="A69"/>
      <c r="B69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66"/>
      <c r="N69" s="144"/>
      <c r="O69" s="144"/>
      <c r="P69" s="144"/>
    </row>
    <row r="70" ht="15.75" customHeight="1" spans="3:16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8"/>
      <c r="P70" s="118"/>
    </row>
    <row r="71" ht="15.75" customHeight="1" spans="3:14"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ht="15.75" hidden="1" customHeight="1" spans="3:14"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ht="15.75" hidden="1" customHeight="1" spans="3:14"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ht="15.75" hidden="1" customHeight="1" spans="3:14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ht="15.75" hidden="1" customHeight="1" spans="3:14"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ht="15.75" hidden="1" customHeight="1" spans="3:14"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ht="15.75" hidden="1" customHeight="1" spans="3:14"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ht="15.75" hidden="1" customHeight="1" spans="3:14"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ht="15.75" hidden="1" customHeight="1" spans="3:14"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ht="15.75" hidden="1" customHeight="1" spans="3:14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ht="15.75" hidden="1" customHeight="1" spans="3:14"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ht="15.75" hidden="1" customHeight="1" spans="3:14"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ht="15.75" hidden="1" customHeight="1" spans="3:14"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ht="15.75" hidden="1" customHeight="1" spans="3:14"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ht="15.75" hidden="1" customHeight="1" spans="3:14"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ht="15.75" hidden="1" customHeight="1" spans="3:14"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ht="15.75" hidden="1" customHeight="1" spans="3:14"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ht="15.75" hidden="1" customHeight="1" spans="3:14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ht="15.75" hidden="1" customHeight="1" spans="3:14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ht="15.75" hidden="1" customHeight="1" spans="3:14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ht="15.75" hidden="1" customHeight="1" spans="3:14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ht="15.75" hidden="1" customHeight="1" spans="3:14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</row>
    <row r="93" ht="15.75" hidden="1" customHeight="1" spans="3:14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ht="15.75" hidden="1" customHeight="1" spans="3:14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ht="15.75" hidden="1" customHeight="1" spans="3:14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ht="15.75" hidden="1" customHeight="1" spans="3:14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</row>
    <row r="97" ht="15.75" hidden="1" customHeight="1" spans="3:14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</row>
    <row r="98" ht="15.75" hidden="1" customHeight="1" spans="3:14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</row>
    <row r="99" ht="15.75" hidden="1" customHeight="1" spans="3:14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</row>
    <row r="100" ht="15.75" hidden="1" customHeight="1" spans="3:14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ht="15.75" hidden="1" customHeight="1" spans="3:14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ht="15.75" hidden="1" customHeight="1" spans="3:14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</row>
    <row r="103" ht="15.75" hidden="1" customHeight="1" spans="3:14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</row>
    <row r="104" ht="15.75" hidden="1" customHeight="1" spans="3:14"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ht="15.75" hidden="1" customHeight="1" spans="3:14"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ht="15.75" hidden="1" customHeight="1" spans="3:14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ht="15.75" hidden="1" customHeight="1" spans="3:14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ht="15.75" hidden="1" customHeight="1" spans="3:14"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ht="15.75" hidden="1" customHeight="1" spans="3:14"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  <row r="110" ht="15.75" hidden="1" customHeight="1" spans="3:14"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</row>
    <row r="111" ht="15.75" hidden="1" customHeight="1" spans="3:14"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</row>
    <row r="112" ht="15.75" hidden="1" customHeight="1" spans="3:14"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</row>
    <row r="113" ht="15.75" hidden="1" customHeight="1" spans="3:14"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ht="15.75" hidden="1" customHeight="1" spans="3:14"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</row>
    <row r="115" ht="15.75" hidden="1" customHeight="1" spans="3:14"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ht="15.75" hidden="1" customHeight="1" spans="3:14"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</row>
    <row r="117" ht="15.75" hidden="1" customHeight="1" spans="3:14"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</row>
    <row r="118" ht="15.75" hidden="1" customHeight="1" spans="3:14"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</row>
    <row r="119" ht="15.75" hidden="1" customHeight="1" spans="3:14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</row>
    <row r="120" ht="15.75" hidden="1" customHeight="1" spans="3:14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ht="15.75" hidden="1" customHeight="1" spans="3:14"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ht="15.75" hidden="1" customHeight="1" spans="3:14"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ht="15.75" hidden="1" customHeight="1" spans="3:14"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ht="15.75" hidden="1" customHeight="1" spans="3:14"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ht="15.75" hidden="1" customHeight="1" spans="3:14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ht="15.75" hidden="1" customHeight="1" spans="3:14"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ht="15.75" hidden="1" customHeight="1" spans="3:14"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ht="15.75" hidden="1" customHeight="1" spans="3:14"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ht="15.75" hidden="1" customHeight="1" spans="3:14"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ht="15.75" hidden="1" customHeight="1" spans="3:14"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ht="15.75" hidden="1" customHeight="1" spans="3:14"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ht="15.75" hidden="1" customHeight="1" spans="3:14"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ht="15.75" hidden="1" customHeight="1" spans="3:14"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ht="15.75" hidden="1" customHeight="1" spans="3:14"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ht="15.75" hidden="1" customHeight="1" spans="3:14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ht="15.75" hidden="1" customHeight="1" spans="3:14"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ht="15.75" hidden="1" customHeight="1" spans="3:14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ht="15.75" hidden="1" customHeight="1" spans="3:14"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ht="15.75" hidden="1" customHeight="1" spans="3:14"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ht="15.75" hidden="1" customHeight="1" spans="3:14"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ht="15.75" hidden="1" customHeight="1" spans="3:14"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ht="15.75" hidden="1" customHeight="1" spans="3:14"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ht="15.75" hidden="1" customHeight="1" spans="3:14"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</row>
    <row r="144" ht="15.75" hidden="1" customHeight="1" spans="3:14"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ht="15.75" hidden="1" customHeight="1" spans="3:14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ht="15.75" hidden="1" customHeight="1" spans="3:14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ht="15.75" hidden="1" customHeight="1" spans="3:14"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</row>
    <row r="148" ht="15.75" hidden="1" customHeight="1" spans="3:14"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</row>
    <row r="149" ht="15.75" hidden="1" customHeight="1" spans="3:14"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</row>
    <row r="150" ht="15.75" hidden="1" customHeight="1" spans="3:14"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</row>
    <row r="151" ht="15.75" hidden="1" customHeight="1" spans="3:14"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ht="15.75" hidden="1" customHeight="1" spans="3:14"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</row>
    <row r="153" ht="15.75" hidden="1" customHeight="1" spans="3:14"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</row>
    <row r="154" ht="15.75" hidden="1" customHeight="1" spans="3:14"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</row>
    <row r="155" ht="15.75" hidden="1" customHeight="1" spans="3:14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</row>
    <row r="156" ht="15.75" hidden="1" customHeight="1" spans="3:14"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</row>
    <row r="157" ht="15.75" hidden="1" customHeight="1" spans="3:14"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</row>
    <row r="158" ht="15.75" hidden="1" customHeight="1" spans="3:14"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</row>
    <row r="159" ht="15.75" hidden="1" customHeight="1" spans="3:14"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</row>
    <row r="160" ht="15.75" hidden="1" customHeight="1" spans="3:14"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</row>
    <row r="161" ht="15.75" hidden="1" customHeight="1" spans="3:14"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</row>
    <row r="162" ht="15.75" hidden="1" customHeight="1" spans="3:14"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</row>
    <row r="163" ht="15.75" hidden="1" customHeight="1" spans="3:14"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</row>
    <row r="164" ht="15.75" hidden="1" customHeight="1" spans="3:14"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</row>
    <row r="165" ht="15.75" hidden="1" customHeight="1" spans="3:14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</row>
    <row r="166" ht="15.75" hidden="1" customHeight="1" spans="3:14"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</row>
    <row r="167" ht="15.75" hidden="1" customHeight="1" spans="3:14"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</row>
    <row r="168" ht="15.75" hidden="1" customHeight="1" spans="3:14"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</row>
    <row r="169" ht="15.75" hidden="1" customHeight="1" spans="3:14"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</row>
    <row r="170" ht="15.75" hidden="1" customHeight="1" spans="3:14"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</row>
    <row r="171" ht="15.75" hidden="1" customHeight="1" spans="3:14"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</row>
    <row r="172" ht="15.75" hidden="1" customHeight="1" spans="3:14"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</row>
    <row r="173" ht="15.75" hidden="1" customHeight="1" spans="3:14"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</row>
    <row r="174" ht="15.75" hidden="1" customHeight="1" spans="3:14"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</row>
    <row r="175" ht="15.75" hidden="1" customHeight="1" spans="3:14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ht="15.75" hidden="1" customHeight="1" spans="3:14"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</row>
    <row r="177" ht="15.75" hidden="1" customHeight="1" spans="3:14"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</row>
    <row r="178" ht="15.75" hidden="1" customHeight="1" spans="3:14"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</row>
    <row r="179" ht="15.75" hidden="1" customHeight="1" spans="3:14"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</row>
    <row r="180" ht="15.75" hidden="1" customHeight="1" spans="3:14"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</row>
    <row r="181" ht="15.75" hidden="1" customHeight="1" spans="3:14"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</row>
    <row r="182" ht="15.75" hidden="1" customHeight="1" spans="3:14"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</row>
    <row r="183" ht="15.75" hidden="1" customHeight="1" spans="3:14"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</row>
    <row r="184" ht="15.75" hidden="1" customHeight="1" spans="3:14"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</row>
    <row r="185" ht="15.75" hidden="1" customHeight="1" spans="3:14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</row>
    <row r="186" ht="15.75" hidden="1" customHeight="1" spans="3:14"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  <row r="187" ht="15.75" hidden="1" customHeight="1" spans="3:14"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</row>
    <row r="188" ht="15.75" hidden="1" customHeight="1" spans="3:14"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</row>
    <row r="189" ht="15.75" hidden="1" customHeight="1" spans="3:14"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</row>
    <row r="190" ht="15.75" hidden="1" customHeight="1" spans="3:14"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</row>
    <row r="191" ht="15.75" hidden="1" customHeight="1" spans="3:14"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ht="15.75" hidden="1" customHeight="1" spans="3:14"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ht="15.75" hidden="1" customHeight="1" spans="3:14"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</row>
    <row r="194" ht="15.75" hidden="1" customHeight="1" spans="3:14"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</row>
    <row r="195" ht="15.75" hidden="1" customHeight="1" spans="3:14"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</row>
    <row r="196" ht="15.75" hidden="1" customHeight="1" spans="3:14"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</row>
    <row r="197" ht="15.75" hidden="1" customHeight="1" spans="3:14"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</row>
    <row r="198" ht="15.75" hidden="1" customHeight="1" spans="3:14"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</row>
    <row r="199" ht="15.75" hidden="1" customHeight="1" spans="3:14"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ht="15.75" hidden="1" customHeight="1" spans="3:14"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</row>
    <row r="201" ht="15.75" hidden="1" customHeight="1" spans="3:14"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</row>
    <row r="202" ht="15.75" hidden="1" customHeight="1" spans="3:14"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</row>
    <row r="203" ht="15.75" hidden="1" customHeight="1" spans="3:14"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</row>
    <row r="204" ht="15.75" hidden="1" customHeight="1" spans="3:14"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</row>
    <row r="205" ht="15.75" hidden="1" customHeight="1" spans="3:14"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</row>
    <row r="206" ht="15.75" hidden="1" customHeight="1" spans="3:14"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</row>
    <row r="207" ht="15.75" hidden="1" customHeight="1" spans="3:14"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</row>
    <row r="208" ht="15.75" hidden="1" customHeight="1" spans="3:14"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</row>
    <row r="209" ht="15.75" hidden="1" customHeight="1" spans="3:14"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</row>
    <row r="210" ht="15.75" hidden="1" customHeight="1" spans="3:14"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</row>
    <row r="211" ht="15.75" hidden="1" customHeight="1" spans="3:14"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</row>
    <row r="212" ht="15.75" hidden="1" customHeight="1" spans="3:14"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</row>
    <row r="213" ht="15.75" hidden="1" customHeight="1" spans="3:14"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</row>
    <row r="214" ht="15.75" hidden="1" customHeight="1" spans="3:14"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</row>
    <row r="215" ht="15.75" hidden="1" customHeight="1" spans="3:14"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ht="15.75" hidden="1" customHeight="1" spans="3:14"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  <row r="217" ht="15.75" hidden="1" customHeight="1" spans="3:14"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</row>
    <row r="218" ht="15.75" hidden="1" customHeight="1" spans="3:14"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</row>
    <row r="219" ht="15.75" hidden="1" customHeight="1" spans="3:14"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</row>
    <row r="220" ht="15.75" hidden="1" customHeight="1" spans="3:14"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</row>
    <row r="221" ht="15.75" hidden="1" customHeight="1" spans="3:14"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</row>
    <row r="222" ht="15.75" hidden="1" customHeight="1" spans="3:14"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</row>
    <row r="223" ht="15.75" hidden="1" customHeight="1" spans="3:14"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</row>
    <row r="224" ht="15.75" hidden="1" customHeight="1" spans="3:14"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</row>
    <row r="225" ht="15.75" hidden="1" customHeight="1" spans="3:14"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</row>
    <row r="226" ht="15.75" hidden="1" customHeight="1" spans="3:14"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</row>
    <row r="227" ht="15.75" hidden="1" customHeight="1" spans="3:14"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</row>
    <row r="228" ht="15.75" hidden="1" customHeight="1" spans="3:14"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</row>
    <row r="229" ht="15.75" hidden="1" customHeight="1" spans="3:14"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</row>
    <row r="230" ht="15.75" hidden="1" customHeight="1" spans="3:14"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</row>
    <row r="231" ht="15.75" hidden="1" customHeight="1" spans="3:14"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</row>
    <row r="232" ht="15.75" hidden="1" customHeight="1" spans="3:14"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</row>
    <row r="233" ht="15.75" hidden="1" customHeight="1" spans="3:14"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</row>
    <row r="234" ht="15.75" hidden="1" customHeight="1" spans="3:14"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</row>
    <row r="235" ht="15.75" hidden="1" customHeight="1" spans="3:14"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</row>
    <row r="236" ht="15.75" hidden="1" customHeight="1" spans="3:14"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</row>
    <row r="237" ht="15.75" hidden="1" customHeight="1" spans="3:14"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</row>
    <row r="238" ht="15.75" hidden="1" customHeight="1" spans="3:14"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</row>
    <row r="239" ht="15.75" hidden="1" customHeight="1" spans="3:14"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</row>
    <row r="240" ht="15.75" hidden="1" customHeight="1" spans="3:14"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</row>
    <row r="241" ht="15.75" hidden="1" customHeight="1" spans="3:14"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</row>
    <row r="242" ht="15.75" hidden="1" customHeight="1" spans="3:14"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</row>
    <row r="243" ht="15.75" hidden="1" customHeight="1" spans="3:14"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</row>
    <row r="244" ht="15.75" hidden="1" customHeight="1" spans="3:14"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</row>
    <row r="245" ht="15.75" hidden="1" customHeight="1" spans="3:14"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</row>
    <row r="246" ht="15.75" hidden="1" customHeight="1" spans="3:14"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</row>
    <row r="247" ht="15.75" hidden="1" customHeight="1" spans="3:14"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</row>
    <row r="248" ht="15.75" hidden="1" customHeight="1" spans="3:14"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</row>
    <row r="249" ht="15.75" hidden="1" customHeight="1" spans="3:14"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</row>
    <row r="250" ht="15.75" hidden="1" customHeight="1" spans="3:14"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</row>
    <row r="251" ht="15.75" hidden="1" customHeight="1" spans="3:14"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</row>
    <row r="252" ht="15.75" hidden="1" customHeight="1" spans="3:14"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</row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</sheetData>
  <sheetProtection password="CED0" sheet="1" autoFilter="0" objects="1" scenarios="1"/>
  <mergeCells count="38">
    <mergeCell ref="C2:D2"/>
    <mergeCell ref="C6:N6"/>
    <mergeCell ref="C7:N7"/>
    <mergeCell ref="C8:N8"/>
    <mergeCell ref="F12:K12"/>
    <mergeCell ref="K19:L19"/>
    <mergeCell ref="F24:K24"/>
    <mergeCell ref="K38:L38"/>
    <mergeCell ref="F43:K43"/>
    <mergeCell ref="K50:L50"/>
    <mergeCell ref="F55:K55"/>
    <mergeCell ref="K67:L67"/>
    <mergeCell ref="D12:D14"/>
    <mergeCell ref="D24:D26"/>
    <mergeCell ref="D43:D45"/>
    <mergeCell ref="D55:D57"/>
    <mergeCell ref="E12:E14"/>
    <mergeCell ref="E24:E26"/>
    <mergeCell ref="E43:E45"/>
    <mergeCell ref="E55:E57"/>
    <mergeCell ref="L12:L14"/>
    <mergeCell ref="L24:L26"/>
    <mergeCell ref="L43:L45"/>
    <mergeCell ref="L55:L57"/>
    <mergeCell ref="M12:M14"/>
    <mergeCell ref="M24:M26"/>
    <mergeCell ref="M43:M45"/>
    <mergeCell ref="M55:M57"/>
    <mergeCell ref="N12:N14"/>
    <mergeCell ref="N15:N19"/>
    <mergeCell ref="N24:N26"/>
    <mergeCell ref="N27:N28"/>
    <mergeCell ref="N31:N35"/>
    <mergeCell ref="N36:N37"/>
    <mergeCell ref="N43:N45"/>
    <mergeCell ref="N46:N50"/>
    <mergeCell ref="N55:N57"/>
    <mergeCell ref="N58:N67"/>
  </mergeCells>
  <dataValidations count="4">
    <dataValidation type="list" allowBlank="1" showInputMessage="1" showErrorMessage="1" sqref="F18 H18 J18">
      <formula1>'4'!$D$49:$D$52</formula1>
    </dataValidation>
    <dataValidation type="list" allowBlank="1" showInputMessage="1" showErrorMessage="1" sqref="F27 H27 J27 F29 H29 J29">
      <formula1>'4'!$D$73:$D$76</formula1>
    </dataValidation>
    <dataValidation type="list" allowBlank="1" showInputMessage="1" showErrorMessage="1" sqref="F28 H28 J28 F30:F37 F46:F49 F58:F66 H30:H37 H46:H49 H58:H66 J30:J37 J46:J49 J58:J66">
      <formula1>'4'!$D$84:$D$85</formula1>
    </dataValidation>
    <dataValidation type="list" allowBlank="1" showInputMessage="1" showErrorMessage="1" sqref="F15:F17 H15:H17 J15:J17">
      <formula1>'4'!$D$22:$D$23</formula1>
    </dataValidation>
  </dataValidations>
  <pageMargins left="0.393700787401575" right="0.393700787401575" top="0.78740157480315" bottom="0.590551181102362" header="0.511811023622047" footer="0.511811023622047"/>
  <pageSetup paperSize="9" orientation="landscape"/>
  <headerFooter/>
  <rowBreaks count="2" manualBreakCount="2">
    <brk id="20" max="16383" man="1"/>
    <brk id="51" max="16383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6"/>
  <sheetViews>
    <sheetView topLeftCell="A265" workbookViewId="0">
      <selection activeCell="A1" sqref="A1"/>
    </sheetView>
  </sheetViews>
  <sheetFormatPr defaultColWidth="12.6363636363636" defaultRowHeight="15" customHeight="1"/>
  <cols>
    <col min="1" max="3" width="8.72727272727273" style="1" customWidth="1"/>
    <col min="4" max="4" width="54.6363636363636" style="1" customWidth="1"/>
    <col min="5" max="5" width="51" style="1" customWidth="1"/>
    <col min="6" max="26" width="8.72727272727273" style="1" customWidth="1"/>
    <col min="27" max="16384" width="12.6363636363636" style="1"/>
  </cols>
  <sheetData>
    <row r="1" ht="13.5" customHeight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 spans="1:26">
      <c r="A2" s="2"/>
      <c r="B2" s="3" t="s">
        <v>609</v>
      </c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 spans="1:26">
      <c r="A6" s="2"/>
      <c r="B6" s="6" t="s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 spans="1:26">
      <c r="A7" s="2"/>
      <c r="B7" s="6" t="s">
        <v>401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 spans="1:26">
      <c r="A8" s="2"/>
      <c r="B8" s="6" t="s">
        <v>571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 spans="1:26">
      <c r="A9" s="2"/>
      <c r="B9" s="7" t="s">
        <v>610</v>
      </c>
      <c r="C9" s="8"/>
      <c r="D9" s="8"/>
      <c r="E9" s="8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 spans="1:26">
      <c r="A11" s="2"/>
      <c r="B11" s="9" t="s">
        <v>611</v>
      </c>
      <c r="C11" s="10"/>
      <c r="D11" s="10"/>
      <c r="E11" s="10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 spans="1:26">
      <c r="A12" s="2"/>
      <c r="B12" s="12"/>
      <c r="C12" s="12"/>
      <c r="D12" s="12"/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 spans="1:26">
      <c r="A13" s="2"/>
      <c r="B13" s="13"/>
      <c r="C13" s="14" t="s">
        <v>612</v>
      </c>
      <c r="D13" s="15"/>
      <c r="E13" s="15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 spans="1:26">
      <c r="A14" s="2"/>
      <c r="B14" s="17"/>
      <c r="C14" s="18"/>
      <c r="D14" s="18"/>
      <c r="E14" s="18"/>
      <c r="F14" s="1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 spans="1:26">
      <c r="A15" s="2"/>
      <c r="B15" s="20"/>
      <c r="C15" s="2" t="s">
        <v>613</v>
      </c>
      <c r="D15" s="6"/>
      <c r="E15" s="6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 spans="1:26">
      <c r="A16" s="2"/>
      <c r="B16" s="21"/>
      <c r="C16" s="2" t="s">
        <v>614</v>
      </c>
      <c r="D16" s="6"/>
      <c r="E16" s="6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 spans="1:26">
      <c r="A17" s="2"/>
      <c r="B17" s="22"/>
      <c r="C17" s="23"/>
      <c r="D17" s="23"/>
      <c r="E17" s="23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Height="1" spans="1:26">
      <c r="A18" s="2"/>
      <c r="B18" s="20"/>
      <c r="C18" s="25"/>
      <c r="D18" s="2"/>
      <c r="E18" s="2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 spans="1:26">
      <c r="A19" s="2"/>
      <c r="B19" s="20"/>
      <c r="C19" s="26" t="s">
        <v>322</v>
      </c>
      <c r="D19" s="27"/>
      <c r="E19" s="28"/>
      <c r="F19" s="19"/>
      <c r="G19" s="2"/>
      <c r="H19" s="2"/>
      <c r="I19" s="2"/>
      <c r="J19" s="2">
        <v>1</v>
      </c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Height="1" spans="1:26">
      <c r="A20" s="2"/>
      <c r="B20" s="20"/>
      <c r="C20" s="25"/>
      <c r="D20" s="2"/>
      <c r="E20" s="2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2.25" customHeight="1" spans="1:26">
      <c r="A21" s="2"/>
      <c r="B21" s="29"/>
      <c r="C21" s="30" t="s">
        <v>323</v>
      </c>
      <c r="D21" s="842" t="s">
        <v>256</v>
      </c>
      <c r="E21" s="31" t="s">
        <v>255</v>
      </c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" customHeight="1" spans="1:26">
      <c r="A22" s="2"/>
      <c r="B22" s="29"/>
      <c r="C22" s="32">
        <v>1</v>
      </c>
      <c r="D22" s="843" t="s">
        <v>324</v>
      </c>
      <c r="E22" s="34" t="s">
        <v>615</v>
      </c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" customHeight="1" spans="1:26">
      <c r="A23" s="2"/>
      <c r="B23" s="29"/>
      <c r="C23" s="32">
        <v>4</v>
      </c>
      <c r="D23" s="843" t="s">
        <v>329</v>
      </c>
      <c r="E23" s="35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 spans="1:26">
      <c r="A24" s="2"/>
      <c r="B24" s="36"/>
      <c r="C24" s="37"/>
      <c r="D24" s="38"/>
      <c r="E24" s="37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 spans="1:26">
      <c r="A27" s="2"/>
      <c r="B27" s="39"/>
      <c r="C27" s="40" t="s">
        <v>616</v>
      </c>
      <c r="D27" s="41"/>
      <c r="E27" s="41"/>
      <c r="F27" s="4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 spans="1:26">
      <c r="A28" s="2"/>
      <c r="B28" s="20"/>
      <c r="C28" s="25"/>
      <c r="D28" s="2"/>
      <c r="E28" s="2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" customHeight="1" spans="1:26">
      <c r="A29" s="2"/>
      <c r="B29" s="20"/>
      <c r="C29" s="43" t="s">
        <v>322</v>
      </c>
      <c r="D29" s="10"/>
      <c r="E29" s="44"/>
      <c r="F29" s="19"/>
      <c r="G29" s="2"/>
      <c r="H29" s="2"/>
      <c r="I29" s="2"/>
      <c r="J29" s="2">
        <v>2</v>
      </c>
      <c r="K29" s="2">
        <v>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 spans="1:26">
      <c r="A30" s="2"/>
      <c r="B30" s="20"/>
      <c r="C30" s="25"/>
      <c r="D30" s="2"/>
      <c r="E30" s="2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 spans="1:26">
      <c r="A31" s="2"/>
      <c r="B31" s="29"/>
      <c r="C31" s="30" t="s">
        <v>323</v>
      </c>
      <c r="D31" s="842" t="s">
        <v>256</v>
      </c>
      <c r="E31" s="31" t="s">
        <v>255</v>
      </c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" customHeight="1" spans="1:26">
      <c r="A32" s="2"/>
      <c r="B32" s="29"/>
      <c r="C32" s="32">
        <v>1</v>
      </c>
      <c r="D32" s="843" t="s">
        <v>324</v>
      </c>
      <c r="E32" s="34" t="s">
        <v>506</v>
      </c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" customHeight="1" spans="1:26">
      <c r="A33" s="2"/>
      <c r="B33" s="29"/>
      <c r="C33" s="32">
        <v>4</v>
      </c>
      <c r="D33" s="843" t="s">
        <v>329</v>
      </c>
      <c r="E33" s="35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 spans="1:26">
      <c r="A34" s="2"/>
      <c r="B34" s="36"/>
      <c r="C34" s="37"/>
      <c r="D34" s="38"/>
      <c r="E34" s="37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 spans="1:26">
      <c r="A37" s="2"/>
      <c r="B37" s="39"/>
      <c r="C37" s="40" t="s">
        <v>617</v>
      </c>
      <c r="D37" s="41"/>
      <c r="E37" s="41"/>
      <c r="F37" s="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Height="1" spans="1:26">
      <c r="A38" s="2"/>
      <c r="B38" s="20"/>
      <c r="C38" s="25"/>
      <c r="D38" s="2"/>
      <c r="E38" s="2"/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Height="1" spans="1:26">
      <c r="A39" s="2"/>
      <c r="B39" s="20"/>
      <c r="C39" s="45"/>
      <c r="D39" s="46"/>
      <c r="E39" s="47"/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Height="1" spans="1:26">
      <c r="A40" s="2"/>
      <c r="B40" s="20"/>
      <c r="C40" s="48" t="s">
        <v>618</v>
      </c>
      <c r="D40" s="49"/>
      <c r="E40" s="50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Height="1" spans="1:26">
      <c r="A41" s="2"/>
      <c r="B41" s="20"/>
      <c r="C41" s="48" t="s">
        <v>619</v>
      </c>
      <c r="D41" s="49"/>
      <c r="E41" s="50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Height="1" spans="1:26">
      <c r="A42" s="2"/>
      <c r="B42" s="20"/>
      <c r="C42" s="48" t="s">
        <v>620</v>
      </c>
      <c r="D42" s="49"/>
      <c r="E42" s="50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Height="1" spans="1:26">
      <c r="A43" s="2"/>
      <c r="B43" s="20"/>
      <c r="C43" s="48" t="s">
        <v>621</v>
      </c>
      <c r="D43" s="49"/>
      <c r="E43" s="50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Height="1" spans="1:26">
      <c r="A44" s="49"/>
      <c r="B44" s="51"/>
      <c r="C44" s="52"/>
      <c r="D44" s="53"/>
      <c r="E44" s="24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Height="1" spans="1:26">
      <c r="A45" s="2"/>
      <c r="B45" s="20"/>
      <c r="C45" s="25"/>
      <c r="D45" s="2"/>
      <c r="E45" s="2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 spans="1:26">
      <c r="A46" s="2"/>
      <c r="B46" s="20"/>
      <c r="C46" s="26" t="s">
        <v>322</v>
      </c>
      <c r="D46" s="27"/>
      <c r="E46" s="27"/>
      <c r="F46" s="19"/>
      <c r="G46" s="2"/>
      <c r="H46" s="2"/>
      <c r="I46" s="2"/>
      <c r="J46" s="2">
        <v>9</v>
      </c>
      <c r="K46" s="2">
        <v>43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Height="1" spans="1:26">
      <c r="A47" s="2"/>
      <c r="B47" s="20"/>
      <c r="C47" s="25"/>
      <c r="D47" s="2"/>
      <c r="E47" s="2"/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2.25" customHeight="1" spans="1:26">
      <c r="A48" s="2"/>
      <c r="B48" s="29"/>
      <c r="C48" s="30" t="s">
        <v>323</v>
      </c>
      <c r="D48" s="842" t="s">
        <v>256</v>
      </c>
      <c r="E48" s="31" t="s">
        <v>255</v>
      </c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9" customHeight="1" spans="1:26">
      <c r="A49" s="2"/>
      <c r="B49" s="29"/>
      <c r="C49" s="32">
        <v>1</v>
      </c>
      <c r="D49" s="845" t="s">
        <v>622</v>
      </c>
      <c r="E49" s="55" t="s">
        <v>458</v>
      </c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7.5" customHeight="1" spans="1:26">
      <c r="A50" s="2"/>
      <c r="B50" s="29"/>
      <c r="C50" s="32">
        <v>2</v>
      </c>
      <c r="D50" s="845" t="s">
        <v>623</v>
      </c>
      <c r="E50" s="56"/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48.75" customHeight="1" spans="1:26">
      <c r="A51" s="2"/>
      <c r="B51" s="29"/>
      <c r="C51" s="32">
        <v>3</v>
      </c>
      <c r="D51" s="845" t="s">
        <v>624</v>
      </c>
      <c r="E51" s="56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51.75" customHeight="1" spans="1:26">
      <c r="A52" s="2"/>
      <c r="B52" s="29"/>
      <c r="C52" s="32">
        <v>4</v>
      </c>
      <c r="D52" s="845" t="s">
        <v>625</v>
      </c>
      <c r="E52" s="35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75" customHeight="1" spans="1:26">
      <c r="A53" s="2"/>
      <c r="B53" s="36"/>
      <c r="C53" s="37"/>
      <c r="D53" s="38"/>
      <c r="E53" s="37"/>
      <c r="F53" s="2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75" customHeight="1" spans="1:26">
      <c r="A56" s="2"/>
      <c r="B56" s="9" t="s">
        <v>626</v>
      </c>
      <c r="C56" s="10"/>
      <c r="D56" s="10"/>
      <c r="E56" s="10"/>
      <c r="F56" s="1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3.25" customHeight="1" spans="1:26">
      <c r="A58" s="57"/>
      <c r="B58" s="39"/>
      <c r="C58" s="40" t="s">
        <v>627</v>
      </c>
      <c r="D58" s="41"/>
      <c r="E58" s="41"/>
      <c r="F58" s="4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Height="1" spans="1:26">
      <c r="A59" s="2"/>
      <c r="B59" s="58"/>
      <c r="C59" s="59"/>
      <c r="D59" s="46"/>
      <c r="E59" s="46"/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Height="1" spans="1:26">
      <c r="A60" s="2"/>
      <c r="B60" s="20"/>
      <c r="C60" s="45"/>
      <c r="D60" s="46"/>
      <c r="E60" s="47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Height="1" spans="1:26">
      <c r="A61" s="2"/>
      <c r="B61" s="20"/>
      <c r="C61" s="60" t="s">
        <v>217</v>
      </c>
      <c r="D61" s="61" t="s">
        <v>628</v>
      </c>
      <c r="E61" s="62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Height="1" spans="1:26">
      <c r="A62" s="2"/>
      <c r="B62" s="20"/>
      <c r="C62" s="60" t="s">
        <v>219</v>
      </c>
      <c r="D62" s="61" t="s">
        <v>629</v>
      </c>
      <c r="E62" s="62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Height="1" spans="1:26">
      <c r="A63" s="2"/>
      <c r="B63" s="20"/>
      <c r="C63" s="60" t="s">
        <v>221</v>
      </c>
      <c r="D63" s="61" t="s">
        <v>630</v>
      </c>
      <c r="E63" s="62"/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Height="1" spans="1:26">
      <c r="A64" s="2"/>
      <c r="B64" s="20"/>
      <c r="C64" s="60" t="s">
        <v>223</v>
      </c>
      <c r="D64" s="61" t="s">
        <v>631</v>
      </c>
      <c r="E64" s="62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Height="1" spans="1:26">
      <c r="A65" s="2"/>
      <c r="B65" s="20"/>
      <c r="C65" s="63"/>
      <c r="D65" s="61" t="s">
        <v>632</v>
      </c>
      <c r="E65" s="62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Height="1" spans="1:26">
      <c r="A66" s="2"/>
      <c r="B66" s="20"/>
      <c r="C66" s="63"/>
      <c r="D66" s="61" t="s">
        <v>633</v>
      </c>
      <c r="E66" s="62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Height="1" spans="1:26">
      <c r="A67" s="2"/>
      <c r="B67" s="20"/>
      <c r="C67" s="63"/>
      <c r="D67" s="61" t="s">
        <v>634</v>
      </c>
      <c r="E67" s="62"/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Height="1" spans="1:26">
      <c r="A68" s="49"/>
      <c r="B68" s="51"/>
      <c r="C68" s="52"/>
      <c r="D68" s="53"/>
      <c r="E68" s="24"/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Height="1" spans="1:26">
      <c r="A69" s="2"/>
      <c r="B69" s="20"/>
      <c r="C69" s="25"/>
      <c r="D69" s="2"/>
      <c r="E69" s="2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 spans="1:26">
      <c r="A70" s="2"/>
      <c r="B70" s="20"/>
      <c r="C70" s="26" t="s">
        <v>322</v>
      </c>
      <c r="D70" s="27"/>
      <c r="E70" s="28"/>
      <c r="F70" s="19"/>
      <c r="G70" s="2"/>
      <c r="H70" s="2"/>
      <c r="I70" s="2"/>
      <c r="J70" s="2">
        <v>1</v>
      </c>
      <c r="K70" s="2">
        <v>12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Height="1" spans="1:26">
      <c r="A71" s="2"/>
      <c r="B71" s="20"/>
      <c r="C71" s="25"/>
      <c r="D71" s="2"/>
      <c r="E71" s="2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32.25" customHeight="1" spans="1:26">
      <c r="A72" s="2"/>
      <c r="B72" s="29"/>
      <c r="C72" s="30" t="s">
        <v>323</v>
      </c>
      <c r="D72" s="842" t="s">
        <v>256</v>
      </c>
      <c r="E72" s="31" t="s">
        <v>255</v>
      </c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" customHeight="1" spans="1:26">
      <c r="A73" s="2"/>
      <c r="B73" s="29"/>
      <c r="C73" s="32">
        <v>1</v>
      </c>
      <c r="D73" s="844" t="s">
        <v>324</v>
      </c>
      <c r="E73" s="34" t="s">
        <v>635</v>
      </c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" customHeight="1" spans="1:26">
      <c r="A74" s="2"/>
      <c r="B74" s="29"/>
      <c r="C74" s="32">
        <v>2</v>
      </c>
      <c r="D74" s="844" t="s">
        <v>392</v>
      </c>
      <c r="E74" s="56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" customHeight="1" spans="1:26">
      <c r="A75" s="2"/>
      <c r="B75" s="29"/>
      <c r="C75" s="32">
        <v>3</v>
      </c>
      <c r="D75" s="844" t="s">
        <v>393</v>
      </c>
      <c r="E75" s="56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" customHeight="1" spans="1:26">
      <c r="A76" s="2"/>
      <c r="B76" s="29"/>
      <c r="C76" s="32">
        <v>4</v>
      </c>
      <c r="D76" s="844" t="s">
        <v>394</v>
      </c>
      <c r="E76" s="35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75" customHeight="1" spans="1:26">
      <c r="A77" s="2"/>
      <c r="B77" s="36"/>
      <c r="C77" s="37"/>
      <c r="D77" s="38"/>
      <c r="E77" s="37"/>
      <c r="F77" s="2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 spans="1:26">
      <c r="A79" s="2"/>
      <c r="B79" s="13"/>
      <c r="C79" s="14" t="s">
        <v>636</v>
      </c>
      <c r="D79" s="15"/>
      <c r="E79" s="15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 spans="1:26">
      <c r="A80" s="2"/>
      <c r="B80" s="20"/>
      <c r="C80" s="25"/>
      <c r="D80" s="2"/>
      <c r="E80" s="2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75" customHeight="1" spans="1:26">
      <c r="A81" s="2"/>
      <c r="B81" s="20"/>
      <c r="C81" s="26" t="s">
        <v>322</v>
      </c>
      <c r="D81" s="27"/>
      <c r="E81" s="28"/>
      <c r="F81" s="19"/>
      <c r="G81" s="2"/>
      <c r="H81" s="2"/>
      <c r="I81" s="2"/>
      <c r="J81" s="2">
        <v>2</v>
      </c>
      <c r="K81" s="2">
        <v>13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 spans="1:26">
      <c r="A82" s="2"/>
      <c r="B82" s="20"/>
      <c r="C82" s="25"/>
      <c r="D82" s="2"/>
      <c r="E82" s="2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 spans="1:26">
      <c r="A83" s="2"/>
      <c r="B83" s="29"/>
      <c r="C83" s="30" t="s">
        <v>323</v>
      </c>
      <c r="D83" s="842" t="s">
        <v>256</v>
      </c>
      <c r="E83" s="31" t="s">
        <v>255</v>
      </c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" customHeight="1" spans="1:26">
      <c r="A84" s="2"/>
      <c r="B84" s="29"/>
      <c r="C84" s="32">
        <v>1</v>
      </c>
      <c r="D84" s="843" t="s">
        <v>324</v>
      </c>
      <c r="E84" s="34" t="s">
        <v>635</v>
      </c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" customHeight="1" spans="1:26">
      <c r="A85" s="2"/>
      <c r="B85" s="29"/>
      <c r="C85" s="32">
        <v>4</v>
      </c>
      <c r="D85" s="843" t="s">
        <v>329</v>
      </c>
      <c r="E85" s="35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 spans="1:26">
      <c r="A86" s="2"/>
      <c r="B86" s="36"/>
      <c r="C86" s="37"/>
      <c r="D86" s="38"/>
      <c r="E86" s="37"/>
      <c r="F86" s="2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 spans="1:26">
      <c r="A88" s="2"/>
      <c r="B88" s="12" t="s">
        <v>385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 spans="1:26">
      <c r="A89" s="2"/>
      <c r="B89" s="12"/>
      <c r="C89" s="12"/>
      <c r="D89" s="12"/>
      <c r="E89" s="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 spans="1:26">
      <c r="A90" s="2"/>
      <c r="B90" s="65"/>
      <c r="C90" s="66" t="s">
        <v>637</v>
      </c>
      <c r="D90" s="67"/>
      <c r="E90" s="67"/>
      <c r="F90" s="4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 spans="1:26">
      <c r="A91" s="2"/>
      <c r="B91" s="68"/>
      <c r="C91" s="69"/>
      <c r="D91" s="69"/>
      <c r="E91" s="69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Height="1" spans="1:26">
      <c r="A92" s="2"/>
      <c r="B92" s="68"/>
      <c r="C92" s="70"/>
      <c r="D92" s="71"/>
      <c r="E92" s="72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Height="1" spans="1:26">
      <c r="A93" s="2"/>
      <c r="B93" s="68"/>
      <c r="C93" s="48" t="s">
        <v>638</v>
      </c>
      <c r="D93" s="73"/>
      <c r="E93" s="74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Height="1" spans="1:26">
      <c r="A94" s="2"/>
      <c r="B94" s="68"/>
      <c r="C94" s="48" t="s">
        <v>639</v>
      </c>
      <c r="D94" s="61"/>
      <c r="E94" s="62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Height="1" spans="1:26">
      <c r="A95" s="2"/>
      <c r="B95" s="68"/>
      <c r="C95" s="52"/>
      <c r="D95" s="75"/>
      <c r="E95" s="76"/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 spans="1:26">
      <c r="A96" s="2"/>
      <c r="B96" s="20"/>
      <c r="C96" s="25"/>
      <c r="D96" s="2"/>
      <c r="E96" s="2"/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2.5" customHeight="1" spans="1:26">
      <c r="A97" s="2"/>
      <c r="B97" s="20"/>
      <c r="C97" s="26" t="s">
        <v>322</v>
      </c>
      <c r="D97" s="27"/>
      <c r="E97" s="27"/>
      <c r="F97" s="19"/>
      <c r="G97" s="2"/>
      <c r="H97" s="2"/>
      <c r="I97" s="2"/>
      <c r="J97" s="2">
        <v>8</v>
      </c>
      <c r="K97" s="2">
        <v>19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 spans="1:26">
      <c r="A98" s="2"/>
      <c r="B98" s="20"/>
      <c r="C98" s="25"/>
      <c r="D98" s="2"/>
      <c r="E98" s="2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 spans="1:26">
      <c r="A99" s="2"/>
      <c r="B99" s="29"/>
      <c r="C99" s="30" t="s">
        <v>323</v>
      </c>
      <c r="D99" s="842" t="s">
        <v>256</v>
      </c>
      <c r="E99" s="31" t="s">
        <v>255</v>
      </c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" customHeight="1" spans="1:26">
      <c r="A100" s="2"/>
      <c r="B100" s="29"/>
      <c r="C100" s="32">
        <v>1</v>
      </c>
      <c r="D100" s="843" t="s">
        <v>324</v>
      </c>
      <c r="E100" s="34" t="s">
        <v>640</v>
      </c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" customHeight="1" spans="1:26">
      <c r="A101" s="2"/>
      <c r="B101" s="29"/>
      <c r="C101" s="32">
        <v>2</v>
      </c>
      <c r="D101" s="843" t="s">
        <v>392</v>
      </c>
      <c r="E101" s="56"/>
      <c r="F101" s="1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" customHeight="1" spans="1:26">
      <c r="A102" s="2"/>
      <c r="B102" s="29"/>
      <c r="C102" s="32">
        <v>3</v>
      </c>
      <c r="D102" s="844" t="s">
        <v>393</v>
      </c>
      <c r="E102" s="56"/>
      <c r="F102" s="1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" customHeight="1" spans="1:26">
      <c r="A103" s="2"/>
      <c r="B103" s="29"/>
      <c r="C103" s="32">
        <v>4</v>
      </c>
      <c r="D103" s="844" t="s">
        <v>394</v>
      </c>
      <c r="E103" s="35"/>
      <c r="F103" s="1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 spans="1:26">
      <c r="A104" s="2"/>
      <c r="B104" s="36"/>
      <c r="C104" s="37"/>
      <c r="D104" s="38"/>
      <c r="E104" s="37"/>
      <c r="F104" s="2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 spans="1:26">
      <c r="A106" s="2"/>
      <c r="B106" s="12" t="s">
        <v>478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/>
    <row r="108" ht="13.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 spans="1:26">
      <c r="A110" s="2"/>
      <c r="B110" s="65"/>
      <c r="C110" s="66" t="s">
        <v>641</v>
      </c>
      <c r="D110" s="67"/>
      <c r="E110" s="67"/>
      <c r="F110" s="7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 spans="1:26">
      <c r="A111" s="2"/>
      <c r="B111" s="68"/>
      <c r="C111" s="69"/>
      <c r="D111" s="69"/>
      <c r="E111" s="69"/>
      <c r="F111" s="1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Height="1" spans="1:26">
      <c r="A112" s="2"/>
      <c r="B112" s="68"/>
      <c r="C112" s="70"/>
      <c r="D112" s="71"/>
      <c r="E112" s="72"/>
      <c r="F112" s="1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Height="1" spans="1:26">
      <c r="A113" s="2"/>
      <c r="B113" s="68"/>
      <c r="C113" s="78" t="s">
        <v>642</v>
      </c>
      <c r="D113" s="69"/>
      <c r="E113" s="79"/>
      <c r="F113" s="1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Height="1" spans="1:26">
      <c r="A114" s="2"/>
      <c r="B114" s="68"/>
      <c r="C114" s="78" t="s">
        <v>643</v>
      </c>
      <c r="D114" s="69"/>
      <c r="E114" s="79"/>
      <c r="F114" s="1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Height="1" spans="1:26">
      <c r="A115" s="2"/>
      <c r="B115" s="68"/>
      <c r="C115" s="78" t="s">
        <v>644</v>
      </c>
      <c r="D115" s="69"/>
      <c r="E115" s="79"/>
      <c r="F115" s="1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Height="1" spans="1:26">
      <c r="A116" s="2"/>
      <c r="B116" s="68"/>
      <c r="C116" s="80"/>
      <c r="D116" s="81"/>
      <c r="E116" s="82"/>
      <c r="F116" s="1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 spans="1:26">
      <c r="A117" s="2"/>
      <c r="B117" s="20"/>
      <c r="C117" s="25"/>
      <c r="D117" s="2"/>
      <c r="E117" s="2"/>
      <c r="F117" s="1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3.25" customHeight="1" spans="1:26">
      <c r="A118" s="2"/>
      <c r="B118" s="20"/>
      <c r="C118" s="83" t="s">
        <v>322</v>
      </c>
      <c r="D118" s="84"/>
      <c r="E118" s="85"/>
      <c r="F118" s="19"/>
      <c r="G118" s="2"/>
      <c r="H118" s="2"/>
      <c r="I118" s="2"/>
      <c r="J118" s="2">
        <v>10</v>
      </c>
      <c r="K118" s="2">
        <v>21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 spans="1:26">
      <c r="A119" s="2"/>
      <c r="B119" s="20"/>
      <c r="C119" s="25"/>
      <c r="D119" s="2"/>
      <c r="E119" s="2"/>
      <c r="F119" s="1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 spans="1:26">
      <c r="A120" s="2"/>
      <c r="B120" s="29"/>
      <c r="C120" s="30" t="s">
        <v>323</v>
      </c>
      <c r="D120" s="842" t="s">
        <v>256</v>
      </c>
      <c r="E120" s="31" t="s">
        <v>255</v>
      </c>
      <c r="F120" s="1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" customHeight="1" spans="1:26">
      <c r="A121" s="2"/>
      <c r="B121" s="29"/>
      <c r="C121" s="32">
        <v>1</v>
      </c>
      <c r="D121" s="855" t="s">
        <v>366</v>
      </c>
      <c r="E121" s="34" t="s">
        <v>640</v>
      </c>
      <c r="F121" s="1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" customHeight="1" spans="1:26">
      <c r="A122" s="2"/>
      <c r="B122" s="29"/>
      <c r="C122" s="32">
        <v>2</v>
      </c>
      <c r="D122" s="855" t="s">
        <v>645</v>
      </c>
      <c r="E122" s="56"/>
      <c r="F122" s="1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" customHeight="1" spans="1:26">
      <c r="A123" s="2"/>
      <c r="B123" s="20"/>
      <c r="C123" s="32">
        <v>3</v>
      </c>
      <c r="D123" s="87" t="s">
        <v>646</v>
      </c>
      <c r="E123" s="56"/>
      <c r="F123" s="1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" customHeight="1" spans="1:26">
      <c r="A124" s="2"/>
      <c r="B124" s="20"/>
      <c r="C124" s="32">
        <v>4</v>
      </c>
      <c r="D124" s="87" t="s">
        <v>647</v>
      </c>
      <c r="E124" s="35"/>
      <c r="F124" s="1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 spans="1:26">
      <c r="A125" s="2"/>
      <c r="B125" s="36"/>
      <c r="C125" s="53"/>
      <c r="D125" s="53"/>
      <c r="E125" s="53"/>
      <c r="F125" s="2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 spans="1:26">
      <c r="A128" s="2"/>
      <c r="B128" s="12" t="s">
        <v>555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 spans="1:26">
      <c r="A131" s="2"/>
      <c r="B131" s="88"/>
      <c r="C131" s="89" t="s">
        <v>648</v>
      </c>
      <c r="D131" s="88"/>
      <c r="E131" s="88"/>
      <c r="F131" s="9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 spans="1:26">
      <c r="A132" s="2"/>
      <c r="B132" s="68"/>
      <c r="C132" s="69"/>
      <c r="D132" s="69"/>
      <c r="E132" s="69"/>
      <c r="F132" s="1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Height="1" spans="1:26">
      <c r="A133" s="2"/>
      <c r="B133" s="68"/>
      <c r="C133" s="70"/>
      <c r="D133" s="71"/>
      <c r="E133" s="72"/>
      <c r="F133" s="1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Height="1" spans="1:26">
      <c r="A134" s="2"/>
      <c r="B134" s="68"/>
      <c r="C134" s="78" t="s">
        <v>649</v>
      </c>
      <c r="D134" s="69"/>
      <c r="E134" s="79"/>
      <c r="F134" s="1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Height="1" spans="1:26">
      <c r="A135" s="2"/>
      <c r="B135" s="68"/>
      <c r="C135" s="78" t="s">
        <v>650</v>
      </c>
      <c r="D135" s="69"/>
      <c r="E135" s="79"/>
      <c r="F135" s="1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Height="1" spans="1:26">
      <c r="A136" s="2"/>
      <c r="B136" s="68"/>
      <c r="C136" s="80"/>
      <c r="D136" s="81"/>
      <c r="E136" s="82"/>
      <c r="F136" s="1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 spans="1:26">
      <c r="A137" s="2"/>
      <c r="B137" s="20"/>
      <c r="C137" s="25"/>
      <c r="D137" s="2"/>
      <c r="E137" s="2"/>
      <c r="F137" s="1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3.25" customHeight="1" spans="1:26">
      <c r="A138" s="2"/>
      <c r="B138" s="20"/>
      <c r="C138" s="83" t="s">
        <v>322</v>
      </c>
      <c r="D138" s="84"/>
      <c r="E138" s="85"/>
      <c r="F138" s="19"/>
      <c r="G138" s="2"/>
      <c r="H138" s="2"/>
      <c r="I138" s="2"/>
      <c r="J138" s="2">
        <v>11</v>
      </c>
      <c r="K138" s="2">
        <v>22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 spans="1:26">
      <c r="A139" s="2"/>
      <c r="B139" s="20"/>
      <c r="C139" s="25"/>
      <c r="D139" s="2"/>
      <c r="E139" s="2"/>
      <c r="F139" s="1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 spans="1:26">
      <c r="A140" s="2"/>
      <c r="B140" s="29"/>
      <c r="C140" s="30" t="s">
        <v>323</v>
      </c>
      <c r="D140" s="842" t="s">
        <v>256</v>
      </c>
      <c r="E140" s="31" t="s">
        <v>255</v>
      </c>
      <c r="F140" s="1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" customHeight="1" spans="1:26">
      <c r="A141" s="2"/>
      <c r="B141" s="29"/>
      <c r="C141" s="32">
        <v>1</v>
      </c>
      <c r="D141" s="855" t="s">
        <v>366</v>
      </c>
      <c r="E141" s="34" t="s">
        <v>640</v>
      </c>
      <c r="F141" s="1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52.5" customHeight="1" spans="1:26">
      <c r="A142" s="2"/>
      <c r="B142" s="29"/>
      <c r="C142" s="32">
        <v>2</v>
      </c>
      <c r="D142" s="855" t="s">
        <v>651</v>
      </c>
      <c r="E142" s="56"/>
      <c r="F142" s="1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52.5" customHeight="1" spans="1:26">
      <c r="A143" s="2"/>
      <c r="B143" s="29"/>
      <c r="C143" s="32">
        <v>3</v>
      </c>
      <c r="D143" s="855" t="s">
        <v>652</v>
      </c>
      <c r="E143" s="56"/>
      <c r="F143" s="1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52.5" customHeight="1" spans="1:26">
      <c r="A144" s="2"/>
      <c r="B144" s="20"/>
      <c r="C144" s="32">
        <v>4</v>
      </c>
      <c r="D144" s="86" t="s">
        <v>653</v>
      </c>
      <c r="E144" s="35"/>
      <c r="F144" s="1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 spans="1:26">
      <c r="A145" s="2"/>
      <c r="B145" s="36"/>
      <c r="C145" s="53"/>
      <c r="D145" s="53"/>
      <c r="E145" s="53"/>
      <c r="F145" s="2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 spans="1:26">
      <c r="A148" s="2"/>
      <c r="B148" s="65"/>
      <c r="C148" s="66" t="s">
        <v>654</v>
      </c>
      <c r="D148" s="67"/>
      <c r="E148" s="67"/>
      <c r="F148" s="7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 spans="1:26">
      <c r="A149" s="2"/>
      <c r="B149" s="68"/>
      <c r="C149" s="69"/>
      <c r="D149" s="69"/>
      <c r="E149" s="69"/>
      <c r="F149" s="1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Height="1" spans="1:26">
      <c r="A150" s="2"/>
      <c r="B150" s="68"/>
      <c r="C150" s="70"/>
      <c r="D150" s="71"/>
      <c r="E150" s="72"/>
      <c r="F150" s="1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Height="1" spans="1:26">
      <c r="A151" s="2"/>
      <c r="B151" s="68"/>
      <c r="C151" s="48" t="s">
        <v>655</v>
      </c>
      <c r="D151" s="69"/>
      <c r="E151" s="79"/>
      <c r="F151" s="1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Height="1" spans="1:26">
      <c r="A152" s="2"/>
      <c r="B152" s="68"/>
      <c r="C152" s="48" t="s">
        <v>656</v>
      </c>
      <c r="D152" s="91"/>
      <c r="E152" s="92"/>
      <c r="F152" s="1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Height="1" spans="1:26">
      <c r="A153" s="2"/>
      <c r="B153" s="68"/>
      <c r="C153" s="48" t="s">
        <v>657</v>
      </c>
      <c r="D153" s="61"/>
      <c r="E153" s="62"/>
      <c r="F153" s="1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Height="1" spans="1:26">
      <c r="A154" s="2"/>
      <c r="B154" s="68"/>
      <c r="C154" s="48" t="s">
        <v>658</v>
      </c>
      <c r="D154" s="61"/>
      <c r="E154" s="62"/>
      <c r="F154" s="1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Height="1" spans="1:26">
      <c r="A155" s="2"/>
      <c r="B155" s="68"/>
      <c r="C155" s="48" t="s">
        <v>659</v>
      </c>
      <c r="D155" s="61"/>
      <c r="E155" s="62"/>
      <c r="F155" s="1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Height="1" spans="1:26">
      <c r="A156" s="2"/>
      <c r="B156" s="68"/>
      <c r="C156" s="78"/>
      <c r="D156" s="61"/>
      <c r="E156" s="62"/>
      <c r="F156" s="1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Height="1" spans="1:26">
      <c r="A157" s="2"/>
      <c r="B157" s="68"/>
      <c r="C157" s="80"/>
      <c r="D157" s="93"/>
      <c r="E157" s="94"/>
      <c r="F157" s="1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 spans="1:26">
      <c r="A158" s="2"/>
      <c r="B158" s="20"/>
      <c r="C158" s="25"/>
      <c r="D158" s="2"/>
      <c r="E158" s="2"/>
      <c r="F158" s="1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 spans="1:26">
      <c r="A159" s="2"/>
      <c r="B159" s="20"/>
      <c r="C159" s="83" t="s">
        <v>322</v>
      </c>
      <c r="D159" s="84"/>
      <c r="E159" s="84"/>
      <c r="F159" s="19"/>
      <c r="G159" s="2"/>
      <c r="H159" s="2"/>
      <c r="I159" s="2"/>
      <c r="J159" s="2">
        <v>17</v>
      </c>
      <c r="K159" s="2">
        <v>28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 spans="1:26">
      <c r="A160" s="2"/>
      <c r="B160" s="20"/>
      <c r="C160" s="25"/>
      <c r="D160" s="2"/>
      <c r="E160" s="2"/>
      <c r="F160" s="1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 spans="1:26">
      <c r="A161" s="2"/>
      <c r="B161" s="29"/>
      <c r="C161" s="30" t="s">
        <v>323</v>
      </c>
      <c r="D161" s="842" t="s">
        <v>256</v>
      </c>
      <c r="E161" s="31" t="s">
        <v>255</v>
      </c>
      <c r="F161" s="1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46.5" customHeight="1" spans="1:26">
      <c r="A162" s="2"/>
      <c r="B162" s="29"/>
      <c r="C162" s="32">
        <v>1</v>
      </c>
      <c r="D162" s="855" t="s">
        <v>366</v>
      </c>
      <c r="E162" s="34" t="s">
        <v>640</v>
      </c>
      <c r="F162" s="1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46.5" customHeight="1" spans="1:26">
      <c r="A163" s="2"/>
      <c r="B163" s="29"/>
      <c r="C163" s="32">
        <v>2</v>
      </c>
      <c r="D163" s="855" t="s">
        <v>660</v>
      </c>
      <c r="E163" s="56"/>
      <c r="F163" s="1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46.5" customHeight="1" spans="1:26">
      <c r="A164" s="2"/>
      <c r="B164" s="29"/>
      <c r="C164" s="32">
        <v>3</v>
      </c>
      <c r="D164" s="855" t="s">
        <v>661</v>
      </c>
      <c r="E164" s="56"/>
      <c r="F164" s="1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46.5" customHeight="1" spans="1:26">
      <c r="A165" s="2"/>
      <c r="B165" s="20"/>
      <c r="C165" s="32">
        <v>4</v>
      </c>
      <c r="D165" s="86" t="s">
        <v>662</v>
      </c>
      <c r="E165" s="35"/>
      <c r="F165" s="1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 spans="1:26">
      <c r="A166" s="2"/>
      <c r="B166" s="36"/>
      <c r="C166" s="53"/>
      <c r="D166" s="53"/>
      <c r="E166" s="53"/>
      <c r="F166" s="2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 spans="1:26">
      <c r="A168" s="2"/>
      <c r="B168" s="95"/>
      <c r="C168" s="66" t="s">
        <v>663</v>
      </c>
      <c r="D168" s="67"/>
      <c r="E168" s="67"/>
      <c r="F168" s="7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 spans="1:26">
      <c r="A169" s="2"/>
      <c r="B169" s="68"/>
      <c r="C169" s="69"/>
      <c r="D169" s="69"/>
      <c r="E169" s="69"/>
      <c r="F169" s="1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Height="1" spans="1:26">
      <c r="A170" s="2"/>
      <c r="B170" s="68"/>
      <c r="C170" s="70"/>
      <c r="D170" s="71"/>
      <c r="E170" s="72"/>
      <c r="F170" s="1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Height="1" spans="1:26">
      <c r="A171" s="2"/>
      <c r="B171" s="68"/>
      <c r="C171" s="48" t="s">
        <v>664</v>
      </c>
      <c r="D171" s="49"/>
      <c r="E171" s="79"/>
      <c r="F171" s="1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Height="1" spans="1:26">
      <c r="A172" s="2"/>
      <c r="B172" s="68"/>
      <c r="C172" s="48" t="s">
        <v>665</v>
      </c>
      <c r="D172" s="49"/>
      <c r="E172" s="79"/>
      <c r="F172" s="1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Height="1" spans="1:26">
      <c r="A173" s="2"/>
      <c r="B173" s="68"/>
      <c r="C173" s="48" t="s">
        <v>666</v>
      </c>
      <c r="D173" s="49"/>
      <c r="E173" s="79"/>
      <c r="F173" s="1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Height="1" spans="1:26">
      <c r="A174" s="2"/>
      <c r="B174" s="68"/>
      <c r="C174" s="80"/>
      <c r="D174" s="75"/>
      <c r="E174" s="82"/>
      <c r="F174" s="1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 spans="1:26">
      <c r="A175" s="2"/>
      <c r="B175" s="20"/>
      <c r="C175" s="25"/>
      <c r="D175" s="2"/>
      <c r="E175" s="2"/>
      <c r="F175" s="1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3.25" customHeight="1" spans="1:26">
      <c r="A176" s="2"/>
      <c r="B176" s="20"/>
      <c r="C176" s="83" t="s">
        <v>322</v>
      </c>
      <c r="D176" s="84"/>
      <c r="E176" s="84"/>
      <c r="F176" s="19"/>
      <c r="G176" s="2"/>
      <c r="H176" s="2"/>
      <c r="I176" s="2"/>
      <c r="J176" s="2">
        <v>12</v>
      </c>
      <c r="K176" s="2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 spans="1:26">
      <c r="A177" s="2"/>
      <c r="B177" s="20"/>
      <c r="C177" s="25"/>
      <c r="D177" s="2"/>
      <c r="E177" s="2"/>
      <c r="F177" s="1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 spans="1:26">
      <c r="A178" s="2"/>
      <c r="B178" s="29"/>
      <c r="C178" s="30" t="s">
        <v>323</v>
      </c>
      <c r="D178" s="842" t="s">
        <v>256</v>
      </c>
      <c r="E178" s="31" t="s">
        <v>255</v>
      </c>
      <c r="F178" s="1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" customHeight="1" spans="1:26">
      <c r="A179" s="2"/>
      <c r="B179" s="29"/>
      <c r="C179" s="32">
        <v>1</v>
      </c>
      <c r="D179" s="855" t="s">
        <v>366</v>
      </c>
      <c r="E179" s="34" t="s">
        <v>640</v>
      </c>
      <c r="F179" s="1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" customHeight="1" spans="1:26">
      <c r="A180" s="2"/>
      <c r="B180" s="29"/>
      <c r="C180" s="32">
        <v>2</v>
      </c>
      <c r="D180" s="855" t="s">
        <v>667</v>
      </c>
      <c r="E180" s="56"/>
      <c r="F180" s="1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" customHeight="1" spans="1:26">
      <c r="A181" s="2"/>
      <c r="B181" s="29"/>
      <c r="C181" s="32">
        <v>3</v>
      </c>
      <c r="D181" s="86" t="s">
        <v>668</v>
      </c>
      <c r="E181" s="56"/>
      <c r="F181" s="1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" customHeight="1" spans="1:26">
      <c r="A182" s="2"/>
      <c r="B182" s="20"/>
      <c r="C182" s="32">
        <v>4</v>
      </c>
      <c r="D182" s="86" t="s">
        <v>669</v>
      </c>
      <c r="E182" s="35"/>
      <c r="F182" s="1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 spans="1:26">
      <c r="A183" s="2"/>
      <c r="B183" s="36"/>
      <c r="C183" s="53"/>
      <c r="D183" s="53"/>
      <c r="E183" s="53"/>
      <c r="F183" s="2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 spans="1:26">
      <c r="A188" s="2"/>
      <c r="B188" s="95"/>
      <c r="C188" s="66" t="s">
        <v>670</v>
      </c>
      <c r="D188" s="67"/>
      <c r="E188" s="67"/>
      <c r="F188" s="7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 spans="1:26">
      <c r="A189" s="2"/>
      <c r="B189" s="68"/>
      <c r="C189" s="69"/>
      <c r="D189" s="69"/>
      <c r="E189" s="69"/>
      <c r="F189" s="1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Height="1" spans="1:26">
      <c r="A190" s="2"/>
      <c r="B190" s="68"/>
      <c r="C190" s="70"/>
      <c r="D190" s="71"/>
      <c r="E190" s="72"/>
      <c r="F190" s="1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Height="1" spans="1:26">
      <c r="A191" s="2"/>
      <c r="B191" s="68"/>
      <c r="C191" s="48" t="s">
        <v>671</v>
      </c>
      <c r="D191" s="69"/>
      <c r="E191" s="79"/>
      <c r="F191" s="1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Height="1" spans="1:26">
      <c r="A192" s="2"/>
      <c r="B192" s="68"/>
      <c r="C192" s="48" t="s">
        <v>672</v>
      </c>
      <c r="D192" s="91"/>
      <c r="E192" s="92"/>
      <c r="F192" s="1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Height="1" spans="1:26">
      <c r="A193" s="2"/>
      <c r="B193" s="68"/>
      <c r="C193" s="48" t="s">
        <v>673</v>
      </c>
      <c r="D193" s="61"/>
      <c r="E193" s="62"/>
      <c r="F193" s="1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Height="1" spans="1:26">
      <c r="A194" s="2"/>
      <c r="B194" s="68"/>
      <c r="C194" s="80"/>
      <c r="D194" s="93"/>
      <c r="E194" s="94"/>
      <c r="F194" s="1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 spans="1:26">
      <c r="A195" s="2"/>
      <c r="B195" s="20"/>
      <c r="C195" s="25"/>
      <c r="D195" s="2"/>
      <c r="E195" s="2"/>
      <c r="F195" s="1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" customHeight="1" spans="1:26">
      <c r="A196" s="2"/>
      <c r="B196" s="20"/>
      <c r="C196" s="83" t="s">
        <v>322</v>
      </c>
      <c r="D196" s="84"/>
      <c r="E196" s="85"/>
      <c r="F196" s="19"/>
      <c r="G196" s="2"/>
      <c r="H196" s="2"/>
      <c r="I196" s="2"/>
      <c r="J196" s="2">
        <v>15</v>
      </c>
      <c r="K196" s="2">
        <v>26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 spans="1:26">
      <c r="A197" s="2"/>
      <c r="B197" s="20"/>
      <c r="C197" s="25"/>
      <c r="D197" s="2"/>
      <c r="E197" s="2"/>
      <c r="F197" s="1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 spans="1:26">
      <c r="A198" s="2"/>
      <c r="B198" s="29"/>
      <c r="C198" s="30" t="s">
        <v>323</v>
      </c>
      <c r="D198" s="842" t="s">
        <v>256</v>
      </c>
      <c r="E198" s="31" t="s">
        <v>255</v>
      </c>
      <c r="F198" s="1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" customHeight="1" spans="1:26">
      <c r="A199" s="2"/>
      <c r="B199" s="29"/>
      <c r="C199" s="32">
        <v>1</v>
      </c>
      <c r="D199" s="855" t="s">
        <v>366</v>
      </c>
      <c r="E199" s="34" t="s">
        <v>640</v>
      </c>
      <c r="F199" s="1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" customHeight="1" spans="1:26">
      <c r="A200" s="2"/>
      <c r="B200" s="29"/>
      <c r="C200" s="32">
        <v>2</v>
      </c>
      <c r="D200" s="855" t="s">
        <v>511</v>
      </c>
      <c r="E200" s="56"/>
      <c r="F200" s="1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6" customHeight="1" spans="1:26">
      <c r="A201" s="2"/>
      <c r="B201" s="29"/>
      <c r="C201" s="32">
        <v>3</v>
      </c>
      <c r="D201" s="86" t="s">
        <v>512</v>
      </c>
      <c r="E201" s="56"/>
      <c r="F201" s="1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" customHeight="1" spans="1:26">
      <c r="A202" s="2"/>
      <c r="B202" s="20"/>
      <c r="C202" s="32">
        <v>4</v>
      </c>
      <c r="D202" s="86" t="s">
        <v>513</v>
      </c>
      <c r="E202" s="35"/>
      <c r="F202" s="1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 spans="1:26">
      <c r="A203" s="2"/>
      <c r="B203" s="36"/>
      <c r="C203" s="53"/>
      <c r="D203" s="53"/>
      <c r="E203" s="53"/>
      <c r="F203" s="2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 spans="1:26">
      <c r="A207" s="2"/>
      <c r="B207" s="65"/>
      <c r="C207" s="66" t="s">
        <v>674</v>
      </c>
      <c r="D207" s="67"/>
      <c r="E207" s="67"/>
      <c r="F207" s="7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 spans="1:26">
      <c r="A208" s="2"/>
      <c r="B208" s="20"/>
      <c r="C208" s="25"/>
      <c r="D208" s="2"/>
      <c r="E208" s="2"/>
      <c r="F208" s="1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75" customHeight="1" spans="1:26">
      <c r="A209" s="2"/>
      <c r="B209" s="20"/>
      <c r="C209" s="96" t="s">
        <v>322</v>
      </c>
      <c r="D209" s="10"/>
      <c r="E209" s="44"/>
      <c r="F209" s="19"/>
      <c r="G209" s="2"/>
      <c r="H209" s="2"/>
      <c r="I209" s="2"/>
      <c r="J209" s="2">
        <v>18</v>
      </c>
      <c r="K209" s="2">
        <v>29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 spans="1:26">
      <c r="A210" s="2"/>
      <c r="B210" s="20"/>
      <c r="C210" s="25"/>
      <c r="D210" s="2"/>
      <c r="E210" s="2"/>
      <c r="F210" s="1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 spans="1:26">
      <c r="A211" s="2"/>
      <c r="B211" s="29"/>
      <c r="C211" s="30" t="s">
        <v>323</v>
      </c>
      <c r="D211" s="842" t="s">
        <v>256</v>
      </c>
      <c r="E211" s="31" t="s">
        <v>255</v>
      </c>
      <c r="F211" s="1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75" customHeight="1" spans="1:26">
      <c r="A212" s="2"/>
      <c r="B212" s="29"/>
      <c r="C212" s="32">
        <v>1</v>
      </c>
      <c r="D212" s="843" t="s">
        <v>366</v>
      </c>
      <c r="E212" s="34" t="s">
        <v>640</v>
      </c>
      <c r="F212" s="1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75" customHeight="1" spans="1:26">
      <c r="A213" s="2"/>
      <c r="B213" s="29"/>
      <c r="C213" s="32">
        <v>4</v>
      </c>
      <c r="D213" s="843" t="s">
        <v>329</v>
      </c>
      <c r="E213" s="35"/>
      <c r="F213" s="1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 spans="1:26">
      <c r="A214" s="2"/>
      <c r="B214" s="36"/>
      <c r="C214" s="37"/>
      <c r="D214" s="38"/>
      <c r="E214" s="37"/>
      <c r="F214" s="2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 spans="1:26">
      <c r="A215" s="2"/>
      <c r="B215" s="12"/>
      <c r="C215" s="12"/>
      <c r="D215" s="12"/>
      <c r="E215" s="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" customHeight="1" spans="1:26">
      <c r="A218" s="2"/>
      <c r="B218" s="97"/>
      <c r="C218" s="40" t="s">
        <v>675</v>
      </c>
      <c r="D218" s="41"/>
      <c r="E218" s="41"/>
      <c r="F218" s="4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 spans="1:26">
      <c r="A219" s="2"/>
      <c r="B219" s="17"/>
      <c r="C219" s="18"/>
      <c r="D219" s="18"/>
      <c r="E219" s="18"/>
      <c r="F219" s="9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 spans="1:26">
      <c r="A220" s="2"/>
      <c r="B220" s="20"/>
      <c r="C220" s="99" t="s">
        <v>378</v>
      </c>
      <c r="D220" s="100"/>
      <c r="E220" s="101"/>
      <c r="F220" s="1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 spans="1:26">
      <c r="A221" s="2"/>
      <c r="B221" s="22"/>
      <c r="C221" s="23"/>
      <c r="D221" s="23"/>
      <c r="E221" s="23"/>
      <c r="F221" s="2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Height="1" spans="1:26">
      <c r="A222" s="2"/>
      <c r="B222" s="20"/>
      <c r="C222" s="25"/>
      <c r="D222" s="2"/>
      <c r="E222" s="2"/>
      <c r="F222" s="1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" customHeight="1" spans="1:26">
      <c r="A223" s="2"/>
      <c r="B223" s="20"/>
      <c r="C223" s="83" t="s">
        <v>322</v>
      </c>
      <c r="D223" s="84"/>
      <c r="E223" s="84"/>
      <c r="F223" s="85"/>
      <c r="G223" s="2"/>
      <c r="H223" s="2"/>
      <c r="I223" s="2"/>
      <c r="J223" s="2">
        <v>5</v>
      </c>
      <c r="K223" s="2">
        <v>39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4.5" customHeight="1" spans="1:26">
      <c r="A224" s="2"/>
      <c r="B224" s="20"/>
      <c r="C224" s="25"/>
      <c r="D224" s="2"/>
      <c r="E224" s="2"/>
      <c r="F224" s="1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2.25" customHeight="1" spans="1:26">
      <c r="A225" s="2"/>
      <c r="B225" s="29"/>
      <c r="C225" s="30" t="s">
        <v>323</v>
      </c>
      <c r="D225" s="842" t="s">
        <v>256</v>
      </c>
      <c r="E225" s="31" t="s">
        <v>255</v>
      </c>
      <c r="F225" s="1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" customHeight="1" spans="1:26">
      <c r="A226" s="2"/>
      <c r="B226" s="29"/>
      <c r="C226" s="32">
        <v>1</v>
      </c>
      <c r="D226" s="844" t="s">
        <v>324</v>
      </c>
      <c r="E226" s="55" t="s">
        <v>380</v>
      </c>
      <c r="F226" s="1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" customHeight="1" spans="1:26">
      <c r="A227" s="2"/>
      <c r="B227" s="29"/>
      <c r="C227" s="32">
        <v>4</v>
      </c>
      <c r="D227" s="844" t="s">
        <v>329</v>
      </c>
      <c r="E227" s="35"/>
      <c r="F227" s="1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 spans="1:26">
      <c r="A228" s="2"/>
      <c r="B228" s="36"/>
      <c r="C228" s="53"/>
      <c r="D228" s="53"/>
      <c r="E228" s="53"/>
      <c r="F228" s="2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 spans="1:26">
      <c r="A230" s="2"/>
      <c r="B230" s="39"/>
      <c r="C230" s="40" t="s">
        <v>676</v>
      </c>
      <c r="D230" s="41"/>
      <c r="E230" s="41"/>
      <c r="F230" s="10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 spans="1:26">
      <c r="A231" s="2"/>
      <c r="B231" s="20"/>
      <c r="C231" s="25"/>
      <c r="D231" s="2"/>
      <c r="E231" s="2"/>
      <c r="F231" s="1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75" customHeight="1" spans="1:26">
      <c r="A232" s="2"/>
      <c r="B232" s="20"/>
      <c r="C232" s="83" t="s">
        <v>322</v>
      </c>
      <c r="D232" s="84"/>
      <c r="E232" s="85"/>
      <c r="F232" s="19"/>
      <c r="G232" s="2"/>
      <c r="H232" s="2"/>
      <c r="I232" s="2"/>
      <c r="J232" s="2">
        <v>6</v>
      </c>
      <c r="K232" s="2">
        <v>40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4.5" customHeight="1" spans="1:26">
      <c r="A233" s="2"/>
      <c r="B233" s="20"/>
      <c r="C233" s="25"/>
      <c r="D233" s="2"/>
      <c r="E233" s="2"/>
      <c r="F233" s="1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 spans="1:26">
      <c r="A234" s="2"/>
      <c r="B234" s="29"/>
      <c r="C234" s="30" t="s">
        <v>323</v>
      </c>
      <c r="D234" s="842" t="s">
        <v>256</v>
      </c>
      <c r="E234" s="31" t="s">
        <v>255</v>
      </c>
      <c r="F234" s="1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" customHeight="1" spans="1:26">
      <c r="A235" s="2"/>
      <c r="B235" s="29"/>
      <c r="C235" s="32">
        <v>1</v>
      </c>
      <c r="D235" s="844" t="s">
        <v>324</v>
      </c>
      <c r="E235" s="55" t="s">
        <v>380</v>
      </c>
      <c r="F235" s="1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" customHeight="1" spans="1:26">
      <c r="A236" s="2"/>
      <c r="B236" s="29"/>
      <c r="C236" s="32">
        <v>4</v>
      </c>
      <c r="D236" s="844" t="s">
        <v>329</v>
      </c>
      <c r="E236" s="35"/>
      <c r="F236" s="1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 spans="1:26">
      <c r="A237" s="2"/>
      <c r="B237" s="36"/>
      <c r="C237" s="53"/>
      <c r="D237" s="53"/>
      <c r="E237" s="53"/>
      <c r="F237" s="2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 spans="1:26">
      <c r="A239" s="2"/>
      <c r="B239" s="39"/>
      <c r="C239" s="40" t="s">
        <v>677</v>
      </c>
      <c r="D239" s="41"/>
      <c r="E239" s="41"/>
      <c r="F239" s="10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 spans="1:26">
      <c r="A240" s="2"/>
      <c r="B240" s="20"/>
      <c r="C240" s="25"/>
      <c r="D240" s="2"/>
      <c r="E240" s="2"/>
      <c r="F240" s="1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6.25" customHeight="1" spans="1:26">
      <c r="A241" s="2"/>
      <c r="B241" s="20"/>
      <c r="C241" s="83" t="s">
        <v>322</v>
      </c>
      <c r="D241" s="84"/>
      <c r="E241" s="85"/>
      <c r="F241" s="19"/>
      <c r="G241" s="2"/>
      <c r="H241" s="2"/>
      <c r="I241" s="2"/>
      <c r="J241" s="2">
        <v>7</v>
      </c>
      <c r="K241" s="2">
        <v>41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4.5" customHeight="1" spans="1:26">
      <c r="A242" s="2"/>
      <c r="B242" s="20"/>
      <c r="C242" s="25"/>
      <c r="D242" s="2"/>
      <c r="E242" s="2"/>
      <c r="F242" s="1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 spans="1:26">
      <c r="A243" s="2"/>
      <c r="B243" s="29"/>
      <c r="C243" s="30" t="s">
        <v>323</v>
      </c>
      <c r="D243" s="842" t="s">
        <v>256</v>
      </c>
      <c r="E243" s="31" t="s">
        <v>255</v>
      </c>
      <c r="F243" s="1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" customHeight="1" spans="1:26">
      <c r="A244" s="2"/>
      <c r="B244" s="29"/>
      <c r="C244" s="32">
        <v>1</v>
      </c>
      <c r="D244" s="844" t="s">
        <v>324</v>
      </c>
      <c r="E244" s="55" t="s">
        <v>380</v>
      </c>
      <c r="F244" s="1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" customHeight="1" spans="1:26">
      <c r="A245" s="2"/>
      <c r="B245" s="29"/>
      <c r="C245" s="32">
        <v>4</v>
      </c>
      <c r="D245" s="844" t="s">
        <v>329</v>
      </c>
      <c r="E245" s="35"/>
      <c r="F245" s="1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 spans="1:26">
      <c r="A246" s="2"/>
      <c r="B246" s="36"/>
      <c r="C246" s="53"/>
      <c r="D246" s="53"/>
      <c r="E246" s="53"/>
      <c r="F246" s="2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" customHeight="1" spans="1:26">
      <c r="A249" s="2"/>
      <c r="B249" s="39"/>
      <c r="C249" s="103" t="s">
        <v>678</v>
      </c>
      <c r="D249" s="10"/>
      <c r="E249" s="10"/>
      <c r="F249" s="10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 spans="1:26">
      <c r="A250" s="2"/>
      <c r="B250" s="20"/>
      <c r="C250" s="25"/>
      <c r="D250" s="2"/>
      <c r="E250" s="2"/>
      <c r="F250" s="1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" customHeight="1" spans="1:26">
      <c r="A251" s="2"/>
      <c r="B251" s="20"/>
      <c r="C251" s="83" t="s">
        <v>322</v>
      </c>
      <c r="D251" s="84"/>
      <c r="E251" s="85"/>
      <c r="F251" s="19"/>
      <c r="G251" s="2"/>
      <c r="H251" s="2"/>
      <c r="I251" s="2"/>
      <c r="J251" s="2">
        <v>8</v>
      </c>
      <c r="K251" s="2">
        <v>42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4.5" customHeight="1" spans="1:26">
      <c r="A252" s="2"/>
      <c r="B252" s="20"/>
      <c r="C252" s="25"/>
      <c r="D252" s="2"/>
      <c r="E252" s="2"/>
      <c r="F252" s="1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 spans="1:26">
      <c r="A253" s="2"/>
      <c r="B253" s="29"/>
      <c r="C253" s="30" t="s">
        <v>323</v>
      </c>
      <c r="D253" s="842" t="s">
        <v>256</v>
      </c>
      <c r="E253" s="31" t="s">
        <v>255</v>
      </c>
      <c r="F253" s="1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" customHeight="1" spans="1:26">
      <c r="A254" s="2"/>
      <c r="B254" s="29"/>
      <c r="C254" s="32">
        <v>1</v>
      </c>
      <c r="D254" s="844" t="s">
        <v>329</v>
      </c>
      <c r="E254" s="55" t="s">
        <v>380</v>
      </c>
      <c r="F254" s="1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" customHeight="1" spans="1:26">
      <c r="A255" s="2"/>
      <c r="B255" s="29"/>
      <c r="C255" s="32">
        <v>4</v>
      </c>
      <c r="D255" s="844" t="s">
        <v>324</v>
      </c>
      <c r="E255" s="35"/>
      <c r="F255" s="1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 spans="1:26">
      <c r="A256" s="2"/>
      <c r="B256" s="36"/>
      <c r="C256" s="53"/>
      <c r="D256" s="53"/>
      <c r="E256" s="53"/>
      <c r="F256" s="2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 spans="1:26">
      <c r="A259" s="2"/>
      <c r="B259" s="2"/>
      <c r="C259" s="12" t="s">
        <v>679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 spans="1:26">
      <c r="A264" s="2"/>
      <c r="B264" s="95" t="s">
        <v>680</v>
      </c>
      <c r="C264" s="104"/>
      <c r="D264" s="105"/>
      <c r="E264" s="105"/>
      <c r="F264" s="10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/>
    <row r="266" ht="13.5" customHeight="1" spans="1:26">
      <c r="A266" s="2"/>
      <c r="B266" s="65"/>
      <c r="C266" s="66" t="s">
        <v>681</v>
      </c>
      <c r="D266" s="67"/>
      <c r="E266" s="67"/>
      <c r="F266" s="6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 spans="1:26">
      <c r="A267" s="2"/>
      <c r="B267" s="20"/>
      <c r="C267" s="25"/>
      <c r="D267" s="2"/>
      <c r="E267" s="2"/>
      <c r="F267" s="1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75" customHeight="1" spans="1:26">
      <c r="A268" s="2"/>
      <c r="B268" s="20"/>
      <c r="C268" s="83" t="s">
        <v>322</v>
      </c>
      <c r="D268" s="84"/>
      <c r="E268" s="85"/>
      <c r="F268" s="19"/>
      <c r="G268" s="2"/>
      <c r="H268" s="2"/>
      <c r="I268" s="2"/>
      <c r="J268" s="2">
        <v>4</v>
      </c>
      <c r="K268" s="2">
        <v>33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 spans="1:26">
      <c r="A269" s="2"/>
      <c r="B269" s="20"/>
      <c r="C269" s="25"/>
      <c r="D269" s="2"/>
      <c r="E269" s="2"/>
      <c r="F269" s="1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 spans="1:26">
      <c r="A270" s="2"/>
      <c r="B270" s="29"/>
      <c r="C270" s="30" t="s">
        <v>323</v>
      </c>
      <c r="D270" s="842" t="s">
        <v>256</v>
      </c>
      <c r="E270" s="31" t="s">
        <v>255</v>
      </c>
      <c r="F270" s="1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75" customHeight="1" spans="1:26">
      <c r="A271" s="2"/>
      <c r="B271" s="29"/>
      <c r="C271" s="32">
        <v>1</v>
      </c>
      <c r="D271" s="843" t="s">
        <v>366</v>
      </c>
      <c r="E271" s="34" t="s">
        <v>640</v>
      </c>
      <c r="F271" s="1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75" customHeight="1" spans="1:26">
      <c r="A272" s="2"/>
      <c r="B272" s="29"/>
      <c r="C272" s="32">
        <v>4</v>
      </c>
      <c r="D272" s="843" t="s">
        <v>329</v>
      </c>
      <c r="E272" s="35"/>
      <c r="F272" s="1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 spans="1:26">
      <c r="A273" s="2"/>
      <c r="B273" s="36"/>
      <c r="C273" s="37"/>
      <c r="D273" s="38"/>
      <c r="E273" s="37"/>
      <c r="F273" s="2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/>
    <row r="275" ht="13.5" customHeight="1" spans="1:26">
      <c r="A275" s="2"/>
      <c r="B275" s="65"/>
      <c r="C275" s="66" t="s">
        <v>682</v>
      </c>
      <c r="D275" s="67"/>
      <c r="E275" s="67"/>
      <c r="F275" s="6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 spans="1:26">
      <c r="A276" s="2"/>
      <c r="B276" s="20"/>
      <c r="C276" s="25"/>
      <c r="D276" s="2"/>
      <c r="E276" s="2"/>
      <c r="F276" s="1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75" customHeight="1" spans="1:26">
      <c r="A277" s="2"/>
      <c r="B277" s="20"/>
      <c r="C277" s="83" t="s">
        <v>322</v>
      </c>
      <c r="D277" s="84"/>
      <c r="E277" s="85"/>
      <c r="F277" s="19"/>
      <c r="G277" s="2"/>
      <c r="H277" s="2"/>
      <c r="I277" s="2"/>
      <c r="J277" s="2">
        <v>5</v>
      </c>
      <c r="K277" s="2">
        <v>34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 spans="1:26">
      <c r="A278" s="2"/>
      <c r="B278" s="20"/>
      <c r="C278" s="25"/>
      <c r="D278" s="2"/>
      <c r="E278" s="2"/>
      <c r="F278" s="1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 spans="1:26">
      <c r="A279" s="2"/>
      <c r="B279" s="29"/>
      <c r="C279" s="30" t="s">
        <v>323</v>
      </c>
      <c r="D279" s="842" t="s">
        <v>256</v>
      </c>
      <c r="E279" s="31" t="s">
        <v>255</v>
      </c>
      <c r="F279" s="1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75" customHeight="1" spans="1:26">
      <c r="A280" s="2"/>
      <c r="B280" s="29"/>
      <c r="C280" s="32">
        <v>1</v>
      </c>
      <c r="D280" s="843" t="s">
        <v>366</v>
      </c>
      <c r="E280" s="34" t="s">
        <v>640</v>
      </c>
      <c r="F280" s="1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75" customHeight="1" spans="1:26">
      <c r="A281" s="2"/>
      <c r="B281" s="29"/>
      <c r="C281" s="32">
        <v>4</v>
      </c>
      <c r="D281" s="843" t="s">
        <v>329</v>
      </c>
      <c r="E281" s="35"/>
      <c r="F281" s="1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 spans="1:26">
      <c r="A282" s="2"/>
      <c r="B282" s="36"/>
      <c r="C282" s="37"/>
      <c r="D282" s="38"/>
      <c r="E282" s="37"/>
      <c r="F282" s="2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 spans="1:26">
      <c r="A286" s="2"/>
      <c r="B286" s="65"/>
      <c r="C286" s="66" t="s">
        <v>683</v>
      </c>
      <c r="D286" s="67"/>
      <c r="E286" s="67"/>
      <c r="F286" s="7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 spans="1:26">
      <c r="A287" s="2"/>
      <c r="B287" s="20"/>
      <c r="C287" s="25"/>
      <c r="D287" s="2"/>
      <c r="E287" s="2"/>
      <c r="F287" s="1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75" customHeight="1" spans="1:26">
      <c r="A288" s="2"/>
      <c r="B288" s="20"/>
      <c r="C288" s="83" t="s">
        <v>322</v>
      </c>
      <c r="D288" s="84"/>
      <c r="E288" s="85"/>
      <c r="F288" s="19"/>
      <c r="G288" s="2"/>
      <c r="H288" s="2"/>
      <c r="I288" s="2"/>
      <c r="J288" s="2">
        <v>1</v>
      </c>
      <c r="K288" s="2">
        <v>30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 spans="1:26">
      <c r="A289" s="2"/>
      <c r="B289" s="20"/>
      <c r="C289" s="25"/>
      <c r="D289" s="2"/>
      <c r="E289" s="2"/>
      <c r="F289" s="1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 spans="1:26">
      <c r="A290" s="2"/>
      <c r="B290" s="29"/>
      <c r="C290" s="30" t="s">
        <v>323</v>
      </c>
      <c r="D290" s="842" t="s">
        <v>256</v>
      </c>
      <c r="E290" s="31" t="s">
        <v>255</v>
      </c>
      <c r="F290" s="1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75" customHeight="1" spans="1:26">
      <c r="A291" s="2"/>
      <c r="B291" s="29"/>
      <c r="C291" s="32">
        <v>1</v>
      </c>
      <c r="D291" s="843" t="s">
        <v>366</v>
      </c>
      <c r="E291" s="34" t="s">
        <v>640</v>
      </c>
      <c r="F291" s="1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75" customHeight="1" spans="1:26">
      <c r="A292" s="2"/>
      <c r="B292" s="29"/>
      <c r="C292" s="32">
        <v>4</v>
      </c>
      <c r="D292" s="843" t="s">
        <v>329</v>
      </c>
      <c r="E292" s="35"/>
      <c r="F292" s="1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 spans="1:26">
      <c r="A293" s="2"/>
      <c r="B293" s="36"/>
      <c r="C293" s="37"/>
      <c r="D293" s="38"/>
      <c r="E293" s="37"/>
      <c r="F293" s="2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/>
    <row r="295" ht="13.5" customHeight="1" spans="1:26">
      <c r="A295" s="2"/>
      <c r="B295" s="65"/>
      <c r="C295" s="66" t="s">
        <v>684</v>
      </c>
      <c r="D295" s="67"/>
      <c r="E295" s="67"/>
      <c r="F295" s="6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 spans="1:26">
      <c r="A296" s="2"/>
      <c r="B296" s="20"/>
      <c r="C296" s="25"/>
      <c r="D296" s="2"/>
      <c r="E296" s="2"/>
      <c r="F296" s="1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75" customHeight="1" spans="1:26">
      <c r="A297" s="2"/>
      <c r="B297" s="20"/>
      <c r="C297" s="83" t="s">
        <v>322</v>
      </c>
      <c r="D297" s="84"/>
      <c r="E297" s="85"/>
      <c r="F297" s="19"/>
      <c r="G297" s="2"/>
      <c r="H297" s="2"/>
      <c r="I297" s="2"/>
      <c r="J297" s="2">
        <v>2</v>
      </c>
      <c r="K297" s="2">
        <v>31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 spans="1:26">
      <c r="A298" s="2"/>
      <c r="B298" s="20"/>
      <c r="C298" s="25"/>
      <c r="D298" s="2"/>
      <c r="E298" s="2"/>
      <c r="F298" s="1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 spans="1:26">
      <c r="A299" s="2"/>
      <c r="B299" s="29"/>
      <c r="C299" s="30" t="s">
        <v>323</v>
      </c>
      <c r="D299" s="842" t="s">
        <v>256</v>
      </c>
      <c r="E299" s="31" t="s">
        <v>255</v>
      </c>
      <c r="F299" s="1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75" customHeight="1" spans="1:26">
      <c r="A300" s="2"/>
      <c r="B300" s="29"/>
      <c r="C300" s="32">
        <v>1</v>
      </c>
      <c r="D300" s="843" t="s">
        <v>366</v>
      </c>
      <c r="E300" s="34" t="s">
        <v>640</v>
      </c>
      <c r="F300" s="1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75" customHeight="1" spans="1:26">
      <c r="A301" s="2"/>
      <c r="B301" s="29"/>
      <c r="C301" s="32">
        <v>4</v>
      </c>
      <c r="D301" s="843" t="s">
        <v>329</v>
      </c>
      <c r="E301" s="35"/>
      <c r="F301" s="1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 spans="1:26">
      <c r="A302" s="2"/>
      <c r="B302" s="36"/>
      <c r="C302" s="37"/>
      <c r="D302" s="38"/>
      <c r="E302" s="37"/>
      <c r="F302" s="2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/>
    <row r="304" ht="13.5" customHeight="1" spans="1:26">
      <c r="A304" s="2"/>
      <c r="B304" s="65"/>
      <c r="C304" s="66" t="s">
        <v>685</v>
      </c>
      <c r="D304" s="67"/>
      <c r="E304" s="67"/>
      <c r="F304" s="7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 spans="1:26">
      <c r="A305" s="2"/>
      <c r="B305" s="20"/>
      <c r="C305" s="25"/>
      <c r="D305" s="2"/>
      <c r="E305" s="2"/>
      <c r="F305" s="1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75" customHeight="1" spans="1:26">
      <c r="A306" s="2"/>
      <c r="B306" s="20"/>
      <c r="C306" s="83" t="s">
        <v>322</v>
      </c>
      <c r="D306" s="84"/>
      <c r="E306" s="85"/>
      <c r="F306" s="19"/>
      <c r="G306" s="2"/>
      <c r="H306" s="2"/>
      <c r="I306" s="2"/>
      <c r="J306" s="2">
        <v>3</v>
      </c>
      <c r="K306" s="2">
        <v>32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 spans="1:26">
      <c r="A307" s="2"/>
      <c r="B307" s="20"/>
      <c r="C307" s="25"/>
      <c r="D307" s="2"/>
      <c r="E307" s="2"/>
      <c r="F307" s="1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 spans="1:26">
      <c r="A308" s="2"/>
      <c r="B308" s="29"/>
      <c r="C308" s="30" t="s">
        <v>323</v>
      </c>
      <c r="D308" s="842" t="s">
        <v>256</v>
      </c>
      <c r="E308" s="31" t="s">
        <v>255</v>
      </c>
      <c r="F308" s="1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75" customHeight="1" spans="1:26">
      <c r="A309" s="2"/>
      <c r="B309" s="29"/>
      <c r="C309" s="32">
        <v>1</v>
      </c>
      <c r="D309" s="843" t="s">
        <v>366</v>
      </c>
      <c r="E309" s="34" t="s">
        <v>640</v>
      </c>
      <c r="F309" s="1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75" customHeight="1" spans="1:26">
      <c r="A310" s="2"/>
      <c r="B310" s="29"/>
      <c r="C310" s="32">
        <v>4</v>
      </c>
      <c r="D310" s="843" t="s">
        <v>329</v>
      </c>
      <c r="E310" s="35"/>
      <c r="F310" s="1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 spans="1:26">
      <c r="A311" s="2"/>
      <c r="B311" s="36"/>
      <c r="C311" s="37"/>
      <c r="D311" s="38"/>
      <c r="E311" s="37"/>
      <c r="F311" s="2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 spans="1:26">
      <c r="A312" s="2"/>
      <c r="B312" s="46"/>
      <c r="C312" s="107"/>
      <c r="D312" s="108"/>
      <c r="E312" s="107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/>
    <row r="314" ht="13.5" customHeight="1"/>
    <row r="315" ht="13.5" customHeight="1" spans="1:26">
      <c r="A315" s="2"/>
      <c r="B315" s="66" t="s">
        <v>686</v>
      </c>
      <c r="C315" s="67"/>
      <c r="D315" s="109"/>
      <c r="E315" s="109"/>
      <c r="F315" s="11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 spans="1:26">
      <c r="A316" s="2"/>
      <c r="B316" s="65"/>
      <c r="C316" s="66" t="s">
        <v>687</v>
      </c>
      <c r="D316" s="67"/>
      <c r="E316" s="67"/>
      <c r="F316" s="7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 spans="1:26">
      <c r="A317" s="2"/>
      <c r="B317" s="20"/>
      <c r="C317" s="25"/>
      <c r="D317" s="2"/>
      <c r="E317" s="2"/>
      <c r="F317" s="1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75" customHeight="1" spans="1:26">
      <c r="A318" s="2"/>
      <c r="B318" s="20"/>
      <c r="C318" s="83" t="s">
        <v>322</v>
      </c>
      <c r="D318" s="84"/>
      <c r="E318" s="85"/>
      <c r="F318" s="19"/>
      <c r="G318" s="2"/>
      <c r="H318" s="2"/>
      <c r="I318" s="2"/>
      <c r="J318" s="2">
        <v>1</v>
      </c>
      <c r="K318" s="2">
        <v>35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 spans="1:26">
      <c r="A319" s="2"/>
      <c r="B319" s="20"/>
      <c r="C319" s="25"/>
      <c r="D319" s="2"/>
      <c r="E319" s="2"/>
      <c r="F319" s="1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 spans="1:26">
      <c r="A320" s="2"/>
      <c r="B320" s="29"/>
      <c r="C320" s="30" t="s">
        <v>323</v>
      </c>
      <c r="D320" s="842" t="s">
        <v>256</v>
      </c>
      <c r="E320" s="31" t="s">
        <v>255</v>
      </c>
      <c r="F320" s="1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75" customHeight="1" spans="1:26">
      <c r="A321" s="2"/>
      <c r="B321" s="29"/>
      <c r="C321" s="32">
        <v>1</v>
      </c>
      <c r="D321" s="843" t="s">
        <v>366</v>
      </c>
      <c r="E321" s="34" t="s">
        <v>640</v>
      </c>
      <c r="F321" s="1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75" customHeight="1" spans="1:26">
      <c r="A322" s="2"/>
      <c r="B322" s="29"/>
      <c r="C322" s="32">
        <v>4</v>
      </c>
      <c r="D322" s="843" t="s">
        <v>329</v>
      </c>
      <c r="E322" s="35"/>
      <c r="F322" s="1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 spans="1:26">
      <c r="A323" s="2"/>
      <c r="B323" s="36"/>
      <c r="C323" s="37"/>
      <c r="D323" s="38"/>
      <c r="E323" s="37"/>
      <c r="F323" s="2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/>
    <row r="325" ht="13.5" customHeight="1" spans="1:26">
      <c r="A325" s="2"/>
      <c r="B325" s="65"/>
      <c r="C325" s="66" t="s">
        <v>688</v>
      </c>
      <c r="D325" s="67"/>
      <c r="E325" s="67"/>
      <c r="F325" s="7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 spans="1:26">
      <c r="A326" s="2"/>
      <c r="B326" s="20"/>
      <c r="C326" s="25"/>
      <c r="D326" s="2"/>
      <c r="E326" s="2"/>
      <c r="F326" s="1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75" customHeight="1" spans="1:26">
      <c r="A327" s="2"/>
      <c r="B327" s="20"/>
      <c r="C327" s="83" t="s">
        <v>322</v>
      </c>
      <c r="D327" s="84"/>
      <c r="E327" s="85"/>
      <c r="F327" s="19"/>
      <c r="G327" s="2"/>
      <c r="H327" s="2"/>
      <c r="I327" s="2"/>
      <c r="J327" s="2">
        <v>2</v>
      </c>
      <c r="K327" s="2">
        <v>36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 spans="1:26">
      <c r="A328" s="2"/>
      <c r="B328" s="20"/>
      <c r="C328" s="25"/>
      <c r="D328" s="2"/>
      <c r="E328" s="2"/>
      <c r="F328" s="1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 spans="1:26">
      <c r="A329" s="2"/>
      <c r="B329" s="29"/>
      <c r="C329" s="30" t="s">
        <v>323</v>
      </c>
      <c r="D329" s="842" t="s">
        <v>256</v>
      </c>
      <c r="E329" s="31" t="s">
        <v>255</v>
      </c>
      <c r="F329" s="1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75" customHeight="1" spans="1:26">
      <c r="A330" s="2"/>
      <c r="B330" s="29"/>
      <c r="C330" s="32">
        <v>1</v>
      </c>
      <c r="D330" s="843" t="s">
        <v>366</v>
      </c>
      <c r="E330" s="34" t="s">
        <v>640</v>
      </c>
      <c r="F330" s="1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75" customHeight="1" spans="1:26">
      <c r="A331" s="2"/>
      <c r="B331" s="29"/>
      <c r="C331" s="32">
        <v>4</v>
      </c>
      <c r="D331" s="843" t="s">
        <v>329</v>
      </c>
      <c r="E331" s="35"/>
      <c r="F331" s="1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 spans="1:26">
      <c r="A332" s="2"/>
      <c r="B332" s="36"/>
      <c r="C332" s="37"/>
      <c r="D332" s="38"/>
      <c r="E332" s="37"/>
      <c r="F332" s="2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0" customHeight="1"/>
    <row r="334" ht="13.5" customHeight="1" spans="1:26">
      <c r="A334" s="2"/>
      <c r="B334" s="65"/>
      <c r="C334" s="66" t="s">
        <v>689</v>
      </c>
      <c r="D334" s="67"/>
      <c r="E334" s="67"/>
      <c r="F334" s="7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 spans="1:26">
      <c r="A335" s="2"/>
      <c r="B335" s="20"/>
      <c r="C335" s="25"/>
      <c r="D335" s="2"/>
      <c r="E335" s="2"/>
      <c r="F335" s="1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75" customHeight="1" spans="1:26">
      <c r="A336" s="2"/>
      <c r="B336" s="20"/>
      <c r="C336" s="83" t="s">
        <v>322</v>
      </c>
      <c r="D336" s="84"/>
      <c r="E336" s="85"/>
      <c r="F336" s="19"/>
      <c r="G336" s="2"/>
      <c r="H336" s="2"/>
      <c r="I336" s="2"/>
      <c r="J336" s="2">
        <v>3</v>
      </c>
      <c r="K336" s="2">
        <v>37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 spans="1:26">
      <c r="A337" s="2"/>
      <c r="B337" s="20"/>
      <c r="C337" s="25"/>
      <c r="D337" s="2"/>
      <c r="E337" s="2"/>
      <c r="F337" s="1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 spans="1:26">
      <c r="A338" s="2"/>
      <c r="B338" s="29"/>
      <c r="C338" s="30" t="s">
        <v>323</v>
      </c>
      <c r="D338" s="842" t="s">
        <v>256</v>
      </c>
      <c r="E338" s="31" t="s">
        <v>255</v>
      </c>
      <c r="F338" s="1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75" customHeight="1" spans="1:26">
      <c r="A339" s="2"/>
      <c r="B339" s="29"/>
      <c r="C339" s="32">
        <v>1</v>
      </c>
      <c r="D339" s="843" t="s">
        <v>366</v>
      </c>
      <c r="E339" s="34" t="s">
        <v>640</v>
      </c>
      <c r="F339" s="1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75" customHeight="1" spans="1:26">
      <c r="A340" s="2"/>
      <c r="B340" s="29"/>
      <c r="C340" s="32">
        <v>4</v>
      </c>
      <c r="D340" s="843" t="s">
        <v>329</v>
      </c>
      <c r="E340" s="35"/>
      <c r="F340" s="1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 spans="1:26">
      <c r="A341" s="2"/>
      <c r="B341" s="36"/>
      <c r="C341" s="37"/>
      <c r="D341" s="38"/>
      <c r="E341" s="37"/>
      <c r="F341" s="2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 spans="1:26">
      <c r="A342" s="2"/>
      <c r="B342" s="2"/>
      <c r="C342" s="57"/>
      <c r="D342" s="111"/>
      <c r="E342" s="5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 spans="1:26">
      <c r="A343" s="2"/>
      <c r="B343" s="65"/>
      <c r="C343" s="66" t="s">
        <v>690</v>
      </c>
      <c r="D343" s="67"/>
      <c r="E343" s="67"/>
      <c r="F343" s="7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 spans="1:26">
      <c r="A344" s="2"/>
      <c r="B344" s="20"/>
      <c r="C344" s="25"/>
      <c r="D344" s="2"/>
      <c r="E344" s="2"/>
      <c r="F344" s="1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75" customHeight="1" spans="1:26">
      <c r="A345" s="2"/>
      <c r="B345" s="20"/>
      <c r="C345" s="83" t="s">
        <v>322</v>
      </c>
      <c r="D345" s="84"/>
      <c r="E345" s="85"/>
      <c r="F345" s="19"/>
      <c r="G345" s="2"/>
      <c r="H345" s="2"/>
      <c r="I345" s="2"/>
      <c r="J345" s="2">
        <v>3</v>
      </c>
      <c r="K345" s="2">
        <v>37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 spans="1:26">
      <c r="A346" s="2"/>
      <c r="B346" s="20"/>
      <c r="C346" s="25"/>
      <c r="D346" s="2"/>
      <c r="E346" s="2"/>
      <c r="F346" s="1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 spans="1:26">
      <c r="A347" s="2"/>
      <c r="B347" s="29"/>
      <c r="C347" s="30" t="s">
        <v>323</v>
      </c>
      <c r="D347" s="842" t="s">
        <v>256</v>
      </c>
      <c r="E347" s="31" t="s">
        <v>255</v>
      </c>
      <c r="F347" s="1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75" customHeight="1" spans="1:26">
      <c r="A348" s="2"/>
      <c r="B348" s="29"/>
      <c r="C348" s="32">
        <v>1</v>
      </c>
      <c r="D348" s="843" t="s">
        <v>366</v>
      </c>
      <c r="E348" s="34" t="s">
        <v>640</v>
      </c>
      <c r="F348" s="1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75" customHeight="1" spans="1:26">
      <c r="A349" s="2"/>
      <c r="B349" s="29"/>
      <c r="C349" s="32">
        <v>4</v>
      </c>
      <c r="D349" s="843" t="s">
        <v>329</v>
      </c>
      <c r="E349" s="35"/>
      <c r="F349" s="1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 spans="1:26">
      <c r="A350" s="2"/>
      <c r="B350" s="36"/>
      <c r="C350" s="37"/>
      <c r="D350" s="38"/>
      <c r="E350" s="37"/>
      <c r="F350" s="2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 spans="1:26">
      <c r="A351" s="2"/>
      <c r="B351" s="2"/>
      <c r="C351" s="57"/>
      <c r="D351" s="111"/>
      <c r="E351" s="5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 spans="1:26">
      <c r="A352" s="2"/>
      <c r="B352" s="2"/>
      <c r="C352" s="57"/>
      <c r="D352" s="111"/>
      <c r="E352" s="5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 spans="1:26">
      <c r="A353" s="2"/>
      <c r="B353" s="2"/>
      <c r="C353" s="12" t="s">
        <v>691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 spans="1:26">
      <c r="A354" s="2"/>
      <c r="B354" s="2"/>
      <c r="C354" s="57"/>
      <c r="D354" s="111"/>
      <c r="E354" s="5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4"/>
    <row r="370" ht="14"/>
    <row r="371" ht="14"/>
    <row r="372" ht="14"/>
    <row r="373" ht="14"/>
    <row r="374" ht="14"/>
    <row r="375" ht="14"/>
    <row r="376" ht="14"/>
    <row r="377" ht="14"/>
    <row r="378" ht="14"/>
    <row r="379" ht="14"/>
    <row r="380" ht="14"/>
    <row r="381" ht="14"/>
    <row r="382" ht="14"/>
    <row r="383" ht="14"/>
    <row r="384" ht="14"/>
    <row r="385" ht="14"/>
    <row r="386" ht="14"/>
    <row r="387" ht="14"/>
    <row r="388" ht="14"/>
    <row r="389" ht="14"/>
    <row r="390" ht="14"/>
    <row r="391" ht="14"/>
    <row r="392" ht="14"/>
    <row r="393" ht="14"/>
    <row r="394" ht="14"/>
    <row r="395" ht="14"/>
    <row r="396" ht="14"/>
    <row r="397" ht="14"/>
    <row r="398" ht="14"/>
    <row r="399" ht="14"/>
    <row r="400" ht="14"/>
    <row r="401" ht="14"/>
    <row r="402" ht="14"/>
    <row r="403" ht="14"/>
    <row r="404" ht="14"/>
    <row r="405" ht="14"/>
    <row r="406" ht="14"/>
    <row r="407" ht="14"/>
    <row r="408" ht="14"/>
    <row r="409" ht="14"/>
    <row r="410" ht="14"/>
    <row r="411" ht="14"/>
    <row r="412" ht="14"/>
    <row r="413" ht="14"/>
    <row r="414" ht="14"/>
    <row r="415" ht="14"/>
    <row r="416" ht="14"/>
    <row r="417" ht="14"/>
    <row r="418" ht="14"/>
    <row r="419" ht="14"/>
    <row r="420" ht="14"/>
    <row r="421" ht="14"/>
    <row r="422" ht="14" spans="3:3">
      <c r="C422" s="12" t="s">
        <v>692</v>
      </c>
    </row>
    <row r="423" ht="14"/>
    <row r="424" ht="14"/>
    <row r="425" ht="14"/>
    <row r="426" ht="14"/>
    <row r="427" ht="14"/>
    <row r="428" ht="14"/>
    <row r="429" ht="14"/>
    <row r="430" ht="14"/>
    <row r="431" ht="14"/>
    <row r="432" ht="14"/>
    <row r="433" ht="14"/>
    <row r="434" ht="14"/>
    <row r="435" ht="14"/>
    <row r="436" ht="14"/>
    <row r="437" ht="14"/>
    <row r="438" ht="14"/>
    <row r="439" ht="14"/>
    <row r="440" ht="14"/>
    <row r="441" ht="14"/>
    <row r="442" ht="14"/>
    <row r="443" ht="14"/>
    <row r="444" ht="14"/>
    <row r="445" ht="14"/>
    <row r="446" ht="14"/>
    <row r="447" ht="14"/>
    <row r="448" ht="14"/>
    <row r="449" ht="14"/>
    <row r="450" ht="14"/>
    <row r="451" ht="14"/>
    <row r="452" ht="14"/>
    <row r="453" ht="14"/>
    <row r="454" ht="14"/>
    <row r="455" ht="14"/>
    <row r="456" ht="14"/>
    <row r="457" ht="14"/>
    <row r="458" ht="14"/>
    <row r="459" ht="14"/>
    <row r="460" ht="14"/>
    <row r="461" ht="14"/>
    <row r="462" ht="14"/>
    <row r="463" ht="14"/>
    <row r="464" ht="14"/>
    <row r="465" ht="14"/>
    <row r="466" ht="14"/>
    <row r="467" ht="14"/>
    <row r="468" ht="14"/>
    <row r="469" ht="14"/>
    <row r="470" ht="14"/>
    <row r="471" ht="14"/>
    <row r="472" ht="14"/>
    <row r="473" ht="14"/>
    <row r="474" ht="14"/>
    <row r="475" ht="14"/>
    <row r="476" ht="14"/>
    <row r="477" ht="14"/>
    <row r="478" ht="14"/>
    <row r="479" ht="14"/>
    <row r="480" ht="14"/>
    <row r="481" ht="14"/>
    <row r="482" ht="14"/>
    <row r="483" ht="14"/>
    <row r="484" ht="14"/>
    <row r="485" ht="14"/>
    <row r="486" ht="14"/>
    <row r="487" ht="14"/>
    <row r="488" ht="14"/>
    <row r="489" ht="14"/>
    <row r="490" ht="14"/>
    <row r="491" ht="14"/>
    <row r="492" ht="14"/>
    <row r="493" ht="14"/>
    <row r="494" ht="14"/>
    <row r="495" ht="14"/>
    <row r="496" ht="14"/>
    <row r="497" ht="14"/>
    <row r="498" ht="14"/>
    <row r="499" ht="14"/>
    <row r="500" ht="14"/>
    <row r="501" ht="14"/>
    <row r="502" ht="14"/>
    <row r="503" ht="14"/>
    <row r="504" ht="14"/>
    <row r="505" ht="14"/>
    <row r="506" ht="14"/>
    <row r="507" ht="14"/>
    <row r="508" ht="14"/>
    <row r="509" ht="14"/>
    <row r="510" ht="14"/>
    <row r="511" ht="14"/>
    <row r="512" ht="14"/>
    <row r="513" ht="14"/>
    <row r="514" ht="14"/>
    <row r="515" ht="14"/>
    <row r="516" ht="14"/>
    <row r="517" ht="14"/>
    <row r="518" ht="14"/>
    <row r="519" ht="14"/>
    <row r="520" ht="14"/>
    <row r="521" ht="14"/>
    <row r="522" ht="14"/>
    <row r="523" ht="14"/>
    <row r="524" ht="14"/>
    <row r="525" ht="14"/>
    <row r="526" ht="14"/>
    <row r="527" ht="14"/>
    <row r="528" ht="14"/>
    <row r="529" ht="14"/>
    <row r="530" ht="14"/>
    <row r="531" ht="14"/>
    <row r="532" ht="14"/>
    <row r="533" ht="14"/>
    <row r="534" ht="14"/>
    <row r="535" ht="14"/>
    <row r="536" ht="14"/>
    <row r="537" ht="14"/>
    <row r="538" ht="14"/>
    <row r="539" ht="14"/>
    <row r="540" ht="14"/>
    <row r="541" ht="14"/>
    <row r="542" ht="14"/>
    <row r="543" ht="14"/>
    <row r="544" ht="14"/>
    <row r="545" ht="14"/>
    <row r="546" ht="14"/>
    <row r="547" ht="14"/>
    <row r="548" ht="14"/>
    <row r="549" ht="14"/>
    <row r="550" ht="14"/>
    <row r="551" ht="14"/>
    <row r="552" ht="14"/>
    <row r="553" ht="14"/>
    <row r="554" ht="14"/>
    <row r="555" ht="14"/>
    <row r="556" ht="14"/>
    <row r="557" ht="14"/>
    <row r="558" ht="14"/>
    <row r="559" ht="14"/>
    <row r="560" ht="14"/>
    <row r="561" ht="14"/>
    <row r="562" ht="14"/>
    <row r="563" ht="14"/>
    <row r="564" ht="14"/>
    <row r="565" ht="14"/>
    <row r="566" ht="14"/>
    <row r="567" ht="14"/>
    <row r="568" ht="14"/>
    <row r="569" ht="14"/>
    <row r="570" ht="14"/>
    <row r="571" ht="14"/>
    <row r="572" ht="14"/>
    <row r="573" ht="14"/>
    <row r="574" ht="14"/>
    <row r="575" ht="14"/>
    <row r="576" ht="14"/>
    <row r="577" ht="14"/>
    <row r="578" ht="14"/>
    <row r="579" ht="14"/>
    <row r="580" ht="14"/>
    <row r="581" ht="14"/>
    <row r="582" ht="14"/>
    <row r="583" ht="14"/>
    <row r="584" ht="14"/>
    <row r="585" ht="14"/>
    <row r="586" ht="14"/>
    <row r="587" ht="14"/>
    <row r="588" ht="14"/>
    <row r="589" ht="14"/>
    <row r="590" ht="14"/>
    <row r="591" ht="14"/>
    <row r="592" ht="14"/>
    <row r="593" ht="14"/>
    <row r="594" ht="14"/>
    <row r="595" ht="14"/>
    <row r="596" ht="14"/>
    <row r="597" ht="14"/>
    <row r="598" ht="14"/>
    <row r="599" ht="14"/>
    <row r="600" ht="14"/>
    <row r="601" ht="14"/>
    <row r="602" ht="14"/>
    <row r="603" ht="14"/>
    <row r="604" ht="14"/>
    <row r="605" ht="14"/>
    <row r="606" ht="14"/>
    <row r="607" ht="14"/>
    <row r="608" ht="14"/>
    <row r="609" ht="14"/>
    <row r="610" ht="14"/>
    <row r="611" ht="14"/>
    <row r="612" ht="14"/>
    <row r="613" ht="14"/>
    <row r="614" ht="14"/>
    <row r="615" ht="14"/>
    <row r="616" ht="14"/>
    <row r="617" ht="14"/>
    <row r="618" ht="14"/>
    <row r="619" ht="14"/>
    <row r="620" ht="14"/>
    <row r="621" ht="14"/>
    <row r="622" ht="14"/>
    <row r="623" ht="14"/>
    <row r="624" ht="14"/>
    <row r="625" ht="14"/>
    <row r="626" ht="14"/>
    <row r="627" ht="14"/>
    <row r="628" ht="14"/>
    <row r="629" ht="14"/>
    <row r="630" ht="14"/>
    <row r="631" ht="14"/>
    <row r="632" ht="14"/>
    <row r="633" ht="14"/>
    <row r="634" ht="14"/>
    <row r="635" ht="14"/>
    <row r="636" ht="14"/>
    <row r="637" ht="14"/>
    <row r="638" ht="14"/>
    <row r="639" ht="14"/>
    <row r="640" ht="14"/>
    <row r="641" ht="14"/>
    <row r="642" ht="14"/>
    <row r="643" ht="14"/>
    <row r="644" ht="14"/>
    <row r="645" ht="14"/>
    <row r="646" ht="14"/>
    <row r="647" ht="14"/>
    <row r="648" ht="14"/>
    <row r="649" ht="14"/>
    <row r="650" ht="14"/>
    <row r="651" ht="14"/>
    <row r="652" ht="14"/>
    <row r="653" ht="14"/>
    <row r="654" ht="14"/>
    <row r="655" ht="14"/>
    <row r="656" ht="14"/>
    <row r="657" ht="14"/>
    <row r="658" ht="14"/>
    <row r="659" ht="14"/>
    <row r="660" ht="14"/>
    <row r="661" ht="14"/>
    <row r="662" ht="14"/>
    <row r="663" ht="14"/>
    <row r="664" ht="14"/>
    <row r="665" ht="14"/>
    <row r="666" ht="14"/>
    <row r="667" ht="14"/>
    <row r="668" ht="14"/>
    <row r="669" ht="14"/>
    <row r="670" ht="14"/>
    <row r="671" ht="14"/>
    <row r="672" ht="14"/>
    <row r="673" ht="14"/>
    <row r="674" ht="14"/>
    <row r="675" ht="14"/>
    <row r="676" ht="14"/>
    <row r="677" ht="14"/>
    <row r="678" ht="14"/>
    <row r="679" ht="14"/>
    <row r="680" ht="14"/>
    <row r="681" ht="14"/>
    <row r="682" ht="14"/>
    <row r="683" ht="14"/>
    <row r="684" ht="14"/>
    <row r="685" ht="14"/>
    <row r="686" ht="14"/>
    <row r="687" ht="14"/>
    <row r="688" ht="14"/>
    <row r="689" ht="14"/>
    <row r="690" ht="14"/>
    <row r="691" ht="14"/>
    <row r="692" ht="14"/>
    <row r="693" ht="14"/>
    <row r="694" ht="14"/>
    <row r="695" ht="14"/>
    <row r="696" ht="14"/>
    <row r="697" ht="14"/>
    <row r="698" ht="14"/>
    <row r="699" ht="14"/>
    <row r="700" ht="14"/>
    <row r="701" ht="14"/>
    <row r="702" ht="14"/>
    <row r="703" ht="14"/>
    <row r="704" ht="14"/>
    <row r="705" ht="14"/>
    <row r="706" ht="14"/>
    <row r="707" ht="14"/>
    <row r="708" ht="14"/>
    <row r="709" ht="14"/>
    <row r="710" ht="14"/>
    <row r="711" ht="14"/>
    <row r="712" ht="14"/>
    <row r="713" ht="14"/>
    <row r="714" ht="14"/>
    <row r="715" ht="14"/>
    <row r="716" ht="14"/>
    <row r="717" ht="14"/>
    <row r="718" ht="14"/>
    <row r="719" ht="14"/>
    <row r="720" ht="14"/>
    <row r="721" ht="14"/>
    <row r="722" ht="14"/>
    <row r="723" ht="14"/>
    <row r="724" ht="14"/>
    <row r="725" ht="14"/>
    <row r="726" ht="14"/>
    <row r="727" ht="14"/>
    <row r="728" ht="14"/>
    <row r="729" ht="14"/>
    <row r="730" ht="14"/>
    <row r="731" ht="14"/>
    <row r="732" ht="14"/>
    <row r="733" ht="14"/>
    <row r="734" ht="14"/>
    <row r="735" ht="14"/>
    <row r="736" ht="14"/>
    <row r="737" ht="14"/>
    <row r="738" ht="14"/>
    <row r="739" ht="14"/>
    <row r="740" ht="14"/>
    <row r="741" ht="14"/>
    <row r="742" ht="14"/>
    <row r="743" ht="14"/>
    <row r="744" ht="14"/>
    <row r="745" ht="14"/>
    <row r="746" ht="14"/>
    <row r="747" ht="14"/>
    <row r="748" ht="14"/>
    <row r="749" ht="14"/>
    <row r="750" ht="14"/>
    <row r="751" ht="14"/>
    <row r="752" ht="14"/>
    <row r="753" ht="14"/>
    <row r="754" ht="14"/>
    <row r="755" ht="14"/>
    <row r="756" ht="14"/>
    <row r="757" ht="14"/>
    <row r="758" ht="14"/>
    <row r="759" ht="14"/>
    <row r="760" ht="14"/>
    <row r="761" ht="14"/>
    <row r="762" ht="14"/>
    <row r="763" ht="14"/>
    <row r="764" ht="14"/>
    <row r="765" ht="14"/>
    <row r="766" ht="14"/>
    <row r="767" ht="14"/>
    <row r="768" ht="14"/>
    <row r="769" ht="14"/>
    <row r="770" ht="14"/>
    <row r="771" ht="14"/>
    <row r="772" ht="14"/>
    <row r="773" ht="14"/>
    <row r="774" ht="14"/>
    <row r="775" ht="14"/>
    <row r="776" ht="14"/>
    <row r="777" ht="14"/>
    <row r="778" ht="14"/>
    <row r="779" ht="14"/>
    <row r="780" ht="14"/>
    <row r="781" ht="14"/>
    <row r="782" ht="14"/>
    <row r="783" ht="14"/>
    <row r="784" ht="14"/>
    <row r="785" ht="14"/>
    <row r="786" ht="14"/>
    <row r="787" ht="14"/>
    <row r="788" ht="14"/>
    <row r="789" ht="14"/>
    <row r="790" ht="14"/>
    <row r="791" ht="14"/>
    <row r="792" ht="14"/>
    <row r="793" ht="14"/>
    <row r="794" ht="14"/>
    <row r="795" ht="14"/>
    <row r="796" ht="14"/>
    <row r="797" ht="14"/>
    <row r="798" ht="14"/>
    <row r="799" ht="14"/>
    <row r="800" ht="14"/>
    <row r="801" ht="14"/>
    <row r="802" ht="14"/>
    <row r="803" ht="14"/>
    <row r="804" ht="14"/>
    <row r="805" ht="14"/>
    <row r="806" ht="14"/>
    <row r="807" ht="14"/>
    <row r="808" ht="14"/>
    <row r="809" ht="14"/>
    <row r="810" ht="14"/>
    <row r="811" ht="14"/>
    <row r="812" ht="14"/>
    <row r="813" ht="14"/>
    <row r="814" ht="14"/>
    <row r="815" ht="14"/>
    <row r="816" ht="14"/>
    <row r="817" ht="14"/>
    <row r="818" ht="14"/>
    <row r="819" ht="14"/>
    <row r="820" ht="14"/>
    <row r="821" ht="14"/>
    <row r="822" ht="14"/>
    <row r="823" ht="14"/>
    <row r="824" ht="14"/>
    <row r="825" ht="14"/>
    <row r="826" ht="14"/>
    <row r="827" ht="14"/>
    <row r="828" ht="14"/>
    <row r="829" ht="14"/>
    <row r="830" ht="14"/>
    <row r="831" ht="14"/>
    <row r="832" ht="14"/>
    <row r="833" ht="14"/>
    <row r="834" ht="14"/>
    <row r="835" ht="14"/>
    <row r="836" ht="14"/>
    <row r="837" ht="14"/>
    <row r="838" ht="14"/>
    <row r="839" ht="14"/>
    <row r="840" ht="14"/>
    <row r="841" ht="14"/>
    <row r="842" ht="14"/>
    <row r="843" ht="14"/>
    <row r="844" ht="14"/>
    <row r="845" ht="14"/>
    <row r="846" ht="14"/>
    <row r="847" ht="14"/>
    <row r="848" ht="14"/>
    <row r="849" ht="14"/>
    <row r="850" ht="14"/>
    <row r="851" ht="14"/>
    <row r="852" ht="14"/>
    <row r="853" ht="14"/>
    <row r="854" ht="14"/>
    <row r="855" ht="14"/>
    <row r="856" ht="14"/>
    <row r="857" ht="14"/>
    <row r="858" ht="14"/>
    <row r="859" ht="14"/>
    <row r="860" ht="14"/>
    <row r="861" ht="14"/>
    <row r="862" ht="14"/>
    <row r="863" ht="14"/>
    <row r="864" ht="14"/>
    <row r="865" ht="14"/>
    <row r="866" ht="14"/>
    <row r="867" ht="14"/>
    <row r="868" ht="14"/>
    <row r="869" ht="14"/>
    <row r="870" ht="14"/>
    <row r="871" ht="14"/>
    <row r="872" ht="14"/>
    <row r="873" ht="14"/>
    <row r="874" ht="14"/>
    <row r="875" ht="14"/>
    <row r="876" ht="14"/>
    <row r="877" ht="14"/>
    <row r="878" ht="14"/>
    <row r="879" ht="14"/>
    <row r="880" ht="14"/>
    <row r="881" ht="14"/>
    <row r="882" ht="14"/>
    <row r="883" ht="14"/>
    <row r="884" ht="14"/>
    <row r="885" ht="14"/>
    <row r="886" ht="14"/>
    <row r="887" ht="14"/>
    <row r="888" ht="14"/>
    <row r="889" ht="14"/>
    <row r="890" ht="14"/>
    <row r="891" ht="14"/>
    <row r="892" ht="14"/>
    <row r="893" ht="14"/>
    <row r="894" ht="14"/>
    <row r="895" ht="14"/>
    <row r="896" ht="14"/>
    <row r="897" ht="14"/>
    <row r="898" ht="14"/>
    <row r="899" ht="14"/>
    <row r="900" ht="14"/>
    <row r="901" ht="14"/>
    <row r="902" ht="14"/>
    <row r="903" ht="14"/>
    <row r="904" ht="14"/>
    <row r="905" ht="14"/>
    <row r="906" ht="14"/>
    <row r="907" ht="14"/>
    <row r="908" ht="14"/>
    <row r="909" ht="14"/>
    <row r="910" ht="14"/>
    <row r="911" ht="14"/>
    <row r="912" ht="14"/>
    <row r="913" ht="14"/>
    <row r="914" ht="14"/>
    <row r="915" ht="14"/>
    <row r="916" ht="14"/>
    <row r="917" ht="14"/>
    <row r="918" ht="14"/>
    <row r="919" ht="14"/>
    <row r="920" ht="14"/>
    <row r="921" ht="14"/>
    <row r="922" ht="14"/>
    <row r="923" ht="14"/>
    <row r="924" ht="14"/>
    <row r="925" ht="14"/>
    <row r="926" ht="14"/>
    <row r="927" ht="14"/>
    <row r="928" ht="14"/>
    <row r="929" ht="14"/>
    <row r="930" ht="14"/>
    <row r="931" ht="14"/>
    <row r="932" ht="14"/>
    <row r="933" ht="14"/>
    <row r="934" ht="14"/>
    <row r="935" ht="14"/>
    <row r="936" ht="14"/>
    <row r="937" ht="14"/>
    <row r="938" ht="14"/>
    <row r="939" ht="14"/>
    <row r="940" ht="14"/>
    <row r="941" ht="14"/>
    <row r="942" ht="14"/>
    <row r="943" ht="14"/>
    <row r="944" ht="14"/>
    <row r="945" ht="14"/>
    <row r="946" ht="14"/>
    <row r="947" ht="14"/>
    <row r="948" ht="14"/>
    <row r="949" ht="14"/>
    <row r="950" ht="14"/>
    <row r="951" ht="14"/>
    <row r="952" ht="14"/>
    <row r="953" ht="14"/>
    <row r="954" ht="14"/>
    <row r="955" ht="14"/>
    <row r="956" ht="14"/>
    <row r="957" ht="14"/>
    <row r="958" ht="14"/>
    <row r="959" ht="14"/>
    <row r="960" ht="14"/>
    <row r="961" ht="14"/>
    <row r="962" ht="14"/>
    <row r="963" ht="14"/>
    <row r="964" ht="14"/>
    <row r="965" ht="14"/>
    <row r="966" ht="14"/>
    <row r="967" ht="14"/>
    <row r="968" ht="14"/>
    <row r="969" ht="14"/>
    <row r="970" ht="14"/>
    <row r="971" ht="14"/>
    <row r="972" ht="14"/>
    <row r="973" ht="14"/>
    <row r="974" ht="14"/>
    <row r="975" ht="14"/>
    <row r="976" ht="14"/>
    <row r="977" ht="14"/>
    <row r="978" ht="14"/>
    <row r="979" ht="14"/>
    <row r="980" ht="14"/>
    <row r="981" ht="14"/>
    <row r="982" ht="14"/>
    <row r="983" ht="14"/>
    <row r="984" ht="14"/>
    <row r="985" ht="14"/>
    <row r="986" ht="14"/>
    <row r="987" ht="14"/>
    <row r="988" ht="14"/>
    <row r="989" ht="14"/>
    <row r="990" ht="14"/>
    <row r="991" ht="14"/>
    <row r="992" ht="14"/>
    <row r="993" ht="14"/>
    <row r="994" ht="14"/>
    <row r="995" ht="14"/>
    <row r="996" ht="14"/>
    <row r="997" ht="14"/>
    <row r="998" ht="14"/>
    <row r="999" ht="14"/>
    <row r="1000" ht="14"/>
    <row r="1001" ht="14"/>
    <row r="1002" ht="14"/>
    <row r="1003" ht="14"/>
    <row r="1004" ht="14"/>
    <row r="1005" ht="14"/>
    <row r="1006" ht="14"/>
  </sheetData>
  <mergeCells count="40">
    <mergeCell ref="B6:F6"/>
    <mergeCell ref="B7:F7"/>
    <mergeCell ref="B8:F8"/>
    <mergeCell ref="B9:F9"/>
    <mergeCell ref="B11:E11"/>
    <mergeCell ref="C29:E29"/>
    <mergeCell ref="B56:E56"/>
    <mergeCell ref="B88:E88"/>
    <mergeCell ref="B106:E106"/>
    <mergeCell ref="B128:E128"/>
    <mergeCell ref="C209:E209"/>
    <mergeCell ref="C249:E249"/>
    <mergeCell ref="C259:F259"/>
    <mergeCell ref="C353:F353"/>
    <mergeCell ref="C422:F422"/>
    <mergeCell ref="E22:E23"/>
    <mergeCell ref="E32:E33"/>
    <mergeCell ref="E49:E52"/>
    <mergeCell ref="E73:E76"/>
    <mergeCell ref="E84:E85"/>
    <mergeCell ref="E100:E103"/>
    <mergeCell ref="E121:E124"/>
    <mergeCell ref="E141:E144"/>
    <mergeCell ref="E162:E165"/>
    <mergeCell ref="E179:E182"/>
    <mergeCell ref="E199:E202"/>
    <mergeCell ref="E212:E213"/>
    <mergeCell ref="E226:E227"/>
    <mergeCell ref="E235:E236"/>
    <mergeCell ref="E244:E245"/>
    <mergeCell ref="E254:E255"/>
    <mergeCell ref="E271:E272"/>
    <mergeCell ref="E280:E281"/>
    <mergeCell ref="E291:E292"/>
    <mergeCell ref="E300:E301"/>
    <mergeCell ref="E309:E310"/>
    <mergeCell ref="E321:E322"/>
    <mergeCell ref="E330:E331"/>
    <mergeCell ref="E339:E340"/>
    <mergeCell ref="E348:E349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C1:AC1005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8.90909090909091" style="167" customWidth="1"/>
    <col min="4" max="4" width="17.7272727272727" style="167" customWidth="1"/>
    <col min="5" max="5" width="25.4545454545455" style="167" customWidth="1"/>
    <col min="6" max="6" width="2.27272727272727" style="167" customWidth="1"/>
    <col min="7" max="7" width="13" style="167" customWidth="1"/>
    <col min="8" max="8" width="2.27272727272727" style="167" customWidth="1"/>
    <col min="9" max="9" width="16.9090909090909" style="167" customWidth="1"/>
    <col min="10" max="10" width="2.09090909090909" style="167" customWidth="1"/>
    <col min="11" max="11" width="11.2727272727273" style="167" customWidth="1"/>
    <col min="12" max="29" width="9" style="167" hidden="1" customWidth="1"/>
    <col min="30" max="16384" width="12.5454545454545" style="167" hidden="1"/>
  </cols>
  <sheetData>
    <row r="1" ht="14.25" customHeight="1" spans="3:29"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</row>
    <row r="2" ht="14.25" customHeight="1" spans="3:29"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</row>
    <row r="3" ht="14.25" customHeight="1" spans="3:29"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</row>
    <row r="4" ht="14.25" customHeight="1" spans="3:29"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  <c r="AB4" s="479"/>
      <c r="AC4" s="479"/>
    </row>
    <row r="5" ht="14.25" customHeight="1" spans="3:29"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</row>
    <row r="6" ht="14.25" customHeight="1" spans="3:29">
      <c r="C6" s="480" t="s">
        <v>7</v>
      </c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</row>
    <row r="7" ht="14.25" customHeight="1" spans="3:29">
      <c r="C7" s="480" t="s">
        <v>8</v>
      </c>
      <c r="J7" s="480"/>
      <c r="K7" s="480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</row>
    <row r="8" ht="25.5" customHeight="1" spans="3:29">
      <c r="C8" s="773" t="s">
        <v>6</v>
      </c>
      <c r="D8" s="774"/>
      <c r="E8" s="774"/>
      <c r="F8" s="774"/>
      <c r="G8" s="774"/>
      <c r="H8" s="774"/>
      <c r="I8" s="774"/>
      <c r="J8" s="480"/>
      <c r="K8" s="480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</row>
    <row r="9" ht="14.25" customHeight="1" spans="3:29">
      <c r="C9" s="789"/>
      <c r="D9" s="789"/>
      <c r="E9" s="789"/>
      <c r="F9" s="789"/>
      <c r="G9" s="789"/>
      <c r="H9" s="789"/>
      <c r="I9" s="789"/>
      <c r="J9" s="789"/>
      <c r="K9" s="78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</row>
    <row r="10" ht="14.25" customHeight="1" spans="3:29">
      <c r="C10" s="790" t="s">
        <v>9</v>
      </c>
      <c r="D10" s="791"/>
      <c r="E10" s="791"/>
      <c r="F10" s="791"/>
      <c r="G10" s="791"/>
      <c r="H10" s="791"/>
      <c r="I10" s="791"/>
      <c r="J10" s="789"/>
      <c r="K10" s="78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</row>
    <row r="11" ht="14.25" customHeight="1" spans="3:29">
      <c r="C11" s="792"/>
      <c r="D11" s="791"/>
      <c r="E11" s="791"/>
      <c r="F11" s="791"/>
      <c r="G11" s="791"/>
      <c r="H11" s="791"/>
      <c r="I11" s="791"/>
      <c r="J11" s="789"/>
      <c r="K11" s="78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</row>
    <row r="12" ht="23.25" customHeight="1" spans="3:29">
      <c r="C12" s="217" t="s">
        <v>10</v>
      </c>
      <c r="D12" s="217" t="s">
        <v>11</v>
      </c>
      <c r="E12" s="125" t="s">
        <v>12</v>
      </c>
      <c r="F12" s="780"/>
      <c r="G12" s="780"/>
      <c r="H12" s="780"/>
      <c r="I12" s="781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</row>
    <row r="13" ht="21.75" customHeight="1" spans="3:29">
      <c r="C13" s="237">
        <v>1</v>
      </c>
      <c r="D13" s="237" t="s">
        <v>13</v>
      </c>
      <c r="E13" s="793" t="s">
        <v>14</v>
      </c>
      <c r="F13" s="794"/>
      <c r="G13" s="795">
        <v>334.51</v>
      </c>
      <c r="H13" s="343" t="s">
        <v>15</v>
      </c>
      <c r="I13" s="808">
        <v>435.5</v>
      </c>
      <c r="J13" s="479"/>
      <c r="L13" s="809"/>
      <c r="M13" s="810"/>
      <c r="N13" s="811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</row>
    <row r="14" ht="21.75" customHeight="1" spans="3:29">
      <c r="C14" s="237">
        <v>2</v>
      </c>
      <c r="D14" s="237" t="s">
        <v>16</v>
      </c>
      <c r="E14" s="793" t="s">
        <v>14</v>
      </c>
      <c r="F14" s="794"/>
      <c r="G14" s="795">
        <v>223.01</v>
      </c>
      <c r="H14" s="343" t="s">
        <v>15</v>
      </c>
      <c r="I14" s="808">
        <v>334.5</v>
      </c>
      <c r="J14" s="479"/>
      <c r="L14" s="809"/>
      <c r="M14" s="810"/>
      <c r="N14" s="811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79"/>
    </row>
    <row r="15" ht="21.75" customHeight="1" spans="3:29">
      <c r="C15" s="237">
        <v>3</v>
      </c>
      <c r="D15" s="237" t="s">
        <v>17</v>
      </c>
      <c r="E15" s="793" t="s">
        <v>14</v>
      </c>
      <c r="F15" s="794"/>
      <c r="G15" s="795">
        <v>111.51</v>
      </c>
      <c r="H15" s="343" t="s">
        <v>15</v>
      </c>
      <c r="I15" s="808">
        <v>223</v>
      </c>
      <c r="J15" s="479"/>
      <c r="L15" s="809"/>
      <c r="M15" s="810"/>
      <c r="N15" s="811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</row>
    <row r="16" ht="21.75" customHeight="1" spans="3:29">
      <c r="C16" s="237">
        <v>4</v>
      </c>
      <c r="D16" s="237" t="s">
        <v>18</v>
      </c>
      <c r="E16" s="793" t="s">
        <v>14</v>
      </c>
      <c r="F16" s="794"/>
      <c r="G16" s="794" t="s">
        <v>19</v>
      </c>
      <c r="H16" s="794"/>
      <c r="I16" s="808">
        <v>111.5</v>
      </c>
      <c r="J16" s="479"/>
      <c r="L16" s="809"/>
      <c r="M16" s="810"/>
      <c r="N16" s="811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</row>
    <row r="17" ht="14.25" customHeight="1" spans="3:29">
      <c r="C17" s="783"/>
      <c r="D17" s="783"/>
      <c r="E17" s="783"/>
      <c r="F17" s="783"/>
      <c r="G17" s="783"/>
      <c r="H17" s="783"/>
      <c r="I17" s="783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</row>
    <row r="18" ht="14.25" customHeight="1" spans="3:29">
      <c r="C18" s="796"/>
      <c r="D18" s="797"/>
      <c r="E18" s="797"/>
      <c r="F18" s="797"/>
      <c r="G18" s="797"/>
      <c r="H18" s="797"/>
      <c r="I18" s="812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</row>
    <row r="19" ht="14.25" customHeight="1" spans="3:29">
      <c r="C19" s="798" t="s">
        <v>20</v>
      </c>
      <c r="D19" s="783"/>
      <c r="E19" s="783"/>
      <c r="F19" s="783" t="s">
        <v>21</v>
      </c>
      <c r="G19" s="799">
        <f>'Nilai Akhir Akreditasi'!I14</f>
        <v>0</v>
      </c>
      <c r="H19" s="800"/>
      <c r="I19" s="813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</row>
    <row r="20" ht="14.25" customHeight="1" spans="3:29">
      <c r="C20" s="801"/>
      <c r="D20" s="783"/>
      <c r="E20" s="802" t="s">
        <v>22</v>
      </c>
      <c r="F20" s="783" t="s">
        <v>21</v>
      </c>
      <c r="G20" s="803" t="str">
        <f>'Nilai Akhir Akreditasi'!$J$14</f>
        <v>CUKUP</v>
      </c>
      <c r="H20" s="804"/>
      <c r="I20" s="814"/>
      <c r="J20" s="479"/>
      <c r="K20" s="479"/>
      <c r="L20" s="815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</row>
    <row r="21" ht="14.25" customHeight="1" spans="3:29">
      <c r="C21" s="805"/>
      <c r="D21" s="806"/>
      <c r="E21" s="806"/>
      <c r="F21" s="806"/>
      <c r="G21" s="806"/>
      <c r="H21" s="806"/>
      <c r="I21" s="816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</row>
    <row r="22" ht="14.25" customHeight="1" spans="3:29">
      <c r="C22" s="783"/>
      <c r="D22" s="783"/>
      <c r="E22" s="783"/>
      <c r="F22" s="783"/>
      <c r="G22" s="783"/>
      <c r="H22" s="783"/>
      <c r="I22" s="783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</row>
    <row r="23" ht="14.25" customHeight="1" spans="3:29">
      <c r="C23" s="783"/>
      <c r="D23" s="783"/>
      <c r="E23" s="783"/>
      <c r="F23" s="783"/>
      <c r="G23" s="783"/>
      <c r="H23" s="783"/>
      <c r="I23" s="783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</row>
    <row r="24" ht="14.25" customHeight="1" spans="3:29">
      <c r="C24" s="783"/>
      <c r="D24" s="783"/>
      <c r="E24" s="783"/>
      <c r="F24" s="783"/>
      <c r="G24" s="807"/>
      <c r="H24" s="807"/>
      <c r="I24" s="807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  <c r="AB24" s="479"/>
      <c r="AC24" s="479"/>
    </row>
    <row r="25" ht="14.25" customHeight="1" spans="3:29">
      <c r="C25" s="783"/>
      <c r="D25" s="783"/>
      <c r="E25" s="783"/>
      <c r="F25" s="783"/>
      <c r="G25" s="783"/>
      <c r="H25" s="783"/>
      <c r="I25" s="783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</row>
    <row r="26" ht="14.25" customHeight="1" spans="3:29">
      <c r="C26" s="783"/>
      <c r="D26" s="783"/>
      <c r="E26" s="783"/>
      <c r="F26" s="783"/>
      <c r="G26" s="783"/>
      <c r="H26" s="783"/>
      <c r="I26" s="783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</row>
    <row r="27" ht="14.25" customHeight="1" spans="3:29">
      <c r="C27" s="783"/>
      <c r="D27" s="783"/>
      <c r="E27" s="783"/>
      <c r="F27" s="783"/>
      <c r="G27" s="783"/>
      <c r="H27" s="783"/>
      <c r="I27" s="783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  <c r="AB27" s="479"/>
      <c r="AC27" s="479"/>
    </row>
    <row r="28" ht="14.25" customHeight="1" spans="3:29">
      <c r="C28" s="783"/>
      <c r="D28" s="783"/>
      <c r="E28" s="783"/>
      <c r="F28" s="783"/>
      <c r="G28" s="783"/>
      <c r="H28" s="783"/>
      <c r="I28" s="783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</row>
    <row r="29" ht="14.25" customHeight="1" spans="3:29">
      <c r="C29" s="783"/>
      <c r="D29" s="783"/>
      <c r="E29" s="783"/>
      <c r="F29" s="783"/>
      <c r="G29" s="783"/>
      <c r="H29" s="783"/>
      <c r="I29" s="783"/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</row>
    <row r="30" ht="14.25" customHeight="1" spans="3:29">
      <c r="C30" s="783"/>
      <c r="D30" s="783"/>
      <c r="E30" s="783"/>
      <c r="F30" s="783"/>
      <c r="G30" s="783"/>
      <c r="H30" s="783"/>
      <c r="I30" s="783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</row>
    <row r="31" ht="14.25" customHeight="1" spans="3:29">
      <c r="C31" s="783"/>
      <c r="D31" s="783"/>
      <c r="E31" s="783"/>
      <c r="F31" s="783"/>
      <c r="G31" s="783"/>
      <c r="H31" s="783"/>
      <c r="I31" s="783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</row>
    <row r="32" ht="14.25" customHeight="1" spans="3:29">
      <c r="C32" s="783"/>
      <c r="D32" s="783"/>
      <c r="E32" s="783"/>
      <c r="F32" s="783"/>
      <c r="G32" s="783"/>
      <c r="H32" s="783"/>
      <c r="I32" s="783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</row>
    <row r="33" ht="14.25" customHeight="1" spans="3:29">
      <c r="C33" s="783"/>
      <c r="D33" s="783"/>
      <c r="E33" s="783"/>
      <c r="F33" s="783"/>
      <c r="G33" s="783"/>
      <c r="H33" s="783"/>
      <c r="I33" s="783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</row>
    <row r="34" ht="14.25" customHeight="1" spans="3:29">
      <c r="C34" s="783"/>
      <c r="D34" s="783"/>
      <c r="E34" s="783"/>
      <c r="F34" s="783"/>
      <c r="G34" s="783"/>
      <c r="H34" s="783"/>
      <c r="I34" s="783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</row>
    <row r="35" ht="14.25" customHeight="1" spans="3:29">
      <c r="C35" s="783"/>
      <c r="D35" s="783"/>
      <c r="E35" s="783"/>
      <c r="F35" s="783"/>
      <c r="G35" s="783"/>
      <c r="H35" s="783"/>
      <c r="I35" s="783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79"/>
    </row>
    <row r="36" ht="14.25" customHeight="1" spans="3:29">
      <c r="C36" s="783"/>
      <c r="D36" s="783"/>
      <c r="E36" s="783"/>
      <c r="F36" s="783"/>
      <c r="G36" s="783"/>
      <c r="H36" s="783"/>
      <c r="I36" s="783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479"/>
      <c r="AB36" s="479"/>
      <c r="AC36" s="479"/>
    </row>
    <row r="37" ht="14.25" customHeight="1" spans="3:29">
      <c r="C37" s="783"/>
      <c r="D37" s="783"/>
      <c r="E37" s="783"/>
      <c r="F37" s="783"/>
      <c r="G37" s="783"/>
      <c r="H37" s="783"/>
      <c r="I37" s="783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79"/>
    </row>
    <row r="38" ht="14.25" customHeight="1" spans="3:29"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79"/>
    </row>
    <row r="39" ht="14.25" customHeight="1" spans="3:29"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</row>
    <row r="40" ht="14.25" customHeight="1" spans="3:29">
      <c r="C40" s="479"/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</row>
    <row r="41" ht="14.25" customHeight="1" spans="3:29"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79"/>
      <c r="AA41" s="479"/>
      <c r="AB41" s="479"/>
      <c r="AC41" s="479"/>
    </row>
    <row r="42" ht="14.25" customHeight="1" spans="3:29"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79"/>
    </row>
    <row r="43" ht="14.25" customHeight="1" spans="3:29"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79"/>
    </row>
    <row r="44" ht="14.25" customHeight="1" spans="3:29"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</row>
    <row r="45" ht="14.25" customHeight="1" spans="3:29"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</row>
    <row r="46" ht="14.25" customHeight="1" spans="3:29"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</row>
    <row r="47" ht="14.25" customHeight="1" spans="3:29">
      <c r="C47" s="479"/>
      <c r="D47" s="575" t="s">
        <v>23</v>
      </c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</row>
    <row r="48" ht="14.25" customHeight="1" spans="3:29"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79"/>
      <c r="O48" s="479"/>
      <c r="P48" s="479"/>
      <c r="Q48" s="47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</row>
    <row r="49" ht="14.25" customHeight="1" spans="3:29"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</row>
    <row r="50" ht="14.25" hidden="1" customHeight="1" spans="3:29">
      <c r="C50" s="479"/>
      <c r="D50" s="479" t="s">
        <v>24</v>
      </c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</row>
    <row r="51" ht="14.25" hidden="1" customHeight="1" spans="3:29"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</row>
    <row r="52" ht="14.25" hidden="1" customHeight="1" spans="3:29"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</row>
    <row r="53" ht="14.25" hidden="1" customHeight="1" spans="3:29"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</row>
    <row r="54" ht="14.25" hidden="1" customHeight="1" spans="3:29"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</row>
    <row r="55" ht="14.25" hidden="1" customHeight="1" spans="3:29"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</row>
    <row r="56" ht="14.25" hidden="1" customHeight="1" spans="3:29"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</row>
    <row r="57" ht="14.25" hidden="1" customHeight="1" spans="3:29"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</row>
    <row r="58" ht="14.25" hidden="1" customHeight="1" spans="3:29"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</row>
    <row r="59" ht="14.25" hidden="1" customHeight="1" spans="3:29"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</row>
    <row r="60" ht="14.25" hidden="1" customHeight="1" spans="3:29"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</row>
    <row r="61" ht="14.25" hidden="1" customHeight="1" spans="3:29"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</row>
    <row r="62" ht="14.25" hidden="1" customHeight="1" spans="3:29"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</row>
    <row r="63" ht="14.25" hidden="1" customHeight="1" spans="3:29"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</row>
    <row r="64" ht="14.25" hidden="1" customHeight="1" spans="3:29"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79"/>
      <c r="S64" s="479"/>
      <c r="T64" s="479"/>
      <c r="U64" s="479"/>
      <c r="V64" s="479"/>
      <c r="W64" s="479"/>
      <c r="X64" s="479"/>
      <c r="Y64" s="479"/>
      <c r="Z64" s="479"/>
      <c r="AA64" s="479"/>
      <c r="AB64" s="479"/>
      <c r="AC64" s="479"/>
    </row>
    <row r="65" ht="14.25" hidden="1" customHeight="1" spans="3:29"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</row>
    <row r="66" ht="14.25" hidden="1" customHeight="1" spans="3:29"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</row>
    <row r="67" ht="14.25" hidden="1" customHeight="1" spans="3:29"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</row>
    <row r="68" ht="14.25" hidden="1" customHeight="1" spans="3:29"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</row>
    <row r="69" ht="14.25" hidden="1" customHeight="1" spans="3:29"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79"/>
      <c r="X69" s="479"/>
      <c r="Y69" s="479"/>
      <c r="Z69" s="479"/>
      <c r="AA69" s="479"/>
      <c r="AB69" s="479"/>
      <c r="AC69" s="479"/>
    </row>
    <row r="70" ht="14.25" hidden="1" customHeight="1" spans="3:29"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</row>
    <row r="71" ht="14.25" hidden="1" customHeight="1" spans="3:29">
      <c r="C71" s="479"/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  <c r="AB71" s="479"/>
      <c r="AC71" s="479"/>
    </row>
    <row r="72" ht="14.25" hidden="1" customHeight="1" spans="3:29"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79"/>
      <c r="S72" s="479"/>
      <c r="T72" s="479"/>
      <c r="U72" s="479"/>
      <c r="V72" s="479"/>
      <c r="W72" s="479"/>
      <c r="X72" s="479"/>
      <c r="Y72" s="479"/>
      <c r="Z72" s="479"/>
      <c r="AA72" s="479"/>
      <c r="AB72" s="479"/>
      <c r="AC72" s="479"/>
    </row>
    <row r="73" ht="14.25" hidden="1" customHeight="1" spans="3:29">
      <c r="C73" s="479"/>
      <c r="D73" s="479"/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79"/>
      <c r="Z73" s="479"/>
      <c r="AA73" s="479"/>
      <c r="AB73" s="479"/>
      <c r="AC73" s="479"/>
    </row>
    <row r="74" ht="14.25" hidden="1" customHeight="1" spans="3:29"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9"/>
      <c r="AB74" s="479"/>
      <c r="AC74" s="479"/>
    </row>
    <row r="75" ht="14.25" hidden="1" customHeight="1" spans="3:29">
      <c r="C75" s="479"/>
      <c r="D75" s="479"/>
      <c r="E75" s="479"/>
      <c r="F75" s="479"/>
      <c r="G75" s="479"/>
      <c r="H75" s="479"/>
      <c r="I75" s="479"/>
      <c r="J75" s="479"/>
      <c r="K75" s="479"/>
      <c r="L75" s="479"/>
      <c r="M75" s="479"/>
      <c r="N75" s="479"/>
      <c r="O75" s="479"/>
      <c r="P75" s="479"/>
      <c r="Q75" s="479"/>
      <c r="R75" s="479"/>
      <c r="S75" s="479"/>
      <c r="T75" s="479"/>
      <c r="U75" s="479"/>
      <c r="V75" s="479"/>
      <c r="W75" s="479"/>
      <c r="X75" s="479"/>
      <c r="Y75" s="479"/>
      <c r="Z75" s="479"/>
      <c r="AA75" s="479"/>
      <c r="AB75" s="479"/>
      <c r="AC75" s="479"/>
    </row>
    <row r="76" ht="14.25" hidden="1" customHeight="1" spans="3:29"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79"/>
      <c r="S76" s="479"/>
      <c r="T76" s="479"/>
      <c r="U76" s="479"/>
      <c r="V76" s="479"/>
      <c r="W76" s="479"/>
      <c r="X76" s="479"/>
      <c r="Y76" s="479"/>
      <c r="Z76" s="479"/>
      <c r="AA76" s="479"/>
      <c r="AB76" s="479"/>
      <c r="AC76" s="479"/>
    </row>
    <row r="77" ht="14.25" hidden="1" customHeight="1" spans="3:29">
      <c r="C77" s="479"/>
      <c r="D77" s="479"/>
      <c r="E77" s="479"/>
      <c r="F77" s="479"/>
      <c r="G77" s="479"/>
      <c r="H77" s="479"/>
      <c r="I77" s="479"/>
      <c r="J77" s="479"/>
      <c r="K77" s="479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79"/>
      <c r="X77" s="479"/>
      <c r="Y77" s="479"/>
      <c r="Z77" s="479"/>
      <c r="AA77" s="479"/>
      <c r="AB77" s="479"/>
      <c r="AC77" s="479"/>
    </row>
    <row r="78" ht="14.25" hidden="1" customHeight="1" spans="3:29">
      <c r="C78" s="479"/>
      <c r="D78" s="479"/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79"/>
      <c r="Q78" s="479"/>
      <c r="R78" s="479"/>
      <c r="S78" s="479"/>
      <c r="T78" s="479"/>
      <c r="U78" s="479"/>
      <c r="V78" s="479"/>
      <c r="W78" s="479"/>
      <c r="X78" s="479"/>
      <c r="Y78" s="479"/>
      <c r="Z78" s="479"/>
      <c r="AA78" s="479"/>
      <c r="AB78" s="479"/>
      <c r="AC78" s="479"/>
    </row>
    <row r="79" ht="14.25" hidden="1" customHeight="1" spans="3:29">
      <c r="C79" s="479"/>
      <c r="D79" s="479"/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79"/>
      <c r="P79" s="479"/>
      <c r="Q79" s="479"/>
      <c r="R79" s="479"/>
      <c r="S79" s="479"/>
      <c r="T79" s="479"/>
      <c r="U79" s="479"/>
      <c r="V79" s="479"/>
      <c r="W79" s="479"/>
      <c r="X79" s="479"/>
      <c r="Y79" s="479"/>
      <c r="Z79" s="479"/>
      <c r="AA79" s="479"/>
      <c r="AB79" s="479"/>
      <c r="AC79" s="479"/>
    </row>
    <row r="80" ht="14.25" hidden="1" customHeight="1" spans="3:29"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479"/>
      <c r="R80" s="479"/>
      <c r="S80" s="479"/>
      <c r="T80" s="479"/>
      <c r="U80" s="479"/>
      <c r="V80" s="479"/>
      <c r="W80" s="479"/>
      <c r="X80" s="479"/>
      <c r="Y80" s="479"/>
      <c r="Z80" s="479"/>
      <c r="AA80" s="479"/>
      <c r="AB80" s="479"/>
      <c r="AC80" s="479"/>
    </row>
    <row r="81" ht="14.25" hidden="1" customHeight="1" spans="3:29"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79"/>
      <c r="P81" s="479"/>
      <c r="Q81" s="479"/>
      <c r="R81" s="479"/>
      <c r="S81" s="479"/>
      <c r="T81" s="479"/>
      <c r="U81" s="479"/>
      <c r="V81" s="479"/>
      <c r="W81" s="479"/>
      <c r="X81" s="479"/>
      <c r="Y81" s="479"/>
      <c r="Z81" s="479"/>
      <c r="AA81" s="479"/>
      <c r="AB81" s="479"/>
      <c r="AC81" s="479"/>
    </row>
    <row r="82" ht="14.25" hidden="1" customHeight="1" spans="3:29">
      <c r="C82" s="479"/>
      <c r="D82" s="479"/>
      <c r="E82" s="479"/>
      <c r="F82" s="479"/>
      <c r="G82" s="479"/>
      <c r="H82" s="479"/>
      <c r="I82" s="479"/>
      <c r="J82" s="479"/>
      <c r="K82" s="479"/>
      <c r="L82" s="479"/>
      <c r="M82" s="479"/>
      <c r="N82" s="479"/>
      <c r="O82" s="479"/>
      <c r="P82" s="479"/>
      <c r="Q82" s="479"/>
      <c r="R82" s="479"/>
      <c r="S82" s="479"/>
      <c r="T82" s="479"/>
      <c r="U82" s="479"/>
      <c r="V82" s="479"/>
      <c r="W82" s="479"/>
      <c r="X82" s="479"/>
      <c r="Y82" s="479"/>
      <c r="Z82" s="479"/>
      <c r="AA82" s="479"/>
      <c r="AB82" s="479"/>
      <c r="AC82" s="479"/>
    </row>
    <row r="83" ht="14.25" hidden="1" customHeight="1" spans="3:29"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N83" s="479"/>
      <c r="O83" s="479"/>
      <c r="P83" s="479"/>
      <c r="Q83" s="479"/>
      <c r="R83" s="479"/>
      <c r="S83" s="479"/>
      <c r="T83" s="479"/>
      <c r="U83" s="479"/>
      <c r="V83" s="479"/>
      <c r="W83" s="479"/>
      <c r="X83" s="479"/>
      <c r="Y83" s="479"/>
      <c r="Z83" s="479"/>
      <c r="AA83" s="479"/>
      <c r="AB83" s="479"/>
      <c r="AC83" s="479"/>
    </row>
    <row r="84" ht="14.25" hidden="1" customHeight="1" spans="3:29"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R84" s="479"/>
      <c r="S84" s="479"/>
      <c r="T84" s="479"/>
      <c r="U84" s="479"/>
      <c r="V84" s="479"/>
      <c r="W84" s="479"/>
      <c r="X84" s="479"/>
      <c r="Y84" s="479"/>
      <c r="Z84" s="479"/>
      <c r="AA84" s="479"/>
      <c r="AB84" s="479"/>
      <c r="AC84" s="479"/>
    </row>
    <row r="85" ht="14.25" hidden="1" customHeight="1" spans="3:29">
      <c r="C85" s="479"/>
      <c r="D85" s="479"/>
      <c r="E85" s="479"/>
      <c r="F85" s="479"/>
      <c r="G85" s="479"/>
      <c r="H85" s="479"/>
      <c r="I85" s="479"/>
      <c r="J85" s="479"/>
      <c r="K85" s="479"/>
      <c r="L85" s="479"/>
      <c r="M85" s="479"/>
      <c r="N85" s="479"/>
      <c r="O85" s="479"/>
      <c r="P85" s="479"/>
      <c r="Q85" s="479"/>
      <c r="R85" s="479"/>
      <c r="S85" s="479"/>
      <c r="T85" s="479"/>
      <c r="U85" s="479"/>
      <c r="V85" s="479"/>
      <c r="W85" s="479"/>
      <c r="X85" s="479"/>
      <c r="Y85" s="479"/>
      <c r="Z85" s="479"/>
      <c r="AA85" s="479"/>
      <c r="AB85" s="479"/>
      <c r="AC85" s="479"/>
    </row>
    <row r="86" ht="14.25" hidden="1" customHeight="1" spans="3:29"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79"/>
      <c r="R86" s="479"/>
      <c r="S86" s="479"/>
      <c r="T86" s="479"/>
      <c r="U86" s="479"/>
      <c r="V86" s="479"/>
      <c r="W86" s="479"/>
      <c r="X86" s="479"/>
      <c r="Y86" s="479"/>
      <c r="Z86" s="479"/>
      <c r="AA86" s="479"/>
      <c r="AB86" s="479"/>
      <c r="AC86" s="479"/>
    </row>
    <row r="87" ht="14.25" hidden="1" customHeight="1" spans="3:29"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</row>
    <row r="88" ht="14.25" hidden="1" customHeight="1" spans="3:29">
      <c r="C88" s="479"/>
      <c r="D88" s="479"/>
      <c r="E88" s="479"/>
      <c r="F88" s="479"/>
      <c r="G88" s="479"/>
      <c r="H88" s="479"/>
      <c r="I88" s="479"/>
      <c r="J88" s="479"/>
      <c r="K88" s="479"/>
      <c r="L88" s="479"/>
      <c r="M88" s="479"/>
      <c r="N88" s="479"/>
      <c r="O88" s="479"/>
      <c r="P88" s="479"/>
      <c r="Q88" s="479"/>
      <c r="R88" s="479"/>
      <c r="S88" s="479"/>
      <c r="T88" s="479"/>
      <c r="U88" s="479"/>
      <c r="V88" s="479"/>
      <c r="W88" s="479"/>
      <c r="X88" s="479"/>
      <c r="Y88" s="479"/>
      <c r="Z88" s="479"/>
      <c r="AA88" s="479"/>
      <c r="AB88" s="479"/>
      <c r="AC88" s="479"/>
    </row>
    <row r="89" ht="14.25" hidden="1" customHeight="1" spans="3:29">
      <c r="C89" s="479"/>
      <c r="D89" s="479"/>
      <c r="E89" s="479"/>
      <c r="F89" s="479"/>
      <c r="G89" s="479"/>
      <c r="H89" s="479"/>
      <c r="I89" s="479"/>
      <c r="J89" s="479"/>
      <c r="K89" s="479"/>
      <c r="L89" s="479"/>
      <c r="M89" s="479"/>
      <c r="N89" s="479"/>
      <c r="O89" s="479"/>
      <c r="P89" s="479"/>
      <c r="Q89" s="479"/>
      <c r="R89" s="479"/>
      <c r="S89" s="479"/>
      <c r="T89" s="479"/>
      <c r="U89" s="479"/>
      <c r="V89" s="479"/>
      <c r="W89" s="479"/>
      <c r="X89" s="479"/>
      <c r="Y89" s="479"/>
      <c r="Z89" s="479"/>
      <c r="AA89" s="479"/>
      <c r="AB89" s="479"/>
      <c r="AC89" s="479"/>
    </row>
    <row r="90" ht="14.25" hidden="1" customHeight="1" spans="3:29">
      <c r="C90" s="479"/>
      <c r="D90" s="479"/>
      <c r="E90" s="479"/>
      <c r="F90" s="479"/>
      <c r="G90" s="479"/>
      <c r="H90" s="479"/>
      <c r="I90" s="479"/>
      <c r="J90" s="479"/>
      <c r="K90" s="479"/>
      <c r="L90" s="479"/>
      <c r="M90" s="479"/>
      <c r="N90" s="479"/>
      <c r="O90" s="479"/>
      <c r="P90" s="479"/>
      <c r="Q90" s="479"/>
      <c r="R90" s="479"/>
      <c r="S90" s="479"/>
      <c r="T90" s="479"/>
      <c r="U90" s="479"/>
      <c r="V90" s="479"/>
      <c r="W90" s="479"/>
      <c r="X90" s="479"/>
      <c r="Y90" s="479"/>
      <c r="Z90" s="479"/>
      <c r="AA90" s="479"/>
      <c r="AB90" s="479"/>
      <c r="AC90" s="479"/>
    </row>
    <row r="91" ht="14.25" hidden="1" customHeight="1" spans="3:29">
      <c r="C91" s="479"/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79"/>
      <c r="R91" s="479"/>
      <c r="S91" s="479"/>
      <c r="T91" s="479"/>
      <c r="U91" s="479"/>
      <c r="V91" s="479"/>
      <c r="W91" s="479"/>
      <c r="X91" s="479"/>
      <c r="Y91" s="479"/>
      <c r="Z91" s="479"/>
      <c r="AA91" s="479"/>
      <c r="AB91" s="479"/>
      <c r="AC91" s="479"/>
    </row>
    <row r="92" ht="14.25" hidden="1" customHeight="1" spans="3:29">
      <c r="C92" s="479"/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  <c r="AB92" s="479"/>
      <c r="AC92" s="479"/>
    </row>
    <row r="93" ht="14.25" hidden="1" customHeight="1" spans="3:29">
      <c r="C93" s="479"/>
      <c r="D93" s="479"/>
      <c r="E93" s="479"/>
      <c r="F93" s="479"/>
      <c r="G93" s="479"/>
      <c r="H93" s="479"/>
      <c r="I93" s="479"/>
      <c r="J93" s="479"/>
      <c r="K93" s="479"/>
      <c r="L93" s="479"/>
      <c r="M93" s="479"/>
      <c r="N93" s="479"/>
      <c r="O93" s="479"/>
      <c r="P93" s="479"/>
      <c r="Q93" s="479"/>
      <c r="R93" s="479"/>
      <c r="S93" s="479"/>
      <c r="T93" s="479"/>
      <c r="U93" s="479"/>
      <c r="V93" s="479"/>
      <c r="W93" s="479"/>
      <c r="X93" s="479"/>
      <c r="Y93" s="479"/>
      <c r="Z93" s="479"/>
      <c r="AA93" s="479"/>
      <c r="AB93" s="479"/>
      <c r="AC93" s="479"/>
    </row>
    <row r="94" ht="14.25" hidden="1" customHeight="1" spans="3:29">
      <c r="C94" s="479"/>
      <c r="D94" s="479"/>
      <c r="E94" s="479"/>
      <c r="F94" s="479"/>
      <c r="G94" s="479"/>
      <c r="H94" s="479"/>
      <c r="I94" s="479"/>
      <c r="J94" s="479"/>
      <c r="K94" s="479"/>
      <c r="L94" s="479"/>
      <c r="M94" s="479"/>
      <c r="N94" s="479"/>
      <c r="O94" s="479"/>
      <c r="P94" s="479"/>
      <c r="Q94" s="479"/>
      <c r="R94" s="479"/>
      <c r="S94" s="479"/>
      <c r="T94" s="479"/>
      <c r="U94" s="479"/>
      <c r="V94" s="479"/>
      <c r="W94" s="479"/>
      <c r="X94" s="479"/>
      <c r="Y94" s="479"/>
      <c r="Z94" s="479"/>
      <c r="AA94" s="479"/>
      <c r="AB94" s="479"/>
      <c r="AC94" s="479"/>
    </row>
    <row r="95" ht="14.25" hidden="1" customHeight="1" spans="3:29">
      <c r="C95" s="479"/>
      <c r="D95" s="479"/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79"/>
      <c r="X95" s="479"/>
      <c r="Y95" s="479"/>
      <c r="Z95" s="479"/>
      <c r="AA95" s="479"/>
      <c r="AB95" s="479"/>
      <c r="AC95" s="479"/>
    </row>
    <row r="96" ht="14.25" hidden="1" customHeight="1" spans="3:29">
      <c r="C96" s="479"/>
      <c r="D96" s="479"/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  <c r="S96" s="479"/>
      <c r="T96" s="479"/>
      <c r="U96" s="479"/>
      <c r="V96" s="479"/>
      <c r="W96" s="479"/>
      <c r="X96" s="479"/>
      <c r="Y96" s="479"/>
      <c r="Z96" s="479"/>
      <c r="AA96" s="479"/>
      <c r="AB96" s="479"/>
      <c r="AC96" s="479"/>
    </row>
    <row r="97" ht="14.25" hidden="1" customHeight="1" spans="3:29">
      <c r="C97" s="479"/>
      <c r="D97" s="479"/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79"/>
      <c r="R97" s="479"/>
      <c r="S97" s="479"/>
      <c r="T97" s="479"/>
      <c r="U97" s="479"/>
      <c r="V97" s="479"/>
      <c r="W97" s="479"/>
      <c r="X97" s="479"/>
      <c r="Y97" s="479"/>
      <c r="Z97" s="479"/>
      <c r="AA97" s="479"/>
      <c r="AB97" s="479"/>
      <c r="AC97" s="479"/>
    </row>
    <row r="98" ht="14.25" hidden="1" customHeight="1" spans="3:29"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79"/>
      <c r="S98" s="479"/>
      <c r="T98" s="479"/>
      <c r="U98" s="479"/>
      <c r="V98" s="479"/>
      <c r="W98" s="479"/>
      <c r="X98" s="479"/>
      <c r="Y98" s="479"/>
      <c r="Z98" s="479"/>
      <c r="AA98" s="479"/>
      <c r="AB98" s="479"/>
      <c r="AC98" s="479"/>
    </row>
    <row r="99" ht="14.25" hidden="1" customHeight="1" spans="3:29">
      <c r="C99" s="479"/>
      <c r="D99" s="479"/>
      <c r="E99" s="479"/>
      <c r="F99" s="479"/>
      <c r="G99" s="479"/>
      <c r="H99" s="479"/>
      <c r="I99" s="479"/>
      <c r="J99" s="479"/>
      <c r="K99" s="479"/>
      <c r="L99" s="479"/>
      <c r="M99" s="479"/>
      <c r="N99" s="479"/>
      <c r="O99" s="479"/>
      <c r="P99" s="479"/>
      <c r="Q99" s="479"/>
      <c r="R99" s="479"/>
      <c r="S99" s="479"/>
      <c r="T99" s="479"/>
      <c r="U99" s="479"/>
      <c r="V99" s="479"/>
      <c r="W99" s="479"/>
      <c r="X99" s="479"/>
      <c r="Y99" s="479"/>
      <c r="Z99" s="479"/>
      <c r="AA99" s="479"/>
      <c r="AB99" s="479"/>
      <c r="AC99" s="479"/>
    </row>
    <row r="100" ht="14.25" hidden="1" customHeight="1" spans="3:29">
      <c r="C100" s="479"/>
      <c r="D100" s="479"/>
      <c r="E100" s="479"/>
      <c r="F100" s="479"/>
      <c r="G100" s="479"/>
      <c r="H100" s="479"/>
      <c r="I100" s="479"/>
      <c r="J100" s="479"/>
      <c r="K100" s="479"/>
      <c r="L100" s="479"/>
      <c r="M100" s="479"/>
      <c r="N100" s="479"/>
      <c r="O100" s="479"/>
      <c r="P100" s="479"/>
      <c r="Q100" s="479"/>
      <c r="R100" s="479"/>
      <c r="S100" s="479"/>
      <c r="T100" s="479"/>
      <c r="U100" s="479"/>
      <c r="V100" s="479"/>
      <c r="W100" s="479"/>
      <c r="X100" s="479"/>
      <c r="Y100" s="479"/>
      <c r="Z100" s="479"/>
      <c r="AA100" s="479"/>
      <c r="AB100" s="479"/>
      <c r="AC100" s="479"/>
    </row>
    <row r="101" ht="14.25" hidden="1" customHeight="1" spans="3:29">
      <c r="C101" s="479"/>
      <c r="D101" s="479"/>
      <c r="E101" s="479"/>
      <c r="F101" s="479"/>
      <c r="G101" s="479"/>
      <c r="H101" s="479"/>
      <c r="I101" s="479"/>
      <c r="J101" s="479"/>
      <c r="K101" s="479"/>
      <c r="L101" s="479"/>
      <c r="M101" s="479"/>
      <c r="N101" s="479"/>
      <c r="O101" s="479"/>
      <c r="P101" s="479"/>
      <c r="Q101" s="479"/>
      <c r="R101" s="479"/>
      <c r="S101" s="479"/>
      <c r="T101" s="479"/>
      <c r="U101" s="479"/>
      <c r="V101" s="479"/>
      <c r="W101" s="479"/>
      <c r="X101" s="479"/>
      <c r="Y101" s="479"/>
      <c r="Z101" s="479"/>
      <c r="AA101" s="479"/>
      <c r="AB101" s="479"/>
      <c r="AC101" s="479"/>
    </row>
    <row r="102" ht="14.25" hidden="1" customHeight="1" spans="3:29">
      <c r="C102" s="479"/>
      <c r="D102" s="479"/>
      <c r="E102" s="479"/>
      <c r="F102" s="479"/>
      <c r="G102" s="479"/>
      <c r="H102" s="479"/>
      <c r="I102" s="479"/>
      <c r="J102" s="479"/>
      <c r="K102" s="479"/>
      <c r="L102" s="479"/>
      <c r="M102" s="479"/>
      <c r="N102" s="479"/>
      <c r="O102" s="479"/>
      <c r="P102" s="479"/>
      <c r="Q102" s="479"/>
      <c r="R102" s="479"/>
      <c r="S102" s="479"/>
      <c r="T102" s="479"/>
      <c r="U102" s="479"/>
      <c r="V102" s="479"/>
      <c r="W102" s="479"/>
      <c r="X102" s="479"/>
      <c r="Y102" s="479"/>
      <c r="Z102" s="479"/>
      <c r="AA102" s="479"/>
      <c r="AB102" s="479"/>
      <c r="AC102" s="479"/>
    </row>
    <row r="103" ht="14.25" hidden="1" customHeight="1" spans="3:29">
      <c r="C103" s="479"/>
      <c r="D103" s="479"/>
      <c r="E103" s="479"/>
      <c r="F103" s="479"/>
      <c r="G103" s="479"/>
      <c r="H103" s="479"/>
      <c r="I103" s="479"/>
      <c r="J103" s="479"/>
      <c r="K103" s="479"/>
      <c r="L103" s="479"/>
      <c r="M103" s="479"/>
      <c r="N103" s="479"/>
      <c r="O103" s="479"/>
      <c r="P103" s="479"/>
      <c r="Q103" s="479"/>
      <c r="R103" s="479"/>
      <c r="S103" s="479"/>
      <c r="T103" s="479"/>
      <c r="U103" s="479"/>
      <c r="V103" s="479"/>
      <c r="W103" s="479"/>
      <c r="X103" s="479"/>
      <c r="Y103" s="479"/>
      <c r="Z103" s="479"/>
      <c r="AA103" s="479"/>
      <c r="AB103" s="479"/>
      <c r="AC103" s="479"/>
    </row>
    <row r="104" ht="14.25" hidden="1" customHeight="1" spans="3:29">
      <c r="C104" s="479"/>
      <c r="D104" s="479"/>
      <c r="E104" s="479"/>
      <c r="F104" s="479"/>
      <c r="G104" s="479"/>
      <c r="H104" s="479"/>
      <c r="I104" s="479"/>
      <c r="J104" s="479"/>
      <c r="K104" s="479"/>
      <c r="L104" s="479"/>
      <c r="M104" s="479"/>
      <c r="N104" s="479"/>
      <c r="O104" s="479"/>
      <c r="P104" s="479"/>
      <c r="Q104" s="479"/>
      <c r="R104" s="479"/>
      <c r="S104" s="479"/>
      <c r="T104" s="479"/>
      <c r="U104" s="479"/>
      <c r="V104" s="479"/>
      <c r="W104" s="479"/>
      <c r="X104" s="479"/>
      <c r="Y104" s="479"/>
      <c r="Z104" s="479"/>
      <c r="AA104" s="479"/>
      <c r="AB104" s="479"/>
      <c r="AC104" s="479"/>
    </row>
    <row r="105" ht="14.25" hidden="1" customHeight="1" spans="3:29">
      <c r="C105" s="479"/>
      <c r="D105" s="479"/>
      <c r="E105" s="479"/>
      <c r="F105" s="479"/>
      <c r="G105" s="479"/>
      <c r="H105" s="479"/>
      <c r="I105" s="479"/>
      <c r="J105" s="479"/>
      <c r="K105" s="479"/>
      <c r="L105" s="479"/>
      <c r="M105" s="479"/>
      <c r="N105" s="479"/>
      <c r="O105" s="479"/>
      <c r="P105" s="479"/>
      <c r="Q105" s="479"/>
      <c r="R105" s="479"/>
      <c r="S105" s="479"/>
      <c r="T105" s="479"/>
      <c r="U105" s="479"/>
      <c r="V105" s="479"/>
      <c r="W105" s="479"/>
      <c r="X105" s="479"/>
      <c r="Y105" s="479"/>
      <c r="Z105" s="479"/>
      <c r="AA105" s="479"/>
      <c r="AB105" s="479"/>
      <c r="AC105" s="479"/>
    </row>
    <row r="106" ht="14.25" hidden="1" customHeight="1" spans="3:29"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  <c r="V106" s="479"/>
      <c r="W106" s="479"/>
      <c r="X106" s="479"/>
      <c r="Y106" s="479"/>
      <c r="Z106" s="479"/>
      <c r="AA106" s="479"/>
      <c r="AB106" s="479"/>
      <c r="AC106" s="479"/>
    </row>
    <row r="107" ht="14.25" hidden="1" customHeight="1" spans="3:29">
      <c r="C107" s="479"/>
      <c r="D107" s="479"/>
      <c r="E107" s="479"/>
      <c r="F107" s="479"/>
      <c r="G107" s="479"/>
      <c r="H107" s="479"/>
      <c r="I107" s="479"/>
      <c r="J107" s="479"/>
      <c r="K107" s="479"/>
      <c r="L107" s="479"/>
      <c r="M107" s="479"/>
      <c r="N107" s="479"/>
      <c r="O107" s="479"/>
      <c r="P107" s="479"/>
      <c r="Q107" s="479"/>
      <c r="R107" s="479"/>
      <c r="S107" s="479"/>
      <c r="T107" s="479"/>
      <c r="U107" s="479"/>
      <c r="V107" s="479"/>
      <c r="W107" s="479"/>
      <c r="X107" s="479"/>
      <c r="Y107" s="479"/>
      <c r="Z107" s="479"/>
      <c r="AA107" s="479"/>
      <c r="AB107" s="479"/>
      <c r="AC107" s="479"/>
    </row>
    <row r="108" ht="14.25" hidden="1" customHeight="1" spans="3:29">
      <c r="C108" s="479"/>
      <c r="D108" s="479"/>
      <c r="E108" s="479"/>
      <c r="F108" s="479"/>
      <c r="G108" s="479"/>
      <c r="H108" s="479"/>
      <c r="I108" s="479"/>
      <c r="J108" s="479"/>
      <c r="K108" s="479"/>
      <c r="L108" s="479"/>
      <c r="M108" s="479"/>
      <c r="N108" s="479"/>
      <c r="O108" s="479"/>
      <c r="P108" s="479"/>
      <c r="Q108" s="479"/>
      <c r="R108" s="479"/>
      <c r="S108" s="479"/>
      <c r="T108" s="479"/>
      <c r="U108" s="479"/>
      <c r="V108" s="479"/>
      <c r="W108" s="479"/>
      <c r="X108" s="479"/>
      <c r="Y108" s="479"/>
      <c r="Z108" s="479"/>
      <c r="AA108" s="479"/>
      <c r="AB108" s="479"/>
      <c r="AC108" s="479"/>
    </row>
    <row r="109" ht="14.25" hidden="1" customHeight="1" spans="3:29">
      <c r="C109" s="479"/>
      <c r="D109" s="479"/>
      <c r="E109" s="479"/>
      <c r="F109" s="479"/>
      <c r="G109" s="479"/>
      <c r="H109" s="479"/>
      <c r="I109" s="479"/>
      <c r="J109" s="479"/>
      <c r="K109" s="479"/>
      <c r="L109" s="479"/>
      <c r="M109" s="479"/>
      <c r="N109" s="479"/>
      <c r="O109" s="479"/>
      <c r="P109" s="479"/>
      <c r="Q109" s="479"/>
      <c r="R109" s="479"/>
      <c r="S109" s="479"/>
      <c r="T109" s="479"/>
      <c r="U109" s="479"/>
      <c r="V109" s="479"/>
      <c r="W109" s="479"/>
      <c r="X109" s="479"/>
      <c r="Y109" s="479"/>
      <c r="Z109" s="479"/>
      <c r="AA109" s="479"/>
      <c r="AB109" s="479"/>
      <c r="AC109" s="479"/>
    </row>
    <row r="110" ht="14.25" hidden="1" customHeight="1" spans="3:29">
      <c r="C110" s="479"/>
      <c r="D110" s="479"/>
      <c r="E110" s="479"/>
      <c r="F110" s="479"/>
      <c r="G110" s="479"/>
      <c r="H110" s="479"/>
      <c r="I110" s="479"/>
      <c r="J110" s="479"/>
      <c r="K110" s="479"/>
      <c r="L110" s="479"/>
      <c r="M110" s="479"/>
      <c r="N110" s="479"/>
      <c r="O110" s="479"/>
      <c r="P110" s="479"/>
      <c r="Q110" s="479"/>
      <c r="R110" s="479"/>
      <c r="S110" s="479"/>
      <c r="T110" s="479"/>
      <c r="U110" s="479"/>
      <c r="V110" s="479"/>
      <c r="W110" s="479"/>
      <c r="X110" s="479"/>
      <c r="Y110" s="479"/>
      <c r="Z110" s="479"/>
      <c r="AA110" s="479"/>
      <c r="AB110" s="479"/>
      <c r="AC110" s="479"/>
    </row>
    <row r="111" ht="14.25" hidden="1" customHeight="1" spans="3:29">
      <c r="C111" s="479"/>
      <c r="D111" s="479"/>
      <c r="E111" s="479"/>
      <c r="F111" s="479"/>
      <c r="G111" s="479"/>
      <c r="H111" s="479"/>
      <c r="I111" s="479"/>
      <c r="J111" s="479"/>
      <c r="K111" s="479"/>
      <c r="L111" s="479"/>
      <c r="M111" s="479"/>
      <c r="N111" s="479"/>
      <c r="O111" s="479"/>
      <c r="P111" s="479"/>
      <c r="Q111" s="479"/>
      <c r="R111" s="479"/>
      <c r="S111" s="479"/>
      <c r="T111" s="479"/>
      <c r="U111" s="479"/>
      <c r="V111" s="479"/>
      <c r="W111" s="479"/>
      <c r="X111" s="479"/>
      <c r="Y111" s="479"/>
      <c r="Z111" s="479"/>
      <c r="AA111" s="479"/>
      <c r="AB111" s="479"/>
      <c r="AC111" s="479"/>
    </row>
    <row r="112" ht="14.25" hidden="1" customHeight="1" spans="3:29">
      <c r="C112" s="479"/>
      <c r="D112" s="479"/>
      <c r="E112" s="479"/>
      <c r="F112" s="479"/>
      <c r="G112" s="479"/>
      <c r="H112" s="479"/>
      <c r="I112" s="479"/>
      <c r="J112" s="479"/>
      <c r="K112" s="479"/>
      <c r="L112" s="479"/>
      <c r="M112" s="479"/>
      <c r="N112" s="479"/>
      <c r="O112" s="479"/>
      <c r="P112" s="479"/>
      <c r="Q112" s="479"/>
      <c r="R112" s="479"/>
      <c r="S112" s="479"/>
      <c r="T112" s="479"/>
      <c r="U112" s="479"/>
      <c r="V112" s="479"/>
      <c r="W112" s="479"/>
      <c r="X112" s="479"/>
      <c r="Y112" s="479"/>
      <c r="Z112" s="479"/>
      <c r="AA112" s="479"/>
      <c r="AB112" s="479"/>
      <c r="AC112" s="479"/>
    </row>
    <row r="113" ht="14.25" hidden="1" customHeight="1" spans="3:29">
      <c r="C113" s="479"/>
      <c r="D113" s="479"/>
      <c r="E113" s="479"/>
      <c r="F113" s="479"/>
      <c r="G113" s="479"/>
      <c r="H113" s="479"/>
      <c r="I113" s="479"/>
      <c r="J113" s="479"/>
      <c r="K113" s="479"/>
      <c r="L113" s="479"/>
      <c r="M113" s="479"/>
      <c r="N113" s="479"/>
      <c r="O113" s="479"/>
      <c r="P113" s="479"/>
      <c r="Q113" s="479"/>
      <c r="R113" s="479"/>
      <c r="S113" s="479"/>
      <c r="T113" s="479"/>
      <c r="U113" s="479"/>
      <c r="V113" s="479"/>
      <c r="W113" s="479"/>
      <c r="X113" s="479"/>
      <c r="Y113" s="479"/>
      <c r="Z113" s="479"/>
      <c r="AA113" s="479"/>
      <c r="AB113" s="479"/>
      <c r="AC113" s="479"/>
    </row>
    <row r="114" ht="14.25" hidden="1" customHeight="1" spans="3:29">
      <c r="C114" s="479"/>
      <c r="D114" s="479"/>
      <c r="E114" s="479"/>
      <c r="F114" s="479"/>
      <c r="G114" s="479"/>
      <c r="H114" s="479"/>
      <c r="I114" s="479"/>
      <c r="J114" s="479"/>
      <c r="K114" s="479"/>
      <c r="L114" s="479"/>
      <c r="M114" s="479"/>
      <c r="N114" s="479"/>
      <c r="O114" s="479"/>
      <c r="P114" s="479"/>
      <c r="Q114" s="479"/>
      <c r="R114" s="479"/>
      <c r="S114" s="479"/>
      <c r="T114" s="479"/>
      <c r="U114" s="479"/>
      <c r="V114" s="479"/>
      <c r="W114" s="479"/>
      <c r="X114" s="479"/>
      <c r="Y114" s="479"/>
      <c r="Z114" s="479"/>
      <c r="AA114" s="479"/>
      <c r="AB114" s="479"/>
      <c r="AC114" s="479"/>
    </row>
    <row r="115" ht="14.25" hidden="1" customHeight="1" spans="3:29">
      <c r="C115" s="479"/>
      <c r="D115" s="479"/>
      <c r="E115" s="479"/>
      <c r="F115" s="479"/>
      <c r="G115" s="479"/>
      <c r="H115" s="479"/>
      <c r="I115" s="479"/>
      <c r="J115" s="479"/>
      <c r="K115" s="479"/>
      <c r="L115" s="479"/>
      <c r="M115" s="479"/>
      <c r="N115" s="479"/>
      <c r="O115" s="479"/>
      <c r="P115" s="479"/>
      <c r="Q115" s="479"/>
      <c r="R115" s="479"/>
      <c r="S115" s="479"/>
      <c r="T115" s="479"/>
      <c r="U115" s="479"/>
      <c r="V115" s="479"/>
      <c r="W115" s="479"/>
      <c r="X115" s="479"/>
      <c r="Y115" s="479"/>
      <c r="Z115" s="479"/>
      <c r="AA115" s="479"/>
      <c r="AB115" s="479"/>
      <c r="AC115" s="479"/>
    </row>
    <row r="116" ht="14.25" hidden="1" customHeight="1" spans="3:29"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79"/>
      <c r="S116" s="479"/>
      <c r="T116" s="479"/>
      <c r="U116" s="479"/>
      <c r="V116" s="479"/>
      <c r="W116" s="479"/>
      <c r="X116" s="479"/>
      <c r="Y116" s="479"/>
      <c r="Z116" s="479"/>
      <c r="AA116" s="479"/>
      <c r="AB116" s="479"/>
      <c r="AC116" s="479"/>
    </row>
    <row r="117" ht="14.25" hidden="1" customHeight="1" spans="3:29">
      <c r="C117" s="479"/>
      <c r="D117" s="479"/>
      <c r="E117" s="479"/>
      <c r="F117" s="479"/>
      <c r="G117" s="479"/>
      <c r="H117" s="479"/>
      <c r="I117" s="479"/>
      <c r="J117" s="479"/>
      <c r="K117" s="479"/>
      <c r="L117" s="479"/>
      <c r="M117" s="479"/>
      <c r="N117" s="479"/>
      <c r="O117" s="479"/>
      <c r="P117" s="479"/>
      <c r="Q117" s="479"/>
      <c r="R117" s="479"/>
      <c r="S117" s="479"/>
      <c r="T117" s="479"/>
      <c r="U117" s="479"/>
      <c r="V117" s="479"/>
      <c r="W117" s="479"/>
      <c r="X117" s="479"/>
      <c r="Y117" s="479"/>
      <c r="Z117" s="479"/>
      <c r="AA117" s="479"/>
      <c r="AB117" s="479"/>
      <c r="AC117" s="479"/>
    </row>
    <row r="118" ht="14.25" hidden="1" customHeight="1" spans="3:29"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  <c r="M118" s="479"/>
      <c r="N118" s="479"/>
      <c r="O118" s="479"/>
      <c r="P118" s="479"/>
      <c r="Q118" s="479"/>
      <c r="R118" s="479"/>
      <c r="S118" s="479"/>
      <c r="T118" s="479"/>
      <c r="U118" s="479"/>
      <c r="V118" s="479"/>
      <c r="W118" s="479"/>
      <c r="X118" s="479"/>
      <c r="Y118" s="479"/>
      <c r="Z118" s="479"/>
      <c r="AA118" s="479"/>
      <c r="AB118" s="479"/>
      <c r="AC118" s="479"/>
    </row>
    <row r="119" ht="14.25" hidden="1" customHeight="1" spans="3:29"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  <c r="M119" s="479"/>
      <c r="N119" s="479"/>
      <c r="O119" s="479"/>
      <c r="P119" s="479"/>
      <c r="Q119" s="479"/>
      <c r="R119" s="479"/>
      <c r="S119" s="479"/>
      <c r="T119" s="479"/>
      <c r="U119" s="479"/>
      <c r="V119" s="479"/>
      <c r="W119" s="479"/>
      <c r="X119" s="479"/>
      <c r="Y119" s="479"/>
      <c r="Z119" s="479"/>
      <c r="AA119" s="479"/>
      <c r="AB119" s="479"/>
      <c r="AC119" s="479"/>
    </row>
    <row r="120" ht="14.25" hidden="1" customHeight="1" spans="3:29">
      <c r="C120" s="479"/>
      <c r="D120" s="479"/>
      <c r="E120" s="479"/>
      <c r="F120" s="479"/>
      <c r="G120" s="479"/>
      <c r="H120" s="479"/>
      <c r="I120" s="479"/>
      <c r="J120" s="479"/>
      <c r="K120" s="479"/>
      <c r="L120" s="479"/>
      <c r="M120" s="479"/>
      <c r="N120" s="479"/>
      <c r="O120" s="479"/>
      <c r="P120" s="479"/>
      <c r="Q120" s="479"/>
      <c r="R120" s="479"/>
      <c r="S120" s="479"/>
      <c r="T120" s="479"/>
      <c r="U120" s="479"/>
      <c r="V120" s="479"/>
      <c r="W120" s="479"/>
      <c r="X120" s="479"/>
      <c r="Y120" s="479"/>
      <c r="Z120" s="479"/>
      <c r="AA120" s="479"/>
      <c r="AB120" s="479"/>
      <c r="AC120" s="479"/>
    </row>
    <row r="121" ht="14.25" hidden="1" customHeight="1" spans="3:29">
      <c r="C121" s="479"/>
      <c r="D121" s="479"/>
      <c r="E121" s="479"/>
      <c r="F121" s="479"/>
      <c r="G121" s="479"/>
      <c r="H121" s="479"/>
      <c r="I121" s="479"/>
      <c r="J121" s="479"/>
      <c r="K121" s="479"/>
      <c r="L121" s="479"/>
      <c r="M121" s="479"/>
      <c r="N121" s="479"/>
      <c r="O121" s="479"/>
      <c r="P121" s="479"/>
      <c r="Q121" s="479"/>
      <c r="R121" s="479"/>
      <c r="S121" s="479"/>
      <c r="T121" s="479"/>
      <c r="U121" s="479"/>
      <c r="V121" s="479"/>
      <c r="W121" s="479"/>
      <c r="X121" s="479"/>
      <c r="Y121" s="479"/>
      <c r="Z121" s="479"/>
      <c r="AA121" s="479"/>
      <c r="AB121" s="479"/>
      <c r="AC121" s="479"/>
    </row>
    <row r="122" ht="14.25" hidden="1" customHeight="1" spans="3:29">
      <c r="C122" s="479"/>
      <c r="D122" s="479"/>
      <c r="E122" s="479"/>
      <c r="F122" s="479"/>
      <c r="G122" s="479"/>
      <c r="H122" s="479"/>
      <c r="I122" s="479"/>
      <c r="J122" s="479"/>
      <c r="K122" s="479"/>
      <c r="L122" s="479"/>
      <c r="M122" s="479"/>
      <c r="N122" s="479"/>
      <c r="O122" s="479"/>
      <c r="P122" s="479"/>
      <c r="Q122" s="479"/>
      <c r="R122" s="479"/>
      <c r="S122" s="479"/>
      <c r="T122" s="479"/>
      <c r="U122" s="479"/>
      <c r="V122" s="479"/>
      <c r="W122" s="479"/>
      <c r="X122" s="479"/>
      <c r="Y122" s="479"/>
      <c r="Z122" s="479"/>
      <c r="AA122" s="479"/>
      <c r="AB122" s="479"/>
      <c r="AC122" s="479"/>
    </row>
    <row r="123" ht="14.25" hidden="1" customHeight="1" spans="3:29">
      <c r="C123" s="479"/>
      <c r="D123" s="479"/>
      <c r="E123" s="479"/>
      <c r="F123" s="479"/>
      <c r="G123" s="479"/>
      <c r="H123" s="479"/>
      <c r="I123" s="479"/>
      <c r="J123" s="479"/>
      <c r="K123" s="479"/>
      <c r="L123" s="479"/>
      <c r="M123" s="479"/>
      <c r="N123" s="479"/>
      <c r="O123" s="479"/>
      <c r="P123" s="479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  <c r="AB123" s="479"/>
      <c r="AC123" s="479"/>
    </row>
    <row r="124" ht="14.25" hidden="1" customHeight="1" spans="3:29">
      <c r="C124" s="479"/>
      <c r="D124" s="479"/>
      <c r="E124" s="479"/>
      <c r="F124" s="479"/>
      <c r="G124" s="479"/>
      <c r="H124" s="479"/>
      <c r="I124" s="479"/>
      <c r="J124" s="479"/>
      <c r="K124" s="479"/>
      <c r="L124" s="479"/>
      <c r="M124" s="479"/>
      <c r="N124" s="479"/>
      <c r="O124" s="479"/>
      <c r="P124" s="479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  <c r="AB124" s="479"/>
      <c r="AC124" s="479"/>
    </row>
    <row r="125" ht="14.25" hidden="1" customHeight="1" spans="3:29">
      <c r="C125" s="479"/>
      <c r="D125" s="479"/>
      <c r="E125" s="479"/>
      <c r="F125" s="479"/>
      <c r="G125" s="479"/>
      <c r="H125" s="479"/>
      <c r="I125" s="479"/>
      <c r="J125" s="479"/>
      <c r="K125" s="479"/>
      <c r="L125" s="479"/>
      <c r="M125" s="479"/>
      <c r="N125" s="479"/>
      <c r="O125" s="479"/>
      <c r="P125" s="479"/>
      <c r="Q125" s="479"/>
      <c r="R125" s="479"/>
      <c r="S125" s="479"/>
      <c r="T125" s="479"/>
      <c r="U125" s="479"/>
      <c r="V125" s="479"/>
      <c r="W125" s="479"/>
      <c r="X125" s="479"/>
      <c r="Y125" s="479"/>
      <c r="Z125" s="479"/>
      <c r="AA125" s="479"/>
      <c r="AB125" s="479"/>
      <c r="AC125" s="479"/>
    </row>
    <row r="126" ht="14.25" hidden="1" customHeight="1" spans="3:29">
      <c r="C126" s="479"/>
      <c r="D126" s="479"/>
      <c r="E126" s="479"/>
      <c r="F126" s="479"/>
      <c r="G126" s="479"/>
      <c r="H126" s="479"/>
      <c r="I126" s="479"/>
      <c r="J126" s="479"/>
      <c r="K126" s="479"/>
      <c r="L126" s="479"/>
      <c r="M126" s="479"/>
      <c r="N126" s="479"/>
      <c r="O126" s="479"/>
      <c r="P126" s="479"/>
      <c r="Q126" s="479"/>
      <c r="R126" s="479"/>
      <c r="S126" s="479"/>
      <c r="T126" s="479"/>
      <c r="U126" s="479"/>
      <c r="V126" s="479"/>
      <c r="W126" s="479"/>
      <c r="X126" s="479"/>
      <c r="Y126" s="479"/>
      <c r="Z126" s="479"/>
      <c r="AA126" s="479"/>
      <c r="AB126" s="479"/>
      <c r="AC126" s="479"/>
    </row>
    <row r="127" ht="14.25" hidden="1" customHeight="1" spans="3:29">
      <c r="C127" s="479"/>
      <c r="D127" s="479"/>
      <c r="E127" s="479"/>
      <c r="F127" s="479"/>
      <c r="G127" s="479"/>
      <c r="H127" s="479"/>
      <c r="I127" s="479"/>
      <c r="J127" s="479"/>
      <c r="K127" s="479"/>
      <c r="L127" s="479"/>
      <c r="M127" s="479"/>
      <c r="N127" s="479"/>
      <c r="O127" s="479"/>
      <c r="P127" s="479"/>
      <c r="Q127" s="479"/>
      <c r="R127" s="479"/>
      <c r="S127" s="479"/>
      <c r="T127" s="479"/>
      <c r="U127" s="479"/>
      <c r="V127" s="479"/>
      <c r="W127" s="479"/>
      <c r="X127" s="479"/>
      <c r="Y127" s="479"/>
      <c r="Z127" s="479"/>
      <c r="AA127" s="479"/>
      <c r="AB127" s="479"/>
      <c r="AC127" s="479"/>
    </row>
    <row r="128" ht="14.25" hidden="1" customHeight="1" spans="3:29">
      <c r="C128" s="479"/>
      <c r="D128" s="479"/>
      <c r="E128" s="479"/>
      <c r="F128" s="479"/>
      <c r="G128" s="479"/>
      <c r="H128" s="479"/>
      <c r="I128" s="479"/>
      <c r="J128" s="479"/>
      <c r="K128" s="479"/>
      <c r="L128" s="479"/>
      <c r="M128" s="479"/>
      <c r="N128" s="479"/>
      <c r="O128" s="479"/>
      <c r="P128" s="479"/>
      <c r="Q128" s="479"/>
      <c r="R128" s="479"/>
      <c r="S128" s="479"/>
      <c r="T128" s="479"/>
      <c r="U128" s="479"/>
      <c r="V128" s="479"/>
      <c r="W128" s="479"/>
      <c r="X128" s="479"/>
      <c r="Y128" s="479"/>
      <c r="Z128" s="479"/>
      <c r="AA128" s="479"/>
      <c r="AB128" s="479"/>
      <c r="AC128" s="479"/>
    </row>
    <row r="129" ht="14.25" hidden="1" customHeight="1" spans="3:29">
      <c r="C129" s="479"/>
      <c r="D129" s="479"/>
      <c r="E129" s="479"/>
      <c r="F129" s="479"/>
      <c r="G129" s="479"/>
      <c r="H129" s="479"/>
      <c r="I129" s="479"/>
      <c r="J129" s="479"/>
      <c r="K129" s="479"/>
      <c r="L129" s="479"/>
      <c r="M129" s="479"/>
      <c r="N129" s="479"/>
      <c r="O129" s="479"/>
      <c r="P129" s="479"/>
      <c r="Q129" s="479"/>
      <c r="R129" s="479"/>
      <c r="S129" s="479"/>
      <c r="T129" s="479"/>
      <c r="U129" s="479"/>
      <c r="V129" s="479"/>
      <c r="W129" s="479"/>
      <c r="X129" s="479"/>
      <c r="Y129" s="479"/>
      <c r="Z129" s="479"/>
      <c r="AA129" s="479"/>
      <c r="AB129" s="479"/>
      <c r="AC129" s="479"/>
    </row>
    <row r="130" ht="14.25" hidden="1" customHeight="1" spans="3:29">
      <c r="C130" s="479"/>
      <c r="D130" s="479"/>
      <c r="E130" s="479"/>
      <c r="F130" s="479"/>
      <c r="G130" s="479"/>
      <c r="H130" s="479"/>
      <c r="I130" s="479"/>
      <c r="J130" s="479"/>
      <c r="K130" s="479"/>
      <c r="L130" s="479"/>
      <c r="M130" s="479"/>
      <c r="N130" s="479"/>
      <c r="O130" s="479"/>
      <c r="P130" s="479"/>
      <c r="Q130" s="479"/>
      <c r="R130" s="479"/>
      <c r="S130" s="479"/>
      <c r="T130" s="479"/>
      <c r="U130" s="479"/>
      <c r="V130" s="479"/>
      <c r="W130" s="479"/>
      <c r="X130" s="479"/>
      <c r="Y130" s="479"/>
      <c r="Z130" s="479"/>
      <c r="AA130" s="479"/>
      <c r="AB130" s="479"/>
      <c r="AC130" s="479"/>
    </row>
    <row r="131" ht="14.25" hidden="1" customHeight="1" spans="3:29">
      <c r="C131" s="479"/>
      <c r="D131" s="479"/>
      <c r="E131" s="479"/>
      <c r="F131" s="479"/>
      <c r="G131" s="479"/>
      <c r="H131" s="479"/>
      <c r="I131" s="479"/>
      <c r="J131" s="479"/>
      <c r="K131" s="479"/>
      <c r="L131" s="479"/>
      <c r="M131" s="479"/>
      <c r="N131" s="479"/>
      <c r="O131" s="479"/>
      <c r="P131" s="479"/>
      <c r="Q131" s="479"/>
      <c r="R131" s="479"/>
      <c r="S131" s="479"/>
      <c r="T131" s="479"/>
      <c r="U131" s="479"/>
      <c r="V131" s="479"/>
      <c r="W131" s="479"/>
      <c r="X131" s="479"/>
      <c r="Y131" s="479"/>
      <c r="Z131" s="479"/>
      <c r="AA131" s="479"/>
      <c r="AB131" s="479"/>
      <c r="AC131" s="479"/>
    </row>
    <row r="132" ht="14.25" hidden="1" customHeight="1" spans="3:29">
      <c r="C132" s="479"/>
      <c r="D132" s="479"/>
      <c r="E132" s="479"/>
      <c r="F132" s="479"/>
      <c r="G132" s="479"/>
      <c r="H132" s="479"/>
      <c r="I132" s="479"/>
      <c r="J132" s="479"/>
      <c r="K132" s="479"/>
      <c r="L132" s="479"/>
      <c r="M132" s="479"/>
      <c r="N132" s="479"/>
      <c r="O132" s="479"/>
      <c r="P132" s="479"/>
      <c r="Q132" s="479"/>
      <c r="R132" s="479"/>
      <c r="S132" s="479"/>
      <c r="T132" s="479"/>
      <c r="U132" s="479"/>
      <c r="V132" s="479"/>
      <c r="W132" s="479"/>
      <c r="X132" s="479"/>
      <c r="Y132" s="479"/>
      <c r="Z132" s="479"/>
      <c r="AA132" s="479"/>
      <c r="AB132" s="479"/>
      <c r="AC132" s="479"/>
    </row>
    <row r="133" ht="14.25" hidden="1" customHeight="1" spans="3:29">
      <c r="C133" s="479"/>
      <c r="D133" s="479"/>
      <c r="E133" s="479"/>
      <c r="F133" s="479"/>
      <c r="G133" s="479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  <c r="AC133" s="479"/>
    </row>
    <row r="134" ht="14.25" hidden="1" customHeight="1" spans="3:29">
      <c r="C134" s="479"/>
      <c r="D134" s="479"/>
      <c r="E134" s="479"/>
      <c r="F134" s="479"/>
      <c r="G134" s="479"/>
      <c r="H134" s="479"/>
      <c r="I134" s="479"/>
      <c r="J134" s="479"/>
      <c r="K134" s="479"/>
      <c r="L134" s="479"/>
      <c r="M134" s="479"/>
      <c r="N134" s="479"/>
      <c r="O134" s="479"/>
      <c r="P134" s="479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  <c r="AB134" s="479"/>
      <c r="AC134" s="479"/>
    </row>
    <row r="135" ht="14.25" hidden="1" customHeight="1" spans="3:29">
      <c r="C135" s="479"/>
      <c r="D135" s="479"/>
      <c r="E135" s="479"/>
      <c r="F135" s="479"/>
      <c r="G135" s="479"/>
      <c r="H135" s="479"/>
      <c r="I135" s="479"/>
      <c r="J135" s="479"/>
      <c r="K135" s="479"/>
      <c r="L135" s="479"/>
      <c r="M135" s="479"/>
      <c r="N135" s="479"/>
      <c r="O135" s="479"/>
      <c r="P135" s="479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  <c r="AB135" s="479"/>
      <c r="AC135" s="479"/>
    </row>
    <row r="136" ht="14.25" hidden="1" customHeight="1" spans="3:29">
      <c r="C136" s="479"/>
      <c r="D136" s="479"/>
      <c r="E136" s="479"/>
      <c r="F136" s="479"/>
      <c r="G136" s="479"/>
      <c r="H136" s="479"/>
      <c r="I136" s="479"/>
      <c r="J136" s="479"/>
      <c r="K136" s="479"/>
      <c r="L136" s="479"/>
      <c r="M136" s="479"/>
      <c r="N136" s="479"/>
      <c r="O136" s="479"/>
      <c r="P136" s="479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  <c r="AB136" s="479"/>
      <c r="AC136" s="479"/>
    </row>
    <row r="137" ht="14.25" hidden="1" customHeight="1" spans="3:29">
      <c r="C137" s="479"/>
      <c r="D137" s="479"/>
      <c r="E137" s="479"/>
      <c r="F137" s="479"/>
      <c r="G137" s="479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  <c r="AB137" s="479"/>
      <c r="AC137" s="479"/>
    </row>
    <row r="138" ht="14.25" hidden="1" customHeight="1" spans="3:29">
      <c r="C138" s="479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479"/>
      <c r="Q138" s="479"/>
      <c r="R138" s="479"/>
      <c r="S138" s="479"/>
      <c r="T138" s="479"/>
      <c r="U138" s="479"/>
      <c r="V138" s="479"/>
      <c r="W138" s="479"/>
      <c r="X138" s="479"/>
      <c r="Y138" s="479"/>
      <c r="Z138" s="479"/>
      <c r="AA138" s="479"/>
      <c r="AB138" s="479"/>
      <c r="AC138" s="479"/>
    </row>
    <row r="139" ht="14.25" hidden="1" customHeight="1" spans="3:29">
      <c r="C139" s="479"/>
      <c r="D139" s="479"/>
      <c r="E139" s="479"/>
      <c r="F139" s="479"/>
      <c r="G139" s="479"/>
      <c r="H139" s="479"/>
      <c r="I139" s="479"/>
      <c r="J139" s="479"/>
      <c r="K139" s="479"/>
      <c r="L139" s="479"/>
      <c r="M139" s="479"/>
      <c r="N139" s="479"/>
      <c r="O139" s="479"/>
      <c r="P139" s="479"/>
      <c r="Q139" s="479"/>
      <c r="R139" s="479"/>
      <c r="S139" s="479"/>
      <c r="T139" s="479"/>
      <c r="U139" s="479"/>
      <c r="V139" s="479"/>
      <c r="W139" s="479"/>
      <c r="X139" s="479"/>
      <c r="Y139" s="479"/>
      <c r="Z139" s="479"/>
      <c r="AA139" s="479"/>
      <c r="AB139" s="479"/>
      <c r="AC139" s="479"/>
    </row>
    <row r="140" ht="14.25" hidden="1" customHeight="1" spans="3:29">
      <c r="C140" s="479"/>
      <c r="D140" s="479"/>
      <c r="E140" s="479"/>
      <c r="F140" s="479"/>
      <c r="G140" s="479"/>
      <c r="H140" s="479"/>
      <c r="I140" s="479"/>
      <c r="J140" s="479"/>
      <c r="K140" s="479"/>
      <c r="L140" s="479"/>
      <c r="M140" s="479"/>
      <c r="N140" s="479"/>
      <c r="O140" s="479"/>
      <c r="P140" s="479"/>
      <c r="Q140" s="479"/>
      <c r="R140" s="479"/>
      <c r="S140" s="479"/>
      <c r="T140" s="479"/>
      <c r="U140" s="479"/>
      <c r="V140" s="479"/>
      <c r="W140" s="479"/>
      <c r="X140" s="479"/>
      <c r="Y140" s="479"/>
      <c r="Z140" s="479"/>
      <c r="AA140" s="479"/>
      <c r="AB140" s="479"/>
      <c r="AC140" s="479"/>
    </row>
    <row r="141" ht="14.25" hidden="1" customHeight="1" spans="3:29">
      <c r="C141" s="479"/>
      <c r="D141" s="479"/>
      <c r="E141" s="479"/>
      <c r="F141" s="479"/>
      <c r="G141" s="479"/>
      <c r="H141" s="479"/>
      <c r="I141" s="479"/>
      <c r="J141" s="479"/>
      <c r="K141" s="479"/>
      <c r="L141" s="479"/>
      <c r="M141" s="479"/>
      <c r="N141" s="479"/>
      <c r="O141" s="479"/>
      <c r="P141" s="479"/>
      <c r="Q141" s="479"/>
      <c r="R141" s="479"/>
      <c r="S141" s="479"/>
      <c r="T141" s="479"/>
      <c r="U141" s="479"/>
      <c r="V141" s="479"/>
      <c r="W141" s="479"/>
      <c r="X141" s="479"/>
      <c r="Y141" s="479"/>
      <c r="Z141" s="479"/>
      <c r="AA141" s="479"/>
      <c r="AB141" s="479"/>
      <c r="AC141" s="479"/>
    </row>
    <row r="142" ht="14.25" hidden="1" customHeight="1" spans="3:29">
      <c r="C142" s="479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  <c r="N142" s="479"/>
      <c r="O142" s="479"/>
      <c r="P142" s="479"/>
      <c r="Q142" s="479"/>
      <c r="R142" s="479"/>
      <c r="S142" s="479"/>
      <c r="T142" s="479"/>
      <c r="U142" s="479"/>
      <c r="V142" s="479"/>
      <c r="W142" s="479"/>
      <c r="X142" s="479"/>
      <c r="Y142" s="479"/>
      <c r="Z142" s="479"/>
      <c r="AA142" s="479"/>
      <c r="AB142" s="479"/>
      <c r="AC142" s="479"/>
    </row>
    <row r="143" ht="14.25" hidden="1" customHeight="1" spans="3:29">
      <c r="C143" s="479"/>
      <c r="D143" s="479"/>
      <c r="E143" s="479"/>
      <c r="F143" s="479"/>
      <c r="G143" s="479"/>
      <c r="H143" s="479"/>
      <c r="I143" s="479"/>
      <c r="J143" s="479"/>
      <c r="K143" s="479"/>
      <c r="L143" s="479"/>
      <c r="M143" s="479"/>
      <c r="N143" s="479"/>
      <c r="O143" s="479"/>
      <c r="P143" s="479"/>
      <c r="Q143" s="479"/>
      <c r="R143" s="479"/>
      <c r="S143" s="479"/>
      <c r="T143" s="479"/>
      <c r="U143" s="479"/>
      <c r="V143" s="479"/>
      <c r="W143" s="479"/>
      <c r="X143" s="479"/>
      <c r="Y143" s="479"/>
      <c r="Z143" s="479"/>
      <c r="AA143" s="479"/>
      <c r="AB143" s="479"/>
      <c r="AC143" s="479"/>
    </row>
    <row r="144" ht="14.25" hidden="1" customHeight="1" spans="3:29">
      <c r="C144" s="479"/>
      <c r="D144" s="479"/>
      <c r="E144" s="479"/>
      <c r="F144" s="479"/>
      <c r="G144" s="479"/>
      <c r="H144" s="479"/>
      <c r="I144" s="479"/>
      <c r="J144" s="479"/>
      <c r="K144" s="479"/>
      <c r="L144" s="479"/>
      <c r="M144" s="479"/>
      <c r="N144" s="479"/>
      <c r="O144" s="479"/>
      <c r="P144" s="479"/>
      <c r="Q144" s="479"/>
      <c r="R144" s="479"/>
      <c r="S144" s="479"/>
      <c r="T144" s="479"/>
      <c r="U144" s="479"/>
      <c r="V144" s="479"/>
      <c r="W144" s="479"/>
      <c r="X144" s="479"/>
      <c r="Y144" s="479"/>
      <c r="Z144" s="479"/>
      <c r="AA144" s="479"/>
      <c r="AB144" s="479"/>
      <c r="AC144" s="479"/>
    </row>
    <row r="145" ht="14.25" hidden="1" customHeight="1" spans="3:29">
      <c r="C145" s="479"/>
      <c r="D145" s="479"/>
      <c r="E145" s="479"/>
      <c r="F145" s="479"/>
      <c r="G145" s="479"/>
      <c r="H145" s="479"/>
      <c r="I145" s="479"/>
      <c r="J145" s="479"/>
      <c r="K145" s="479"/>
      <c r="L145" s="479"/>
      <c r="M145" s="479"/>
      <c r="N145" s="479"/>
      <c r="O145" s="479"/>
      <c r="P145" s="479"/>
      <c r="Q145" s="479"/>
      <c r="R145" s="479"/>
      <c r="S145" s="479"/>
      <c r="T145" s="479"/>
      <c r="U145" s="479"/>
      <c r="V145" s="479"/>
      <c r="W145" s="479"/>
      <c r="X145" s="479"/>
      <c r="Y145" s="479"/>
      <c r="Z145" s="479"/>
      <c r="AA145" s="479"/>
      <c r="AB145" s="479"/>
      <c r="AC145" s="479"/>
    </row>
    <row r="146" ht="14.25" hidden="1" customHeight="1" spans="3:29">
      <c r="C146" s="479"/>
      <c r="D146" s="479"/>
      <c r="E146" s="479"/>
      <c r="F146" s="479"/>
      <c r="G146" s="479"/>
      <c r="H146" s="479"/>
      <c r="I146" s="479"/>
      <c r="J146" s="479"/>
      <c r="K146" s="479"/>
      <c r="L146" s="479"/>
      <c r="M146" s="479"/>
      <c r="N146" s="479"/>
      <c r="O146" s="479"/>
      <c r="P146" s="479"/>
      <c r="Q146" s="479"/>
      <c r="R146" s="479"/>
      <c r="S146" s="479"/>
      <c r="T146" s="479"/>
      <c r="U146" s="479"/>
      <c r="V146" s="479"/>
      <c r="W146" s="479"/>
      <c r="X146" s="479"/>
      <c r="Y146" s="479"/>
      <c r="Z146" s="479"/>
      <c r="AA146" s="479"/>
      <c r="AB146" s="479"/>
      <c r="AC146" s="479"/>
    </row>
    <row r="147" ht="14.25" hidden="1" customHeight="1" spans="3:29">
      <c r="C147" s="479"/>
      <c r="D147" s="479"/>
      <c r="E147" s="479"/>
      <c r="F147" s="479"/>
      <c r="G147" s="479"/>
      <c r="H147" s="479"/>
      <c r="I147" s="479"/>
      <c r="J147" s="479"/>
      <c r="K147" s="479"/>
      <c r="L147" s="479"/>
      <c r="M147" s="479"/>
      <c r="N147" s="479"/>
      <c r="O147" s="479"/>
      <c r="P147" s="479"/>
      <c r="Q147" s="479"/>
      <c r="R147" s="479"/>
      <c r="S147" s="479"/>
      <c r="T147" s="479"/>
      <c r="U147" s="479"/>
      <c r="V147" s="479"/>
      <c r="W147" s="479"/>
      <c r="X147" s="479"/>
      <c r="Y147" s="479"/>
      <c r="Z147" s="479"/>
      <c r="AA147" s="479"/>
      <c r="AB147" s="479"/>
      <c r="AC147" s="479"/>
    </row>
    <row r="148" ht="14.25" hidden="1" customHeight="1" spans="3:29">
      <c r="C148" s="479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79"/>
      <c r="S148" s="479"/>
      <c r="T148" s="479"/>
      <c r="U148" s="479"/>
      <c r="V148" s="479"/>
      <c r="W148" s="479"/>
      <c r="X148" s="479"/>
      <c r="Y148" s="479"/>
      <c r="Z148" s="479"/>
      <c r="AA148" s="479"/>
      <c r="AB148" s="479"/>
      <c r="AC148" s="479"/>
    </row>
    <row r="149" ht="14.25" hidden="1" customHeight="1" spans="3:29">
      <c r="C149" s="479"/>
      <c r="D149" s="479"/>
      <c r="E149" s="479"/>
      <c r="F149" s="479"/>
      <c r="G149" s="479"/>
      <c r="H149" s="479"/>
      <c r="I149" s="479"/>
      <c r="J149" s="479"/>
      <c r="K149" s="479"/>
      <c r="L149" s="479"/>
      <c r="M149" s="479"/>
      <c r="N149" s="479"/>
      <c r="O149" s="479"/>
      <c r="P149" s="479"/>
      <c r="Q149" s="479"/>
      <c r="R149" s="479"/>
      <c r="S149" s="479"/>
      <c r="T149" s="479"/>
      <c r="U149" s="479"/>
      <c r="V149" s="479"/>
      <c r="W149" s="479"/>
      <c r="X149" s="479"/>
      <c r="Y149" s="479"/>
      <c r="Z149" s="479"/>
      <c r="AA149" s="479"/>
      <c r="AB149" s="479"/>
      <c r="AC149" s="479"/>
    </row>
    <row r="150" ht="14.25" hidden="1" customHeight="1" spans="3:29">
      <c r="C150" s="479"/>
      <c r="D150" s="479"/>
      <c r="E150" s="479"/>
      <c r="F150" s="479"/>
      <c r="G150" s="479"/>
      <c r="H150" s="479"/>
      <c r="I150" s="479"/>
      <c r="J150" s="479"/>
      <c r="K150" s="479"/>
      <c r="L150" s="479"/>
      <c r="M150" s="479"/>
      <c r="N150" s="479"/>
      <c r="O150" s="479"/>
      <c r="P150" s="479"/>
      <c r="Q150" s="479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  <c r="AB150" s="479"/>
      <c r="AC150" s="479"/>
    </row>
    <row r="151" ht="14.25" hidden="1" customHeight="1" spans="3:29">
      <c r="C151" s="479"/>
      <c r="D151" s="479"/>
      <c r="E151" s="479"/>
      <c r="F151" s="479"/>
      <c r="G151" s="479"/>
      <c r="H151" s="479"/>
      <c r="I151" s="479"/>
      <c r="J151" s="479"/>
      <c r="K151" s="479"/>
      <c r="L151" s="479"/>
      <c r="M151" s="479"/>
      <c r="N151" s="479"/>
      <c r="O151" s="479"/>
      <c r="P151" s="479"/>
      <c r="Q151" s="479"/>
      <c r="R151" s="479"/>
      <c r="S151" s="479"/>
      <c r="T151" s="479"/>
      <c r="U151" s="479"/>
      <c r="V151" s="479"/>
      <c r="W151" s="479"/>
      <c r="X151" s="479"/>
      <c r="Y151" s="479"/>
      <c r="Z151" s="479"/>
      <c r="AA151" s="479"/>
      <c r="AB151" s="479"/>
      <c r="AC151" s="479"/>
    </row>
    <row r="152" ht="14.25" hidden="1" customHeight="1" spans="3:29">
      <c r="C152" s="479"/>
      <c r="D152" s="479"/>
      <c r="E152" s="479"/>
      <c r="F152" s="479"/>
      <c r="G152" s="479"/>
      <c r="H152" s="479"/>
      <c r="I152" s="479"/>
      <c r="J152" s="479"/>
      <c r="K152" s="479"/>
      <c r="L152" s="479"/>
      <c r="M152" s="479"/>
      <c r="N152" s="479"/>
      <c r="O152" s="479"/>
      <c r="P152" s="479"/>
      <c r="Q152" s="479"/>
      <c r="R152" s="479"/>
      <c r="S152" s="479"/>
      <c r="T152" s="479"/>
      <c r="U152" s="479"/>
      <c r="V152" s="479"/>
      <c r="W152" s="479"/>
      <c r="X152" s="479"/>
      <c r="Y152" s="479"/>
      <c r="Z152" s="479"/>
      <c r="AA152" s="479"/>
      <c r="AB152" s="479"/>
      <c r="AC152" s="479"/>
    </row>
    <row r="153" ht="14.25" hidden="1" customHeight="1" spans="3:29">
      <c r="C153" s="479"/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  <c r="O153" s="479"/>
      <c r="P153" s="479"/>
      <c r="Q153" s="479"/>
      <c r="R153" s="479"/>
      <c r="S153" s="479"/>
      <c r="T153" s="479"/>
      <c r="U153" s="479"/>
      <c r="V153" s="479"/>
      <c r="W153" s="479"/>
      <c r="X153" s="479"/>
      <c r="Y153" s="479"/>
      <c r="Z153" s="479"/>
      <c r="AA153" s="479"/>
      <c r="AB153" s="479"/>
      <c r="AC153" s="479"/>
    </row>
    <row r="154" ht="14.25" hidden="1" customHeight="1" spans="3:29">
      <c r="C154" s="479"/>
      <c r="D154" s="479"/>
      <c r="E154" s="479"/>
      <c r="F154" s="479"/>
      <c r="G154" s="479"/>
      <c r="H154" s="479"/>
      <c r="I154" s="479"/>
      <c r="J154" s="479"/>
      <c r="K154" s="479"/>
      <c r="L154" s="479"/>
      <c r="M154" s="479"/>
      <c r="N154" s="479"/>
      <c r="O154" s="479"/>
      <c r="P154" s="479"/>
      <c r="Q154" s="479"/>
      <c r="R154" s="479"/>
      <c r="S154" s="479"/>
      <c r="T154" s="479"/>
      <c r="U154" s="479"/>
      <c r="V154" s="479"/>
      <c r="W154" s="479"/>
      <c r="X154" s="479"/>
      <c r="Y154" s="479"/>
      <c r="Z154" s="479"/>
      <c r="AA154" s="479"/>
      <c r="AB154" s="479"/>
      <c r="AC154" s="479"/>
    </row>
    <row r="155" ht="14.25" hidden="1" customHeight="1" spans="3:29">
      <c r="C155" s="479"/>
      <c r="D155" s="479"/>
      <c r="E155" s="479"/>
      <c r="F155" s="479"/>
      <c r="G155" s="479"/>
      <c r="H155" s="479"/>
      <c r="I155" s="479"/>
      <c r="J155" s="479"/>
      <c r="K155" s="479"/>
      <c r="L155" s="479"/>
      <c r="M155" s="479"/>
      <c r="N155" s="479"/>
      <c r="O155" s="479"/>
      <c r="P155" s="479"/>
      <c r="Q155" s="479"/>
      <c r="R155" s="479"/>
      <c r="S155" s="479"/>
      <c r="T155" s="479"/>
      <c r="U155" s="479"/>
      <c r="V155" s="479"/>
      <c r="W155" s="479"/>
      <c r="X155" s="479"/>
      <c r="Y155" s="479"/>
      <c r="Z155" s="479"/>
      <c r="AA155" s="479"/>
      <c r="AB155" s="479"/>
      <c r="AC155" s="479"/>
    </row>
    <row r="156" ht="14.25" hidden="1" customHeight="1" spans="3:29">
      <c r="C156" s="479"/>
      <c r="D156" s="479"/>
      <c r="E156" s="479"/>
      <c r="F156" s="479"/>
      <c r="G156" s="479"/>
      <c r="H156" s="479"/>
      <c r="I156" s="479"/>
      <c r="J156" s="479"/>
      <c r="K156" s="479"/>
      <c r="L156" s="479"/>
      <c r="M156" s="479"/>
      <c r="N156" s="479"/>
      <c r="O156" s="479"/>
      <c r="P156" s="479"/>
      <c r="Q156" s="479"/>
      <c r="R156" s="479"/>
      <c r="S156" s="479"/>
      <c r="T156" s="479"/>
      <c r="U156" s="479"/>
      <c r="V156" s="479"/>
      <c r="W156" s="479"/>
      <c r="X156" s="479"/>
      <c r="Y156" s="479"/>
      <c r="Z156" s="479"/>
      <c r="AA156" s="479"/>
      <c r="AB156" s="479"/>
      <c r="AC156" s="479"/>
    </row>
    <row r="157" ht="14.25" hidden="1" customHeight="1" spans="3:29">
      <c r="C157" s="479"/>
      <c r="D157" s="479"/>
      <c r="E157" s="479"/>
      <c r="F157" s="479"/>
      <c r="G157" s="479"/>
      <c r="H157" s="479"/>
      <c r="I157" s="479"/>
      <c r="J157" s="479"/>
      <c r="K157" s="479"/>
      <c r="L157" s="479"/>
      <c r="M157" s="479"/>
      <c r="N157" s="479"/>
      <c r="O157" s="479"/>
      <c r="P157" s="479"/>
      <c r="Q157" s="479"/>
      <c r="R157" s="479"/>
      <c r="S157" s="479"/>
      <c r="T157" s="479"/>
      <c r="U157" s="479"/>
      <c r="V157" s="479"/>
      <c r="W157" s="479"/>
      <c r="X157" s="479"/>
      <c r="Y157" s="479"/>
      <c r="Z157" s="479"/>
      <c r="AA157" s="479"/>
      <c r="AB157" s="479"/>
      <c r="AC157" s="479"/>
    </row>
    <row r="158" ht="14.25" hidden="1" customHeight="1" spans="3:29">
      <c r="C158" s="479"/>
      <c r="D158" s="479"/>
      <c r="E158" s="479"/>
      <c r="F158" s="479"/>
      <c r="G158" s="479"/>
      <c r="H158" s="479"/>
      <c r="I158" s="479"/>
      <c r="J158" s="479"/>
      <c r="K158" s="479"/>
      <c r="L158" s="479"/>
      <c r="M158" s="479"/>
      <c r="N158" s="479"/>
      <c r="O158" s="479"/>
      <c r="P158" s="479"/>
      <c r="Q158" s="479"/>
      <c r="R158" s="479"/>
      <c r="S158" s="479"/>
      <c r="T158" s="479"/>
      <c r="U158" s="479"/>
      <c r="V158" s="479"/>
      <c r="W158" s="479"/>
      <c r="X158" s="479"/>
      <c r="Y158" s="479"/>
      <c r="Z158" s="479"/>
      <c r="AA158" s="479"/>
      <c r="AB158" s="479"/>
      <c r="AC158" s="479"/>
    </row>
    <row r="159" ht="14.25" hidden="1" customHeight="1" spans="3:29">
      <c r="C159" s="479"/>
      <c r="D159" s="479"/>
      <c r="E159" s="479"/>
      <c r="F159" s="479"/>
      <c r="G159" s="479"/>
      <c r="H159" s="479"/>
      <c r="I159" s="479"/>
      <c r="J159" s="479"/>
      <c r="K159" s="479"/>
      <c r="L159" s="479"/>
      <c r="M159" s="479"/>
      <c r="N159" s="479"/>
      <c r="O159" s="479"/>
      <c r="P159" s="479"/>
      <c r="Q159" s="479"/>
      <c r="R159" s="479"/>
      <c r="S159" s="479"/>
      <c r="T159" s="479"/>
      <c r="U159" s="479"/>
      <c r="V159" s="479"/>
      <c r="W159" s="479"/>
      <c r="X159" s="479"/>
      <c r="Y159" s="479"/>
      <c r="Z159" s="479"/>
      <c r="AA159" s="479"/>
      <c r="AB159" s="479"/>
      <c r="AC159" s="479"/>
    </row>
    <row r="160" ht="14.25" hidden="1" customHeight="1" spans="3:29">
      <c r="C160" s="479"/>
      <c r="D160" s="479"/>
      <c r="E160" s="479"/>
      <c r="F160" s="479"/>
      <c r="G160" s="479"/>
      <c r="H160" s="479"/>
      <c r="I160" s="479"/>
      <c r="J160" s="479"/>
      <c r="K160" s="479"/>
      <c r="L160" s="479"/>
      <c r="M160" s="479"/>
      <c r="N160" s="479"/>
      <c r="O160" s="479"/>
      <c r="P160" s="479"/>
      <c r="Q160" s="479"/>
      <c r="R160" s="479"/>
      <c r="S160" s="479"/>
      <c r="T160" s="479"/>
      <c r="U160" s="479"/>
      <c r="V160" s="479"/>
      <c r="W160" s="479"/>
      <c r="X160" s="479"/>
      <c r="Y160" s="479"/>
      <c r="Z160" s="479"/>
      <c r="AA160" s="479"/>
      <c r="AB160" s="479"/>
      <c r="AC160" s="479"/>
    </row>
    <row r="161" ht="14.25" hidden="1" customHeight="1" spans="3:29">
      <c r="C161" s="479"/>
      <c r="D161" s="479"/>
      <c r="E161" s="479"/>
      <c r="F161" s="479"/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79"/>
      <c r="U161" s="479"/>
      <c r="V161" s="479"/>
      <c r="W161" s="479"/>
      <c r="X161" s="479"/>
      <c r="Y161" s="479"/>
      <c r="Z161" s="479"/>
      <c r="AA161" s="479"/>
      <c r="AB161" s="479"/>
      <c r="AC161" s="479"/>
    </row>
    <row r="162" ht="14.25" hidden="1" customHeight="1" spans="3:29">
      <c r="C162" s="479"/>
      <c r="D162" s="479"/>
      <c r="E162" s="479"/>
      <c r="F162" s="479"/>
      <c r="G162" s="479"/>
      <c r="H162" s="479"/>
      <c r="I162" s="479"/>
      <c r="J162" s="479"/>
      <c r="K162" s="479"/>
      <c r="L162" s="479"/>
      <c r="M162" s="479"/>
      <c r="N162" s="479"/>
      <c r="O162" s="479"/>
      <c r="P162" s="479"/>
      <c r="Q162" s="479"/>
      <c r="R162" s="479"/>
      <c r="S162" s="479"/>
      <c r="T162" s="479"/>
      <c r="U162" s="479"/>
      <c r="V162" s="479"/>
      <c r="W162" s="479"/>
      <c r="X162" s="479"/>
      <c r="Y162" s="479"/>
      <c r="Z162" s="479"/>
      <c r="AA162" s="479"/>
      <c r="AB162" s="479"/>
      <c r="AC162" s="479"/>
    </row>
    <row r="163" ht="14.25" hidden="1" customHeight="1" spans="3:29">
      <c r="C163" s="479"/>
      <c r="D163" s="479"/>
      <c r="E163" s="479"/>
      <c r="F163" s="479"/>
      <c r="G163" s="479"/>
      <c r="H163" s="479"/>
      <c r="I163" s="479"/>
      <c r="J163" s="479"/>
      <c r="K163" s="479"/>
      <c r="L163" s="479"/>
      <c r="M163" s="479"/>
      <c r="N163" s="479"/>
      <c r="O163" s="479"/>
      <c r="P163" s="479"/>
      <c r="Q163" s="479"/>
      <c r="R163" s="479"/>
      <c r="S163" s="479"/>
      <c r="T163" s="479"/>
      <c r="U163" s="479"/>
      <c r="V163" s="479"/>
      <c r="W163" s="479"/>
      <c r="X163" s="479"/>
      <c r="Y163" s="479"/>
      <c r="Z163" s="479"/>
      <c r="AA163" s="479"/>
      <c r="AB163" s="479"/>
      <c r="AC163" s="479"/>
    </row>
    <row r="164" ht="14.25" hidden="1" customHeight="1" spans="3:29">
      <c r="C164" s="479"/>
      <c r="D164" s="479"/>
      <c r="E164" s="479"/>
      <c r="F164" s="479"/>
      <c r="G164" s="479"/>
      <c r="H164" s="479"/>
      <c r="I164" s="479"/>
      <c r="J164" s="479"/>
      <c r="K164" s="479"/>
      <c r="L164" s="479"/>
      <c r="M164" s="479"/>
      <c r="N164" s="479"/>
      <c r="O164" s="479"/>
      <c r="P164" s="479"/>
      <c r="Q164" s="479"/>
      <c r="R164" s="479"/>
      <c r="S164" s="479"/>
      <c r="T164" s="479"/>
      <c r="U164" s="479"/>
      <c r="V164" s="479"/>
      <c r="W164" s="479"/>
      <c r="X164" s="479"/>
      <c r="Y164" s="479"/>
      <c r="Z164" s="479"/>
      <c r="AA164" s="479"/>
      <c r="AB164" s="479"/>
      <c r="AC164" s="479"/>
    </row>
    <row r="165" ht="14.25" hidden="1" customHeight="1" spans="3:29">
      <c r="C165" s="479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  <c r="V165" s="479"/>
      <c r="W165" s="479"/>
      <c r="X165" s="479"/>
      <c r="Y165" s="479"/>
      <c r="Z165" s="479"/>
      <c r="AA165" s="479"/>
      <c r="AB165" s="479"/>
      <c r="AC165" s="479"/>
    </row>
    <row r="166" ht="14.25" hidden="1" customHeight="1" spans="3:29">
      <c r="C166" s="479"/>
      <c r="D166" s="479"/>
      <c r="E166" s="479"/>
      <c r="F166" s="479"/>
      <c r="G166" s="479"/>
      <c r="H166" s="479"/>
      <c r="I166" s="479"/>
      <c r="J166" s="479"/>
      <c r="K166" s="479"/>
      <c r="L166" s="479"/>
      <c r="M166" s="479"/>
      <c r="N166" s="479"/>
      <c r="O166" s="479"/>
      <c r="P166" s="479"/>
      <c r="Q166" s="479"/>
      <c r="R166" s="479"/>
      <c r="S166" s="479"/>
      <c r="T166" s="479"/>
      <c r="U166" s="479"/>
      <c r="V166" s="479"/>
      <c r="W166" s="479"/>
      <c r="X166" s="479"/>
      <c r="Y166" s="479"/>
      <c r="Z166" s="479"/>
      <c r="AA166" s="479"/>
      <c r="AB166" s="479"/>
      <c r="AC166" s="479"/>
    </row>
    <row r="167" ht="14.25" hidden="1" customHeight="1" spans="3:29">
      <c r="C167" s="479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479"/>
      <c r="V167" s="479"/>
      <c r="W167" s="479"/>
      <c r="X167" s="479"/>
      <c r="Y167" s="479"/>
      <c r="Z167" s="479"/>
      <c r="AA167" s="479"/>
      <c r="AB167" s="479"/>
      <c r="AC167" s="479"/>
    </row>
    <row r="168" ht="14.25" hidden="1" customHeight="1" spans="3:29">
      <c r="C168" s="479"/>
      <c r="D168" s="479"/>
      <c r="E168" s="479"/>
      <c r="F168" s="479"/>
      <c r="G168" s="479"/>
      <c r="H168" s="479"/>
      <c r="I168" s="479"/>
      <c r="J168" s="479"/>
      <c r="K168" s="479"/>
      <c r="L168" s="479"/>
      <c r="M168" s="479"/>
      <c r="N168" s="479"/>
      <c r="O168" s="479"/>
      <c r="P168" s="479"/>
      <c r="Q168" s="479"/>
      <c r="R168" s="479"/>
      <c r="S168" s="479"/>
      <c r="T168" s="479"/>
      <c r="U168" s="479"/>
      <c r="V168" s="479"/>
      <c r="W168" s="479"/>
      <c r="X168" s="479"/>
      <c r="Y168" s="479"/>
      <c r="Z168" s="479"/>
      <c r="AA168" s="479"/>
      <c r="AB168" s="479"/>
      <c r="AC168" s="479"/>
    </row>
    <row r="169" ht="14.25" hidden="1" customHeight="1" spans="3:29">
      <c r="C169" s="479"/>
      <c r="D169" s="479"/>
      <c r="E169" s="479"/>
      <c r="F169" s="479"/>
      <c r="G169" s="479"/>
      <c r="H169" s="479"/>
      <c r="I169" s="479"/>
      <c r="J169" s="479"/>
      <c r="K169" s="479"/>
      <c r="L169" s="479"/>
      <c r="M169" s="479"/>
      <c r="N169" s="479"/>
      <c r="O169" s="479"/>
      <c r="P169" s="479"/>
      <c r="Q169" s="479"/>
      <c r="R169" s="479"/>
      <c r="S169" s="479"/>
      <c r="T169" s="479"/>
      <c r="U169" s="479"/>
      <c r="V169" s="479"/>
      <c r="W169" s="479"/>
      <c r="X169" s="479"/>
      <c r="Y169" s="479"/>
      <c r="Z169" s="479"/>
      <c r="AA169" s="479"/>
      <c r="AB169" s="479"/>
      <c r="AC169" s="479"/>
    </row>
    <row r="170" ht="14.25" hidden="1" customHeight="1" spans="3:29">
      <c r="C170" s="479"/>
      <c r="D170" s="479"/>
      <c r="E170" s="479"/>
      <c r="F170" s="479"/>
      <c r="G170" s="479"/>
      <c r="H170" s="479"/>
      <c r="I170" s="479"/>
      <c r="J170" s="479"/>
      <c r="K170" s="479"/>
      <c r="L170" s="479"/>
      <c r="M170" s="479"/>
      <c r="N170" s="479"/>
      <c r="O170" s="479"/>
      <c r="P170" s="479"/>
      <c r="Q170" s="479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  <c r="AB170" s="479"/>
      <c r="AC170" s="479"/>
    </row>
    <row r="171" ht="14.25" hidden="1" customHeight="1" spans="3:29">
      <c r="C171" s="479"/>
      <c r="D171" s="479"/>
      <c r="E171" s="479"/>
      <c r="F171" s="479"/>
      <c r="G171" s="479"/>
      <c r="H171" s="479"/>
      <c r="I171" s="479"/>
      <c r="J171" s="479"/>
      <c r="K171" s="479"/>
      <c r="L171" s="479"/>
      <c r="M171" s="479"/>
      <c r="N171" s="479"/>
      <c r="O171" s="479"/>
      <c r="P171" s="479"/>
      <c r="Q171" s="479"/>
      <c r="R171" s="479"/>
      <c r="S171" s="479"/>
      <c r="T171" s="479"/>
      <c r="U171" s="479"/>
      <c r="V171" s="479"/>
      <c r="W171" s="479"/>
      <c r="X171" s="479"/>
      <c r="Y171" s="479"/>
      <c r="Z171" s="479"/>
      <c r="AA171" s="479"/>
      <c r="AB171" s="479"/>
      <c r="AC171" s="479"/>
    </row>
    <row r="172" ht="14.25" hidden="1" customHeight="1" spans="3:29">
      <c r="C172" s="479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79"/>
      <c r="U172" s="479"/>
      <c r="V172" s="479"/>
      <c r="W172" s="479"/>
      <c r="X172" s="479"/>
      <c r="Y172" s="479"/>
      <c r="Z172" s="479"/>
      <c r="AA172" s="479"/>
      <c r="AB172" s="479"/>
      <c r="AC172" s="479"/>
    </row>
    <row r="173" ht="14.25" hidden="1" customHeight="1" spans="3:29">
      <c r="C173" s="479"/>
      <c r="D173" s="479"/>
      <c r="E173" s="479"/>
      <c r="F173" s="479"/>
      <c r="G173" s="479"/>
      <c r="H173" s="479"/>
      <c r="I173" s="479"/>
      <c r="J173" s="479"/>
      <c r="K173" s="479"/>
      <c r="L173" s="479"/>
      <c r="M173" s="479"/>
      <c r="N173" s="479"/>
      <c r="O173" s="479"/>
      <c r="P173" s="479"/>
      <c r="Q173" s="479"/>
      <c r="R173" s="479"/>
      <c r="S173" s="479"/>
      <c r="T173" s="479"/>
      <c r="U173" s="479"/>
      <c r="V173" s="479"/>
      <c r="W173" s="479"/>
      <c r="X173" s="479"/>
      <c r="Y173" s="479"/>
      <c r="Z173" s="479"/>
      <c r="AA173" s="479"/>
      <c r="AB173" s="479"/>
      <c r="AC173" s="479"/>
    </row>
    <row r="174" ht="14.25" hidden="1" customHeight="1" spans="3:29">
      <c r="C174" s="479"/>
      <c r="D174" s="479"/>
      <c r="E174" s="479"/>
      <c r="F174" s="479"/>
      <c r="G174" s="479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  <c r="AB174" s="479"/>
      <c r="AC174" s="479"/>
    </row>
    <row r="175" ht="14.25" hidden="1" customHeight="1" spans="3:29"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79"/>
      <c r="Q175" s="479"/>
      <c r="R175" s="479"/>
      <c r="S175" s="479"/>
      <c r="T175" s="479"/>
      <c r="U175" s="479"/>
      <c r="V175" s="479"/>
      <c r="W175" s="479"/>
      <c r="X175" s="479"/>
      <c r="Y175" s="479"/>
      <c r="Z175" s="479"/>
      <c r="AA175" s="479"/>
      <c r="AB175" s="479"/>
      <c r="AC175" s="479"/>
    </row>
    <row r="176" ht="14.25" hidden="1" customHeight="1" spans="3:29">
      <c r="C176" s="479"/>
      <c r="D176" s="479"/>
      <c r="E176" s="479"/>
      <c r="F176" s="479"/>
      <c r="G176" s="479"/>
      <c r="H176" s="479"/>
      <c r="I176" s="479"/>
      <c r="J176" s="479"/>
      <c r="K176" s="479"/>
      <c r="L176" s="479"/>
      <c r="M176" s="479"/>
      <c r="N176" s="479"/>
      <c r="O176" s="479"/>
      <c r="P176" s="479"/>
      <c r="Q176" s="479"/>
      <c r="R176" s="479"/>
      <c r="S176" s="479"/>
      <c r="T176" s="479"/>
      <c r="U176" s="479"/>
      <c r="V176" s="479"/>
      <c r="W176" s="479"/>
      <c r="X176" s="479"/>
      <c r="Y176" s="479"/>
      <c r="Z176" s="479"/>
      <c r="AA176" s="479"/>
      <c r="AB176" s="479"/>
      <c r="AC176" s="479"/>
    </row>
    <row r="177" ht="14.25" hidden="1" customHeight="1" spans="3:29">
      <c r="C177" s="479"/>
      <c r="D177" s="479"/>
      <c r="E177" s="479"/>
      <c r="F177" s="479"/>
      <c r="G177" s="479"/>
      <c r="H177" s="479"/>
      <c r="I177" s="479"/>
      <c r="J177" s="479"/>
      <c r="K177" s="479"/>
      <c r="L177" s="479"/>
      <c r="M177" s="479"/>
      <c r="N177" s="479"/>
      <c r="O177" s="479"/>
      <c r="P177" s="479"/>
      <c r="Q177" s="479"/>
      <c r="R177" s="479"/>
      <c r="S177" s="479"/>
      <c r="T177" s="479"/>
      <c r="U177" s="479"/>
      <c r="V177" s="479"/>
      <c r="W177" s="479"/>
      <c r="X177" s="479"/>
      <c r="Y177" s="479"/>
      <c r="Z177" s="479"/>
      <c r="AA177" s="479"/>
      <c r="AB177" s="479"/>
      <c r="AC177" s="479"/>
    </row>
    <row r="178" ht="14.25" hidden="1" customHeight="1" spans="3:29">
      <c r="C178" s="479"/>
      <c r="D178" s="479"/>
      <c r="E178" s="479"/>
      <c r="F178" s="479"/>
      <c r="G178" s="479"/>
      <c r="H178" s="479"/>
      <c r="I178" s="479"/>
      <c r="J178" s="479"/>
      <c r="K178" s="479"/>
      <c r="L178" s="479"/>
      <c r="M178" s="479"/>
      <c r="N178" s="479"/>
      <c r="O178" s="479"/>
      <c r="P178" s="479"/>
      <c r="Q178" s="479"/>
      <c r="R178" s="479"/>
      <c r="S178" s="479"/>
      <c r="T178" s="479"/>
      <c r="U178" s="479"/>
      <c r="V178" s="479"/>
      <c r="W178" s="479"/>
      <c r="X178" s="479"/>
      <c r="Y178" s="479"/>
      <c r="Z178" s="479"/>
      <c r="AA178" s="479"/>
      <c r="AB178" s="479"/>
      <c r="AC178" s="479"/>
    </row>
    <row r="179" ht="14.25" hidden="1" customHeight="1" spans="3:29">
      <c r="C179" s="479"/>
      <c r="D179" s="479"/>
      <c r="E179" s="479"/>
      <c r="F179" s="479"/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9"/>
      <c r="U179" s="479"/>
      <c r="V179" s="479"/>
      <c r="W179" s="479"/>
      <c r="X179" s="479"/>
      <c r="Y179" s="479"/>
      <c r="Z179" s="479"/>
      <c r="AA179" s="479"/>
      <c r="AB179" s="479"/>
      <c r="AC179" s="479"/>
    </row>
    <row r="180" ht="14.25" hidden="1" customHeight="1" spans="3:29">
      <c r="C180" s="479"/>
      <c r="D180" s="479"/>
      <c r="E180" s="479"/>
      <c r="F180" s="479"/>
      <c r="G180" s="479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79"/>
      <c r="S180" s="479"/>
      <c r="T180" s="479"/>
      <c r="U180" s="479"/>
      <c r="V180" s="479"/>
      <c r="W180" s="479"/>
      <c r="X180" s="479"/>
      <c r="Y180" s="479"/>
      <c r="Z180" s="479"/>
      <c r="AA180" s="479"/>
      <c r="AB180" s="479"/>
      <c r="AC180" s="479"/>
    </row>
    <row r="181" ht="14.25" hidden="1" customHeight="1" spans="3:29">
      <c r="C181" s="479"/>
      <c r="D181" s="479"/>
      <c r="E181" s="479"/>
      <c r="F181" s="479"/>
      <c r="G181" s="479"/>
      <c r="H181" s="479"/>
      <c r="I181" s="479"/>
      <c r="J181" s="479"/>
      <c r="K181" s="479"/>
      <c r="L181" s="479"/>
      <c r="M181" s="479"/>
      <c r="N181" s="479"/>
      <c r="O181" s="479"/>
      <c r="P181" s="479"/>
      <c r="Q181" s="479"/>
      <c r="R181" s="479"/>
      <c r="S181" s="479"/>
      <c r="T181" s="479"/>
      <c r="U181" s="479"/>
      <c r="V181" s="479"/>
      <c r="W181" s="479"/>
      <c r="X181" s="479"/>
      <c r="Y181" s="479"/>
      <c r="Z181" s="479"/>
      <c r="AA181" s="479"/>
      <c r="AB181" s="479"/>
      <c r="AC181" s="479"/>
    </row>
    <row r="182" ht="14.25" hidden="1" customHeight="1" spans="3:29">
      <c r="C182" s="479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479"/>
      <c r="Q182" s="479"/>
      <c r="R182" s="479"/>
      <c r="S182" s="479"/>
      <c r="T182" s="479"/>
      <c r="U182" s="479"/>
      <c r="V182" s="479"/>
      <c r="W182" s="479"/>
      <c r="X182" s="479"/>
      <c r="Y182" s="479"/>
      <c r="Z182" s="479"/>
      <c r="AA182" s="479"/>
      <c r="AB182" s="479"/>
      <c r="AC182" s="479"/>
    </row>
    <row r="183" ht="14.25" hidden="1" customHeight="1" spans="3:29">
      <c r="C183" s="479"/>
      <c r="D183" s="479"/>
      <c r="E183" s="479"/>
      <c r="F183" s="479"/>
      <c r="G183" s="479"/>
      <c r="H183" s="479"/>
      <c r="I183" s="479"/>
      <c r="J183" s="479"/>
      <c r="K183" s="479"/>
      <c r="L183" s="479"/>
      <c r="M183" s="479"/>
      <c r="N183" s="479"/>
      <c r="O183" s="479"/>
      <c r="P183" s="479"/>
      <c r="Q183" s="479"/>
      <c r="R183" s="479"/>
      <c r="S183" s="479"/>
      <c r="T183" s="479"/>
      <c r="U183" s="479"/>
      <c r="V183" s="479"/>
      <c r="W183" s="479"/>
      <c r="X183" s="479"/>
      <c r="Y183" s="479"/>
      <c r="Z183" s="479"/>
      <c r="AA183" s="479"/>
      <c r="AB183" s="479"/>
      <c r="AC183" s="479"/>
    </row>
    <row r="184" ht="14.25" hidden="1" customHeight="1" spans="3:29">
      <c r="C184" s="479"/>
      <c r="D184" s="479"/>
      <c r="E184" s="479"/>
      <c r="F184" s="479"/>
      <c r="G184" s="479"/>
      <c r="H184" s="479"/>
      <c r="I184" s="479"/>
      <c r="J184" s="479"/>
      <c r="K184" s="479"/>
      <c r="L184" s="479"/>
      <c r="M184" s="479"/>
      <c r="N184" s="479"/>
      <c r="O184" s="479"/>
      <c r="P184" s="479"/>
      <c r="Q184" s="479"/>
      <c r="R184" s="479"/>
      <c r="S184" s="479"/>
      <c r="T184" s="479"/>
      <c r="U184" s="479"/>
      <c r="V184" s="479"/>
      <c r="W184" s="479"/>
      <c r="X184" s="479"/>
      <c r="Y184" s="479"/>
      <c r="Z184" s="479"/>
      <c r="AA184" s="479"/>
      <c r="AB184" s="479"/>
      <c r="AC184" s="479"/>
    </row>
    <row r="185" ht="14.25" hidden="1" customHeight="1" spans="3:29">
      <c r="C185" s="479"/>
      <c r="D185" s="479"/>
      <c r="E185" s="479"/>
      <c r="F185" s="479"/>
      <c r="G185" s="479"/>
      <c r="H185" s="479"/>
      <c r="I185" s="479"/>
      <c r="J185" s="479"/>
      <c r="K185" s="479"/>
      <c r="L185" s="479"/>
      <c r="M185" s="479"/>
      <c r="N185" s="479"/>
      <c r="O185" s="479"/>
      <c r="P185" s="479"/>
      <c r="Q185" s="479"/>
      <c r="R185" s="479"/>
      <c r="S185" s="479"/>
      <c r="T185" s="479"/>
      <c r="U185" s="479"/>
      <c r="V185" s="479"/>
      <c r="W185" s="479"/>
      <c r="X185" s="479"/>
      <c r="Y185" s="479"/>
      <c r="Z185" s="479"/>
      <c r="AA185" s="479"/>
      <c r="AB185" s="479"/>
      <c r="AC185" s="479"/>
    </row>
    <row r="186" ht="14.25" hidden="1" customHeight="1" spans="3:29">
      <c r="C186" s="479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79"/>
      <c r="Q186" s="479"/>
      <c r="R186" s="479"/>
      <c r="S186" s="479"/>
      <c r="T186" s="479"/>
      <c r="U186" s="479"/>
      <c r="V186" s="479"/>
      <c r="W186" s="479"/>
      <c r="X186" s="479"/>
      <c r="Y186" s="479"/>
      <c r="Z186" s="479"/>
      <c r="AA186" s="479"/>
      <c r="AB186" s="479"/>
      <c r="AC186" s="479"/>
    </row>
    <row r="187" ht="14.25" hidden="1" customHeight="1" spans="3:29">
      <c r="C187" s="479"/>
      <c r="D187" s="479"/>
      <c r="E187" s="479"/>
      <c r="F187" s="479"/>
      <c r="G187" s="479"/>
      <c r="H187" s="479"/>
      <c r="I187" s="479"/>
      <c r="J187" s="479"/>
      <c r="K187" s="479"/>
      <c r="L187" s="479"/>
      <c r="M187" s="479"/>
      <c r="N187" s="479"/>
      <c r="O187" s="479"/>
      <c r="P187" s="479"/>
      <c r="Q187" s="479"/>
      <c r="R187" s="479"/>
      <c r="S187" s="479"/>
      <c r="T187" s="479"/>
      <c r="U187" s="479"/>
      <c r="V187" s="479"/>
      <c r="W187" s="479"/>
      <c r="X187" s="479"/>
      <c r="Y187" s="479"/>
      <c r="Z187" s="479"/>
      <c r="AA187" s="479"/>
      <c r="AB187" s="479"/>
      <c r="AC187" s="479"/>
    </row>
    <row r="188" ht="14.25" hidden="1" customHeight="1" spans="3:29">
      <c r="C188" s="479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  <c r="V188" s="479"/>
      <c r="W188" s="479"/>
      <c r="X188" s="479"/>
      <c r="Y188" s="479"/>
      <c r="Z188" s="479"/>
      <c r="AA188" s="479"/>
      <c r="AB188" s="479"/>
      <c r="AC188" s="479"/>
    </row>
    <row r="189" ht="14.25" hidden="1" customHeight="1" spans="3:29">
      <c r="C189" s="479"/>
      <c r="D189" s="479"/>
      <c r="E189" s="479"/>
      <c r="F189" s="479"/>
      <c r="G189" s="479"/>
      <c r="H189" s="479"/>
      <c r="I189" s="479"/>
      <c r="J189" s="479"/>
      <c r="K189" s="479"/>
      <c r="L189" s="479"/>
      <c r="M189" s="479"/>
      <c r="N189" s="479"/>
      <c r="O189" s="479"/>
      <c r="P189" s="479"/>
      <c r="Q189" s="479"/>
      <c r="R189" s="479"/>
      <c r="S189" s="479"/>
      <c r="T189" s="479"/>
      <c r="U189" s="479"/>
      <c r="V189" s="479"/>
      <c r="W189" s="479"/>
      <c r="X189" s="479"/>
      <c r="Y189" s="479"/>
      <c r="Z189" s="479"/>
      <c r="AA189" s="479"/>
      <c r="AB189" s="479"/>
      <c r="AC189" s="479"/>
    </row>
    <row r="190" ht="14.25" hidden="1" customHeight="1" spans="3:29">
      <c r="C190" s="479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79"/>
      <c r="Q190" s="479"/>
      <c r="R190" s="479"/>
      <c r="S190" s="479"/>
      <c r="T190" s="479"/>
      <c r="U190" s="479"/>
      <c r="V190" s="479"/>
      <c r="W190" s="479"/>
      <c r="X190" s="479"/>
      <c r="Y190" s="479"/>
      <c r="Z190" s="479"/>
      <c r="AA190" s="479"/>
      <c r="AB190" s="479"/>
      <c r="AC190" s="479"/>
    </row>
    <row r="191" ht="14.25" hidden="1" customHeight="1" spans="3:29">
      <c r="C191" s="479"/>
      <c r="D191" s="479"/>
      <c r="E191" s="479"/>
      <c r="F191" s="479"/>
      <c r="G191" s="479"/>
      <c r="H191" s="479"/>
      <c r="I191" s="479"/>
      <c r="J191" s="479"/>
      <c r="K191" s="479"/>
      <c r="L191" s="479"/>
      <c r="M191" s="479"/>
      <c r="N191" s="479"/>
      <c r="O191" s="479"/>
      <c r="P191" s="479"/>
      <c r="Q191" s="479"/>
      <c r="R191" s="479"/>
      <c r="S191" s="479"/>
      <c r="T191" s="479"/>
      <c r="U191" s="479"/>
      <c r="V191" s="479"/>
      <c r="W191" s="479"/>
      <c r="X191" s="479"/>
      <c r="Y191" s="479"/>
      <c r="Z191" s="479"/>
      <c r="AA191" s="479"/>
      <c r="AB191" s="479"/>
      <c r="AC191" s="479"/>
    </row>
    <row r="192" ht="14.25" hidden="1" customHeight="1" spans="3:29">
      <c r="C192" s="479"/>
      <c r="D192" s="479"/>
      <c r="E192" s="479"/>
      <c r="F192" s="479"/>
      <c r="G192" s="479"/>
      <c r="H192" s="479"/>
      <c r="I192" s="479"/>
      <c r="J192" s="479"/>
      <c r="K192" s="479"/>
      <c r="L192" s="479"/>
      <c r="M192" s="479"/>
      <c r="N192" s="479"/>
      <c r="O192" s="479"/>
      <c r="P192" s="479"/>
      <c r="Q192" s="479"/>
      <c r="R192" s="479"/>
      <c r="S192" s="479"/>
      <c r="T192" s="479"/>
      <c r="U192" s="479"/>
      <c r="V192" s="479"/>
      <c r="W192" s="479"/>
      <c r="X192" s="479"/>
      <c r="Y192" s="479"/>
      <c r="Z192" s="479"/>
      <c r="AA192" s="479"/>
      <c r="AB192" s="479"/>
      <c r="AC192" s="479"/>
    </row>
    <row r="193" ht="14.25" hidden="1" customHeight="1" spans="3:29">
      <c r="C193" s="479"/>
      <c r="D193" s="479"/>
      <c r="E193" s="479"/>
      <c r="F193" s="479"/>
      <c r="G193" s="479"/>
      <c r="H193" s="479"/>
      <c r="I193" s="479"/>
      <c r="J193" s="479"/>
      <c r="K193" s="479"/>
      <c r="L193" s="479"/>
      <c r="M193" s="479"/>
      <c r="N193" s="479"/>
      <c r="O193" s="479"/>
      <c r="P193" s="479"/>
      <c r="Q193" s="479"/>
      <c r="R193" s="479"/>
      <c r="S193" s="479"/>
      <c r="T193" s="479"/>
      <c r="U193" s="479"/>
      <c r="V193" s="479"/>
      <c r="W193" s="479"/>
      <c r="X193" s="479"/>
      <c r="Y193" s="479"/>
      <c r="Z193" s="479"/>
      <c r="AA193" s="479"/>
      <c r="AB193" s="479"/>
      <c r="AC193" s="479"/>
    </row>
    <row r="194" ht="14.25" hidden="1" customHeight="1" spans="3:29">
      <c r="C194" s="479"/>
      <c r="D194" s="479"/>
      <c r="E194" s="479"/>
      <c r="F194" s="479"/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79"/>
      <c r="S194" s="479"/>
      <c r="T194" s="479"/>
      <c r="U194" s="479"/>
      <c r="V194" s="479"/>
      <c r="W194" s="479"/>
      <c r="X194" s="479"/>
      <c r="Y194" s="479"/>
      <c r="Z194" s="479"/>
      <c r="AA194" s="479"/>
      <c r="AB194" s="479"/>
      <c r="AC194" s="479"/>
    </row>
    <row r="195" ht="14.25" hidden="1" customHeight="1" spans="3:29">
      <c r="C195" s="479"/>
      <c r="D195" s="479"/>
      <c r="E195" s="479"/>
      <c r="F195" s="479"/>
      <c r="G195" s="479"/>
      <c r="H195" s="479"/>
      <c r="I195" s="479"/>
      <c r="J195" s="479"/>
      <c r="K195" s="479"/>
      <c r="L195" s="479"/>
      <c r="M195" s="479"/>
      <c r="N195" s="479"/>
      <c r="O195" s="479"/>
      <c r="P195" s="479"/>
      <c r="Q195" s="479"/>
      <c r="R195" s="479"/>
      <c r="S195" s="479"/>
      <c r="T195" s="479"/>
      <c r="U195" s="479"/>
      <c r="V195" s="479"/>
      <c r="W195" s="479"/>
      <c r="X195" s="479"/>
      <c r="Y195" s="479"/>
      <c r="Z195" s="479"/>
      <c r="AA195" s="479"/>
      <c r="AB195" s="479"/>
      <c r="AC195" s="479"/>
    </row>
    <row r="196" ht="14.25" hidden="1" customHeight="1" spans="3:29">
      <c r="C196" s="479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  <c r="Q196" s="479"/>
      <c r="R196" s="479"/>
      <c r="S196" s="479"/>
      <c r="T196" s="479"/>
      <c r="U196" s="479"/>
      <c r="V196" s="479"/>
      <c r="W196" s="479"/>
      <c r="X196" s="479"/>
      <c r="Y196" s="479"/>
      <c r="Z196" s="479"/>
      <c r="AA196" s="479"/>
      <c r="AB196" s="479"/>
      <c r="AC196" s="479"/>
    </row>
    <row r="197" ht="14.25" hidden="1" customHeight="1" spans="3:29">
      <c r="C197" s="479"/>
      <c r="D197" s="479"/>
      <c r="E197" s="479"/>
      <c r="F197" s="479"/>
      <c r="G197" s="479"/>
      <c r="H197" s="479"/>
      <c r="I197" s="479"/>
      <c r="J197" s="479"/>
      <c r="K197" s="479"/>
      <c r="L197" s="479"/>
      <c r="M197" s="479"/>
      <c r="N197" s="479"/>
      <c r="O197" s="479"/>
      <c r="P197" s="479"/>
      <c r="Q197" s="479"/>
      <c r="R197" s="479"/>
      <c r="S197" s="479"/>
      <c r="T197" s="479"/>
      <c r="U197" s="479"/>
      <c r="V197" s="479"/>
      <c r="W197" s="479"/>
      <c r="X197" s="479"/>
      <c r="Y197" s="479"/>
      <c r="Z197" s="479"/>
      <c r="AA197" s="479"/>
      <c r="AB197" s="479"/>
      <c r="AC197" s="479"/>
    </row>
    <row r="198" ht="14.25" hidden="1" customHeight="1" spans="3:29">
      <c r="C198" s="479"/>
      <c r="D198" s="479"/>
      <c r="E198" s="479"/>
      <c r="F198" s="479"/>
      <c r="G198" s="479"/>
      <c r="H198" s="479"/>
      <c r="I198" s="479"/>
      <c r="J198" s="479"/>
      <c r="K198" s="479"/>
      <c r="L198" s="479"/>
      <c r="M198" s="479"/>
      <c r="N198" s="479"/>
      <c r="O198" s="479"/>
      <c r="P198" s="479"/>
      <c r="Q198" s="479"/>
      <c r="R198" s="479"/>
      <c r="S198" s="479"/>
      <c r="T198" s="479"/>
      <c r="U198" s="479"/>
      <c r="V198" s="479"/>
      <c r="W198" s="479"/>
      <c r="X198" s="479"/>
      <c r="Y198" s="479"/>
      <c r="Z198" s="479"/>
      <c r="AA198" s="479"/>
      <c r="AB198" s="479"/>
      <c r="AC198" s="479"/>
    </row>
    <row r="199" ht="14.25" hidden="1" customHeight="1" spans="3:29">
      <c r="C199" s="479"/>
      <c r="D199" s="479"/>
      <c r="E199" s="479"/>
      <c r="F199" s="479"/>
      <c r="G199" s="479"/>
      <c r="H199" s="479"/>
      <c r="I199" s="479"/>
      <c r="J199" s="479"/>
      <c r="K199" s="479"/>
      <c r="L199" s="479"/>
      <c r="M199" s="479"/>
      <c r="N199" s="479"/>
      <c r="O199" s="479"/>
      <c r="P199" s="479"/>
      <c r="Q199" s="479"/>
      <c r="R199" s="479"/>
      <c r="S199" s="479"/>
      <c r="T199" s="479"/>
      <c r="U199" s="479"/>
      <c r="V199" s="479"/>
      <c r="W199" s="479"/>
      <c r="X199" s="479"/>
      <c r="Y199" s="479"/>
      <c r="Z199" s="479"/>
      <c r="AA199" s="479"/>
      <c r="AB199" s="479"/>
      <c r="AC199" s="479"/>
    </row>
    <row r="200" ht="14.25" hidden="1" customHeight="1" spans="3:29">
      <c r="C200" s="479"/>
      <c r="D200" s="479"/>
      <c r="E200" s="479"/>
      <c r="F200" s="479"/>
      <c r="G200" s="479"/>
      <c r="H200" s="479"/>
      <c r="I200" s="479"/>
      <c r="J200" s="479"/>
      <c r="K200" s="479"/>
      <c r="L200" s="479"/>
      <c r="M200" s="479"/>
      <c r="N200" s="479"/>
      <c r="O200" s="479"/>
      <c r="P200" s="479"/>
      <c r="Q200" s="479"/>
      <c r="R200" s="479"/>
      <c r="S200" s="479"/>
      <c r="T200" s="479"/>
      <c r="U200" s="479"/>
      <c r="V200" s="479"/>
      <c r="W200" s="479"/>
      <c r="X200" s="479"/>
      <c r="Y200" s="479"/>
      <c r="Z200" s="479"/>
      <c r="AA200" s="479"/>
      <c r="AB200" s="479"/>
      <c r="AC200" s="479"/>
    </row>
    <row r="201" ht="14.25" hidden="1" customHeight="1" spans="3:29">
      <c r="C201" s="479"/>
      <c r="D201" s="479"/>
      <c r="E201" s="479"/>
      <c r="F201" s="479"/>
      <c r="G201" s="479"/>
      <c r="H201" s="479"/>
      <c r="I201" s="479"/>
      <c r="J201" s="479"/>
      <c r="K201" s="479"/>
      <c r="L201" s="479"/>
      <c r="M201" s="479"/>
      <c r="N201" s="479"/>
      <c r="O201" s="479"/>
      <c r="P201" s="479"/>
      <c r="Q201" s="479"/>
      <c r="R201" s="479"/>
      <c r="S201" s="479"/>
      <c r="T201" s="479"/>
      <c r="U201" s="479"/>
      <c r="V201" s="479"/>
      <c r="W201" s="479"/>
      <c r="X201" s="479"/>
      <c r="Y201" s="479"/>
      <c r="Z201" s="479"/>
      <c r="AA201" s="479"/>
      <c r="AB201" s="479"/>
      <c r="AC201" s="479"/>
    </row>
    <row r="202" ht="14.25" hidden="1" customHeight="1" spans="3:29">
      <c r="C202" s="479"/>
      <c r="D202" s="479"/>
      <c r="E202" s="479"/>
      <c r="F202" s="479"/>
      <c r="G202" s="479"/>
      <c r="H202" s="479"/>
      <c r="I202" s="479"/>
      <c r="J202" s="479"/>
      <c r="K202" s="479"/>
      <c r="L202" s="479"/>
      <c r="M202" s="479"/>
      <c r="N202" s="479"/>
      <c r="O202" s="479"/>
      <c r="P202" s="479"/>
      <c r="Q202" s="479"/>
      <c r="R202" s="479"/>
      <c r="S202" s="479"/>
      <c r="T202" s="479"/>
      <c r="U202" s="479"/>
      <c r="V202" s="479"/>
      <c r="W202" s="479"/>
      <c r="X202" s="479"/>
      <c r="Y202" s="479"/>
      <c r="Z202" s="479"/>
      <c r="AA202" s="479"/>
      <c r="AB202" s="479"/>
      <c r="AC202" s="479"/>
    </row>
    <row r="203" ht="14.25" hidden="1" customHeight="1" spans="3:29">
      <c r="C203" s="479"/>
      <c r="D203" s="479"/>
      <c r="E203" s="479"/>
      <c r="F203" s="479"/>
      <c r="G203" s="479"/>
      <c r="H203" s="479"/>
      <c r="I203" s="479"/>
      <c r="J203" s="479"/>
      <c r="K203" s="479"/>
      <c r="L203" s="479"/>
      <c r="M203" s="479"/>
      <c r="N203" s="479"/>
      <c r="O203" s="479"/>
      <c r="P203" s="479"/>
      <c r="Q203" s="479"/>
      <c r="R203" s="479"/>
      <c r="S203" s="479"/>
      <c r="T203" s="479"/>
      <c r="U203" s="479"/>
      <c r="V203" s="479"/>
      <c r="W203" s="479"/>
      <c r="X203" s="479"/>
      <c r="Y203" s="479"/>
      <c r="Z203" s="479"/>
      <c r="AA203" s="479"/>
      <c r="AB203" s="479"/>
      <c r="AC203" s="479"/>
    </row>
    <row r="204" ht="14.25" hidden="1" customHeight="1" spans="3:29">
      <c r="C204" s="479"/>
      <c r="D204" s="479"/>
      <c r="E204" s="479"/>
      <c r="F204" s="479"/>
      <c r="G204" s="479"/>
      <c r="H204" s="479"/>
      <c r="I204" s="479"/>
      <c r="J204" s="479"/>
      <c r="K204" s="479"/>
      <c r="L204" s="479"/>
      <c r="M204" s="479"/>
      <c r="N204" s="479"/>
      <c r="O204" s="479"/>
      <c r="P204" s="479"/>
      <c r="Q204" s="479"/>
      <c r="R204" s="479"/>
      <c r="S204" s="479"/>
      <c r="T204" s="479"/>
      <c r="U204" s="479"/>
      <c r="V204" s="479"/>
      <c r="W204" s="479"/>
      <c r="X204" s="479"/>
      <c r="Y204" s="479"/>
      <c r="Z204" s="479"/>
      <c r="AA204" s="479"/>
      <c r="AB204" s="479"/>
      <c r="AC204" s="479"/>
    </row>
    <row r="205" ht="14.25" hidden="1" customHeight="1" spans="3:29">
      <c r="C205" s="479"/>
      <c r="D205" s="479"/>
      <c r="E205" s="479"/>
      <c r="F205" s="479"/>
      <c r="G205" s="479"/>
      <c r="H205" s="479"/>
      <c r="I205" s="479"/>
      <c r="J205" s="479"/>
      <c r="K205" s="479"/>
      <c r="L205" s="479"/>
      <c r="M205" s="479"/>
      <c r="N205" s="479"/>
      <c r="O205" s="479"/>
      <c r="P205" s="479"/>
      <c r="Q205" s="479"/>
      <c r="R205" s="479"/>
      <c r="S205" s="479"/>
      <c r="T205" s="479"/>
      <c r="U205" s="479"/>
      <c r="V205" s="479"/>
      <c r="W205" s="479"/>
      <c r="X205" s="479"/>
      <c r="Y205" s="479"/>
      <c r="Z205" s="479"/>
      <c r="AA205" s="479"/>
      <c r="AB205" s="479"/>
      <c r="AC205" s="479"/>
    </row>
    <row r="206" ht="14.25" hidden="1" customHeight="1" spans="3:29">
      <c r="C206" s="479"/>
      <c r="D206" s="479"/>
      <c r="E206" s="479"/>
      <c r="F206" s="479"/>
      <c r="G206" s="479"/>
      <c r="H206" s="479"/>
      <c r="I206" s="479"/>
      <c r="J206" s="479"/>
      <c r="K206" s="479"/>
      <c r="L206" s="479"/>
      <c r="M206" s="479"/>
      <c r="N206" s="479"/>
      <c r="O206" s="479"/>
      <c r="P206" s="479"/>
      <c r="Q206" s="479"/>
      <c r="R206" s="479"/>
      <c r="S206" s="479"/>
      <c r="T206" s="479"/>
      <c r="U206" s="479"/>
      <c r="V206" s="479"/>
      <c r="W206" s="479"/>
      <c r="X206" s="479"/>
      <c r="Y206" s="479"/>
      <c r="Z206" s="479"/>
      <c r="AA206" s="479"/>
      <c r="AB206" s="479"/>
      <c r="AC206" s="479"/>
    </row>
    <row r="207" ht="14.25" hidden="1" customHeight="1" spans="3:29">
      <c r="C207" s="479"/>
      <c r="D207" s="479"/>
      <c r="E207" s="479"/>
      <c r="F207" s="479"/>
      <c r="G207" s="479"/>
      <c r="H207" s="479"/>
      <c r="I207" s="479"/>
      <c r="J207" s="479"/>
      <c r="K207" s="479"/>
      <c r="L207" s="479"/>
      <c r="M207" s="479"/>
      <c r="N207" s="479"/>
      <c r="O207" s="479"/>
      <c r="P207" s="479"/>
      <c r="Q207" s="479"/>
      <c r="R207" s="479"/>
      <c r="S207" s="479"/>
      <c r="T207" s="479"/>
      <c r="U207" s="479"/>
      <c r="V207" s="479"/>
      <c r="W207" s="479"/>
      <c r="X207" s="479"/>
      <c r="Y207" s="479"/>
      <c r="Z207" s="479"/>
      <c r="AA207" s="479"/>
      <c r="AB207" s="479"/>
      <c r="AC207" s="479"/>
    </row>
    <row r="208" ht="14.25" hidden="1" customHeight="1" spans="3:29">
      <c r="C208" s="479"/>
      <c r="D208" s="479"/>
      <c r="E208" s="479"/>
      <c r="F208" s="479"/>
      <c r="G208" s="479"/>
      <c r="H208" s="479"/>
      <c r="I208" s="479"/>
      <c r="J208" s="479"/>
      <c r="K208" s="479"/>
      <c r="L208" s="479"/>
      <c r="M208" s="479"/>
      <c r="N208" s="479"/>
      <c r="O208" s="479"/>
      <c r="P208" s="479"/>
      <c r="Q208" s="479"/>
      <c r="R208" s="479"/>
      <c r="S208" s="479"/>
      <c r="T208" s="479"/>
      <c r="U208" s="479"/>
      <c r="V208" s="479"/>
      <c r="W208" s="479"/>
      <c r="X208" s="479"/>
      <c r="Y208" s="479"/>
      <c r="Z208" s="479"/>
      <c r="AA208" s="479"/>
      <c r="AB208" s="479"/>
      <c r="AC208" s="479"/>
    </row>
    <row r="209" ht="14.25" hidden="1" customHeight="1" spans="3:29">
      <c r="C209" s="479"/>
      <c r="D209" s="479"/>
      <c r="E209" s="479"/>
      <c r="F209" s="479"/>
      <c r="G209" s="479"/>
      <c r="H209" s="479"/>
      <c r="I209" s="479"/>
      <c r="J209" s="479"/>
      <c r="K209" s="479"/>
      <c r="L209" s="479"/>
      <c r="M209" s="479"/>
      <c r="N209" s="479"/>
      <c r="O209" s="479"/>
      <c r="P209" s="479"/>
      <c r="Q209" s="479"/>
      <c r="R209" s="479"/>
      <c r="S209" s="479"/>
      <c r="T209" s="479"/>
      <c r="U209" s="479"/>
      <c r="V209" s="479"/>
      <c r="W209" s="479"/>
      <c r="X209" s="479"/>
      <c r="Y209" s="479"/>
      <c r="Z209" s="479"/>
      <c r="AA209" s="479"/>
      <c r="AB209" s="479"/>
      <c r="AC209" s="479"/>
    </row>
    <row r="210" ht="14.25" hidden="1" customHeight="1" spans="3:29">
      <c r="C210" s="479"/>
      <c r="D210" s="479"/>
      <c r="E210" s="479"/>
      <c r="F210" s="479"/>
      <c r="G210" s="479"/>
      <c r="H210" s="479"/>
      <c r="I210" s="479"/>
      <c r="J210" s="479"/>
      <c r="K210" s="479"/>
      <c r="L210" s="479"/>
      <c r="M210" s="479"/>
      <c r="N210" s="479"/>
      <c r="O210" s="479"/>
      <c r="P210" s="479"/>
      <c r="Q210" s="479"/>
      <c r="R210" s="479"/>
      <c r="S210" s="479"/>
      <c r="T210" s="479"/>
      <c r="U210" s="479"/>
      <c r="V210" s="479"/>
      <c r="W210" s="479"/>
      <c r="X210" s="479"/>
      <c r="Y210" s="479"/>
      <c r="Z210" s="479"/>
      <c r="AA210" s="479"/>
      <c r="AB210" s="479"/>
      <c r="AC210" s="479"/>
    </row>
    <row r="211" ht="14.25" hidden="1" customHeight="1" spans="3:29">
      <c r="C211" s="479"/>
      <c r="D211" s="479"/>
      <c r="E211" s="479"/>
      <c r="F211" s="479"/>
      <c r="G211" s="479"/>
      <c r="H211" s="479"/>
      <c r="I211" s="479"/>
      <c r="J211" s="479"/>
      <c r="K211" s="479"/>
      <c r="L211" s="479"/>
      <c r="M211" s="479"/>
      <c r="N211" s="479"/>
      <c r="O211" s="479"/>
      <c r="P211" s="479"/>
      <c r="Q211" s="479"/>
      <c r="R211" s="479"/>
      <c r="S211" s="479"/>
      <c r="T211" s="479"/>
      <c r="U211" s="479"/>
      <c r="V211" s="479"/>
      <c r="W211" s="479"/>
      <c r="X211" s="479"/>
      <c r="Y211" s="479"/>
      <c r="Z211" s="479"/>
      <c r="AA211" s="479"/>
      <c r="AB211" s="479"/>
      <c r="AC211" s="479"/>
    </row>
    <row r="212" ht="14.25" hidden="1" customHeight="1" spans="3:29">
      <c r="C212" s="479"/>
      <c r="D212" s="479"/>
      <c r="E212" s="479"/>
      <c r="F212" s="479"/>
      <c r="G212" s="479"/>
      <c r="H212" s="479"/>
      <c r="I212" s="479"/>
      <c r="J212" s="479"/>
      <c r="K212" s="479"/>
      <c r="L212" s="479"/>
      <c r="M212" s="479"/>
      <c r="N212" s="479"/>
      <c r="O212" s="479"/>
      <c r="P212" s="479"/>
      <c r="Q212" s="479"/>
      <c r="R212" s="479"/>
      <c r="S212" s="479"/>
      <c r="T212" s="479"/>
      <c r="U212" s="479"/>
      <c r="V212" s="479"/>
      <c r="W212" s="479"/>
      <c r="X212" s="479"/>
      <c r="Y212" s="479"/>
      <c r="Z212" s="479"/>
      <c r="AA212" s="479"/>
      <c r="AB212" s="479"/>
      <c r="AC212" s="479"/>
    </row>
    <row r="213" ht="14.25" hidden="1" customHeight="1" spans="3:29">
      <c r="C213" s="479"/>
      <c r="D213" s="479"/>
      <c r="E213" s="479"/>
      <c r="F213" s="479"/>
      <c r="G213" s="479"/>
      <c r="H213" s="479"/>
      <c r="I213" s="479"/>
      <c r="J213" s="479"/>
      <c r="K213" s="479"/>
      <c r="L213" s="479"/>
      <c r="M213" s="479"/>
      <c r="N213" s="479"/>
      <c r="O213" s="479"/>
      <c r="P213" s="479"/>
      <c r="Q213" s="479"/>
      <c r="R213" s="479"/>
      <c r="S213" s="479"/>
      <c r="T213" s="479"/>
      <c r="U213" s="479"/>
      <c r="V213" s="479"/>
      <c r="W213" s="479"/>
      <c r="X213" s="479"/>
      <c r="Y213" s="479"/>
      <c r="Z213" s="479"/>
      <c r="AA213" s="479"/>
      <c r="AB213" s="479"/>
      <c r="AC213" s="479"/>
    </row>
    <row r="214" ht="14.25" hidden="1" customHeight="1" spans="3:29">
      <c r="C214" s="479"/>
      <c r="D214" s="479"/>
      <c r="E214" s="479"/>
      <c r="F214" s="479"/>
      <c r="G214" s="479"/>
      <c r="H214" s="479"/>
      <c r="I214" s="479"/>
      <c r="J214" s="479"/>
      <c r="K214" s="479"/>
      <c r="L214" s="479"/>
      <c r="M214" s="479"/>
      <c r="N214" s="479"/>
      <c r="O214" s="479"/>
      <c r="P214" s="479"/>
      <c r="Q214" s="479"/>
      <c r="R214" s="479"/>
      <c r="S214" s="479"/>
      <c r="T214" s="479"/>
      <c r="U214" s="479"/>
      <c r="V214" s="479"/>
      <c r="W214" s="479"/>
      <c r="X214" s="479"/>
      <c r="Y214" s="479"/>
      <c r="Z214" s="479"/>
      <c r="AA214" s="479"/>
      <c r="AB214" s="479"/>
      <c r="AC214" s="479"/>
    </row>
    <row r="215" ht="14.25" hidden="1" customHeight="1" spans="3:29">
      <c r="C215" s="479"/>
      <c r="D215" s="479"/>
      <c r="E215" s="479"/>
      <c r="F215" s="479"/>
      <c r="G215" s="479"/>
      <c r="H215" s="479"/>
      <c r="I215" s="479"/>
      <c r="J215" s="479"/>
      <c r="K215" s="479"/>
      <c r="L215" s="479"/>
      <c r="M215" s="479"/>
      <c r="N215" s="479"/>
      <c r="O215" s="479"/>
      <c r="P215" s="479"/>
      <c r="Q215" s="479"/>
      <c r="R215" s="479"/>
      <c r="S215" s="479"/>
      <c r="T215" s="479"/>
      <c r="U215" s="479"/>
      <c r="V215" s="479"/>
      <c r="W215" s="479"/>
      <c r="X215" s="479"/>
      <c r="Y215" s="479"/>
      <c r="Z215" s="479"/>
      <c r="AA215" s="479"/>
      <c r="AB215" s="479"/>
      <c r="AC215" s="479"/>
    </row>
    <row r="216" ht="14.25" hidden="1" customHeight="1" spans="3:29">
      <c r="C216" s="479"/>
      <c r="D216" s="479"/>
      <c r="E216" s="479"/>
      <c r="F216" s="479"/>
      <c r="G216" s="479"/>
      <c r="H216" s="479"/>
      <c r="I216" s="479"/>
      <c r="J216" s="479"/>
      <c r="K216" s="479"/>
      <c r="L216" s="479"/>
      <c r="M216" s="479"/>
      <c r="N216" s="479"/>
      <c r="O216" s="479"/>
      <c r="P216" s="479"/>
      <c r="Q216" s="479"/>
      <c r="R216" s="479"/>
      <c r="S216" s="479"/>
      <c r="T216" s="479"/>
      <c r="U216" s="479"/>
      <c r="V216" s="479"/>
      <c r="W216" s="479"/>
      <c r="X216" s="479"/>
      <c r="Y216" s="479"/>
      <c r="Z216" s="479"/>
      <c r="AA216" s="479"/>
      <c r="AB216" s="479"/>
      <c r="AC216" s="479"/>
    </row>
    <row r="217" ht="14.25" hidden="1" customHeight="1" spans="3:29">
      <c r="C217" s="479"/>
      <c r="D217" s="479"/>
      <c r="E217" s="479"/>
      <c r="F217" s="479"/>
      <c r="G217" s="479"/>
      <c r="H217" s="479"/>
      <c r="I217" s="479"/>
      <c r="J217" s="479"/>
      <c r="K217" s="479"/>
      <c r="L217" s="479"/>
      <c r="M217" s="479"/>
      <c r="N217" s="479"/>
      <c r="O217" s="479"/>
      <c r="P217" s="479"/>
      <c r="Q217" s="479"/>
      <c r="R217" s="479"/>
      <c r="S217" s="479"/>
      <c r="T217" s="479"/>
      <c r="U217" s="479"/>
      <c r="V217" s="479"/>
      <c r="W217" s="479"/>
      <c r="X217" s="479"/>
      <c r="Y217" s="479"/>
      <c r="Z217" s="479"/>
      <c r="AA217" s="479"/>
      <c r="AB217" s="479"/>
      <c r="AC217" s="479"/>
    </row>
    <row r="218" ht="14.25" hidden="1" customHeight="1" spans="3:29">
      <c r="C218" s="479"/>
      <c r="D218" s="479"/>
      <c r="E218" s="479"/>
      <c r="F218" s="479"/>
      <c r="G218" s="479"/>
      <c r="H218" s="479"/>
      <c r="I218" s="479"/>
      <c r="J218" s="479"/>
      <c r="K218" s="479"/>
      <c r="L218" s="479"/>
      <c r="M218" s="479"/>
      <c r="N218" s="479"/>
      <c r="O218" s="479"/>
      <c r="P218" s="479"/>
      <c r="Q218" s="479"/>
      <c r="R218" s="479"/>
      <c r="S218" s="479"/>
      <c r="T218" s="479"/>
      <c r="U218" s="479"/>
      <c r="V218" s="479"/>
      <c r="W218" s="479"/>
      <c r="X218" s="479"/>
      <c r="Y218" s="479"/>
      <c r="Z218" s="479"/>
      <c r="AA218" s="479"/>
      <c r="AB218" s="479"/>
      <c r="AC218" s="479"/>
    </row>
    <row r="219" ht="14.25" hidden="1" customHeight="1" spans="3:29">
      <c r="C219" s="479"/>
      <c r="D219" s="479"/>
      <c r="E219" s="479"/>
      <c r="F219" s="479"/>
      <c r="G219" s="479"/>
      <c r="H219" s="479"/>
      <c r="I219" s="479"/>
      <c r="J219" s="479"/>
      <c r="K219" s="479"/>
      <c r="L219" s="479"/>
      <c r="M219" s="479"/>
      <c r="N219" s="479"/>
      <c r="O219" s="479"/>
      <c r="P219" s="479"/>
      <c r="Q219" s="479"/>
      <c r="R219" s="479"/>
      <c r="S219" s="479"/>
      <c r="T219" s="479"/>
      <c r="U219" s="479"/>
      <c r="V219" s="479"/>
      <c r="W219" s="479"/>
      <c r="X219" s="479"/>
      <c r="Y219" s="479"/>
      <c r="Z219" s="479"/>
      <c r="AA219" s="479"/>
      <c r="AB219" s="479"/>
      <c r="AC219" s="479"/>
    </row>
    <row r="220" ht="14.25" hidden="1" customHeight="1" spans="3:29">
      <c r="C220" s="479"/>
      <c r="D220" s="479"/>
      <c r="E220" s="479"/>
      <c r="F220" s="479"/>
      <c r="G220" s="479"/>
      <c r="H220" s="479"/>
      <c r="I220" s="479"/>
      <c r="J220" s="479"/>
      <c r="K220" s="479"/>
      <c r="L220" s="479"/>
      <c r="M220" s="479"/>
      <c r="N220" s="479"/>
      <c r="O220" s="479"/>
      <c r="P220" s="479"/>
      <c r="Q220" s="479"/>
      <c r="R220" s="479"/>
      <c r="S220" s="479"/>
      <c r="T220" s="479"/>
      <c r="U220" s="479"/>
      <c r="V220" s="479"/>
      <c r="W220" s="479"/>
      <c r="X220" s="479"/>
      <c r="Y220" s="479"/>
      <c r="Z220" s="479"/>
      <c r="AA220" s="479"/>
      <c r="AB220" s="479"/>
      <c r="AC220" s="479"/>
    </row>
    <row r="221" ht="14.25" hidden="1" customHeight="1" spans="3:29">
      <c r="C221" s="479"/>
      <c r="D221" s="479"/>
      <c r="E221" s="479"/>
      <c r="F221" s="479"/>
      <c r="G221" s="479"/>
      <c r="H221" s="479"/>
      <c r="I221" s="479"/>
      <c r="J221" s="479"/>
      <c r="K221" s="479"/>
      <c r="L221" s="479"/>
      <c r="M221" s="479"/>
      <c r="N221" s="479"/>
      <c r="O221" s="479"/>
      <c r="P221" s="479"/>
      <c r="Q221" s="479"/>
      <c r="R221" s="479"/>
      <c r="S221" s="479"/>
      <c r="T221" s="479"/>
      <c r="U221" s="479"/>
      <c r="V221" s="479"/>
      <c r="W221" s="479"/>
      <c r="X221" s="479"/>
      <c r="Y221" s="479"/>
      <c r="Z221" s="479"/>
      <c r="AA221" s="479"/>
      <c r="AB221" s="479"/>
      <c r="AC221" s="479"/>
    </row>
    <row r="222" ht="14.25" hidden="1" customHeight="1" spans="3:29">
      <c r="C222" s="479"/>
      <c r="D222" s="479"/>
      <c r="E222" s="479"/>
      <c r="F222" s="479"/>
      <c r="G222" s="479"/>
      <c r="H222" s="479"/>
      <c r="I222" s="479"/>
      <c r="J222" s="479"/>
      <c r="K222" s="479"/>
      <c r="L222" s="479"/>
      <c r="M222" s="479"/>
      <c r="N222" s="479"/>
      <c r="O222" s="479"/>
      <c r="P222" s="479"/>
      <c r="Q222" s="479"/>
      <c r="R222" s="479"/>
      <c r="S222" s="479"/>
      <c r="T222" s="479"/>
      <c r="U222" s="479"/>
      <c r="V222" s="479"/>
      <c r="W222" s="479"/>
      <c r="X222" s="479"/>
      <c r="Y222" s="479"/>
      <c r="Z222" s="479"/>
      <c r="AA222" s="479"/>
      <c r="AB222" s="479"/>
      <c r="AC222" s="479"/>
    </row>
    <row r="223" ht="14.25" hidden="1" customHeight="1" spans="3:29">
      <c r="C223" s="479"/>
      <c r="D223" s="479"/>
      <c r="E223" s="479"/>
      <c r="F223" s="479"/>
      <c r="G223" s="479"/>
      <c r="H223" s="479"/>
      <c r="I223" s="479"/>
      <c r="J223" s="479"/>
      <c r="K223" s="479"/>
      <c r="L223" s="479"/>
      <c r="M223" s="479"/>
      <c r="N223" s="479"/>
      <c r="O223" s="479"/>
      <c r="P223" s="479"/>
      <c r="Q223" s="479"/>
      <c r="R223" s="479"/>
      <c r="S223" s="479"/>
      <c r="T223" s="479"/>
      <c r="U223" s="479"/>
      <c r="V223" s="479"/>
      <c r="W223" s="479"/>
      <c r="X223" s="479"/>
      <c r="Y223" s="479"/>
      <c r="Z223" s="479"/>
      <c r="AA223" s="479"/>
      <c r="AB223" s="479"/>
      <c r="AC223" s="479"/>
    </row>
    <row r="224" ht="14.25" hidden="1" customHeight="1" spans="3:29">
      <c r="C224" s="479"/>
      <c r="D224" s="479"/>
      <c r="E224" s="479"/>
      <c r="F224" s="479"/>
      <c r="G224" s="479"/>
      <c r="H224" s="479"/>
      <c r="I224" s="479"/>
      <c r="J224" s="479"/>
      <c r="K224" s="479"/>
      <c r="L224" s="479"/>
      <c r="M224" s="479"/>
      <c r="N224" s="479"/>
      <c r="O224" s="479"/>
      <c r="P224" s="479"/>
      <c r="Q224" s="479"/>
      <c r="R224" s="479"/>
      <c r="S224" s="479"/>
      <c r="T224" s="479"/>
      <c r="U224" s="479"/>
      <c r="V224" s="479"/>
      <c r="W224" s="479"/>
      <c r="X224" s="479"/>
      <c r="Y224" s="479"/>
      <c r="Z224" s="479"/>
      <c r="AA224" s="479"/>
      <c r="AB224" s="479"/>
      <c r="AC224" s="479"/>
    </row>
    <row r="225" ht="14.25" hidden="1" customHeight="1" spans="3:29">
      <c r="C225" s="479"/>
      <c r="D225" s="479"/>
      <c r="E225" s="479"/>
      <c r="F225" s="479"/>
      <c r="G225" s="479"/>
      <c r="H225" s="479"/>
      <c r="I225" s="479"/>
      <c r="J225" s="479"/>
      <c r="K225" s="479"/>
      <c r="L225" s="479"/>
      <c r="M225" s="479"/>
      <c r="N225" s="479"/>
      <c r="O225" s="479"/>
      <c r="P225" s="479"/>
      <c r="Q225" s="479"/>
      <c r="R225" s="479"/>
      <c r="S225" s="479"/>
      <c r="T225" s="479"/>
      <c r="U225" s="479"/>
      <c r="V225" s="479"/>
      <c r="W225" s="479"/>
      <c r="X225" s="479"/>
      <c r="Y225" s="479"/>
      <c r="Z225" s="479"/>
      <c r="AA225" s="479"/>
      <c r="AB225" s="479"/>
      <c r="AC225" s="479"/>
    </row>
    <row r="226" ht="14.25" hidden="1" customHeight="1" spans="3:29">
      <c r="C226" s="479"/>
      <c r="D226" s="479"/>
      <c r="E226" s="479"/>
      <c r="F226" s="479"/>
      <c r="G226" s="479"/>
      <c r="H226" s="479"/>
      <c r="I226" s="479"/>
      <c r="J226" s="479"/>
      <c r="K226" s="479"/>
      <c r="L226" s="479"/>
      <c r="M226" s="479"/>
      <c r="N226" s="479"/>
      <c r="O226" s="479"/>
      <c r="P226" s="479"/>
      <c r="Q226" s="479"/>
      <c r="R226" s="479"/>
      <c r="S226" s="479"/>
      <c r="T226" s="479"/>
      <c r="U226" s="479"/>
      <c r="V226" s="479"/>
      <c r="W226" s="479"/>
      <c r="X226" s="479"/>
      <c r="Y226" s="479"/>
      <c r="Z226" s="479"/>
      <c r="AA226" s="479"/>
      <c r="AB226" s="479"/>
      <c r="AC226" s="479"/>
    </row>
    <row r="227" ht="14.25" hidden="1" customHeight="1" spans="3:29">
      <c r="C227" s="479"/>
      <c r="D227" s="479"/>
      <c r="E227" s="479"/>
      <c r="F227" s="479"/>
      <c r="G227" s="479"/>
      <c r="H227" s="479"/>
      <c r="I227" s="479"/>
      <c r="J227" s="479"/>
      <c r="K227" s="479"/>
      <c r="L227" s="479"/>
      <c r="M227" s="479"/>
      <c r="N227" s="479"/>
      <c r="O227" s="479"/>
      <c r="P227" s="479"/>
      <c r="Q227" s="479"/>
      <c r="R227" s="479"/>
      <c r="S227" s="479"/>
      <c r="T227" s="479"/>
      <c r="U227" s="479"/>
      <c r="V227" s="479"/>
      <c r="W227" s="479"/>
      <c r="X227" s="479"/>
      <c r="Y227" s="479"/>
      <c r="Z227" s="479"/>
      <c r="AA227" s="479"/>
      <c r="AB227" s="479"/>
      <c r="AC227" s="479"/>
    </row>
    <row r="228" ht="14.25" hidden="1" customHeight="1" spans="3:29">
      <c r="C228" s="479"/>
      <c r="D228" s="479"/>
      <c r="E228" s="479"/>
      <c r="F228" s="479"/>
      <c r="G228" s="479"/>
      <c r="H228" s="479"/>
      <c r="I228" s="479"/>
      <c r="J228" s="479"/>
      <c r="K228" s="479"/>
      <c r="L228" s="479"/>
      <c r="M228" s="479"/>
      <c r="N228" s="479"/>
      <c r="O228" s="479"/>
      <c r="P228" s="479"/>
      <c r="Q228" s="479"/>
      <c r="R228" s="479"/>
      <c r="S228" s="479"/>
      <c r="T228" s="479"/>
      <c r="U228" s="479"/>
      <c r="V228" s="479"/>
      <c r="W228" s="479"/>
      <c r="X228" s="479"/>
      <c r="Y228" s="479"/>
      <c r="Z228" s="479"/>
      <c r="AA228" s="479"/>
      <c r="AB228" s="479"/>
      <c r="AC228" s="479"/>
    </row>
    <row r="229" ht="14.25" hidden="1" customHeight="1" spans="3:29">
      <c r="C229" s="479"/>
      <c r="D229" s="479"/>
      <c r="E229" s="479"/>
      <c r="F229" s="479"/>
      <c r="G229" s="479"/>
      <c r="H229" s="479"/>
      <c r="I229" s="479"/>
      <c r="J229" s="479"/>
      <c r="K229" s="479"/>
      <c r="L229" s="479"/>
      <c r="M229" s="479"/>
      <c r="N229" s="479"/>
      <c r="O229" s="479"/>
      <c r="P229" s="479"/>
      <c r="Q229" s="479"/>
      <c r="R229" s="479"/>
      <c r="S229" s="479"/>
      <c r="T229" s="479"/>
      <c r="U229" s="479"/>
      <c r="V229" s="479"/>
      <c r="W229" s="479"/>
      <c r="X229" s="479"/>
      <c r="Y229" s="479"/>
      <c r="Z229" s="479"/>
      <c r="AA229" s="479"/>
      <c r="AB229" s="479"/>
      <c r="AC229" s="479"/>
    </row>
    <row r="230" ht="14.25" hidden="1" customHeight="1" spans="3:29">
      <c r="C230" s="479"/>
      <c r="D230" s="479"/>
      <c r="E230" s="479"/>
      <c r="F230" s="479"/>
      <c r="G230" s="479"/>
      <c r="H230" s="479"/>
      <c r="I230" s="479"/>
      <c r="J230" s="479"/>
      <c r="K230" s="479"/>
      <c r="L230" s="479"/>
      <c r="M230" s="479"/>
      <c r="N230" s="479"/>
      <c r="O230" s="479"/>
      <c r="P230" s="479"/>
      <c r="Q230" s="479"/>
      <c r="R230" s="479"/>
      <c r="S230" s="479"/>
      <c r="T230" s="479"/>
      <c r="U230" s="479"/>
      <c r="V230" s="479"/>
      <c r="W230" s="479"/>
      <c r="X230" s="479"/>
      <c r="Y230" s="479"/>
      <c r="Z230" s="479"/>
      <c r="AA230" s="479"/>
      <c r="AB230" s="479"/>
      <c r="AC230" s="479"/>
    </row>
    <row r="231" ht="14.25" hidden="1" customHeight="1" spans="3:29">
      <c r="C231" s="479"/>
      <c r="D231" s="479"/>
      <c r="E231" s="479"/>
      <c r="F231" s="479"/>
      <c r="G231" s="479"/>
      <c r="H231" s="479"/>
      <c r="I231" s="479"/>
      <c r="J231" s="479"/>
      <c r="K231" s="479"/>
      <c r="L231" s="479"/>
      <c r="M231" s="479"/>
      <c r="N231" s="479"/>
      <c r="O231" s="479"/>
      <c r="P231" s="479"/>
      <c r="Q231" s="479"/>
      <c r="R231" s="479"/>
      <c r="S231" s="479"/>
      <c r="T231" s="479"/>
      <c r="U231" s="479"/>
      <c r="V231" s="479"/>
      <c r="W231" s="479"/>
      <c r="X231" s="479"/>
      <c r="Y231" s="479"/>
      <c r="Z231" s="479"/>
      <c r="AA231" s="479"/>
      <c r="AB231" s="479"/>
      <c r="AC231" s="479"/>
    </row>
    <row r="232" ht="14.25" hidden="1" customHeight="1" spans="3:29">
      <c r="C232" s="479"/>
      <c r="D232" s="479"/>
      <c r="E232" s="479"/>
      <c r="F232" s="479"/>
      <c r="G232" s="479"/>
      <c r="H232" s="479"/>
      <c r="I232" s="479"/>
      <c r="J232" s="479"/>
      <c r="K232" s="479"/>
      <c r="L232" s="479"/>
      <c r="M232" s="479"/>
      <c r="N232" s="479"/>
      <c r="O232" s="479"/>
      <c r="P232" s="479"/>
      <c r="Q232" s="479"/>
      <c r="R232" s="479"/>
      <c r="S232" s="479"/>
      <c r="T232" s="479"/>
      <c r="U232" s="479"/>
      <c r="V232" s="479"/>
      <c r="W232" s="479"/>
      <c r="X232" s="479"/>
      <c r="Y232" s="479"/>
      <c r="Z232" s="479"/>
      <c r="AA232" s="479"/>
      <c r="AB232" s="479"/>
      <c r="AC232" s="479"/>
    </row>
    <row r="233" ht="14.25" hidden="1" customHeight="1" spans="3:29">
      <c r="C233" s="479"/>
      <c r="D233" s="479"/>
      <c r="E233" s="479"/>
      <c r="F233" s="479"/>
      <c r="G233" s="479"/>
      <c r="H233" s="479"/>
      <c r="I233" s="479"/>
      <c r="J233" s="479"/>
      <c r="K233" s="479"/>
      <c r="L233" s="479"/>
      <c r="M233" s="479"/>
      <c r="N233" s="479"/>
      <c r="O233" s="479"/>
      <c r="P233" s="479"/>
      <c r="Q233" s="479"/>
      <c r="R233" s="479"/>
      <c r="S233" s="479"/>
      <c r="T233" s="479"/>
      <c r="U233" s="479"/>
      <c r="V233" s="479"/>
      <c r="W233" s="479"/>
      <c r="X233" s="479"/>
      <c r="Y233" s="479"/>
      <c r="Z233" s="479"/>
      <c r="AA233" s="479"/>
      <c r="AB233" s="479"/>
      <c r="AC233" s="479"/>
    </row>
    <row r="234" ht="14.25" hidden="1" customHeight="1" spans="3:29">
      <c r="C234" s="479"/>
      <c r="D234" s="479"/>
      <c r="E234" s="479"/>
      <c r="F234" s="479"/>
      <c r="G234" s="479"/>
      <c r="H234" s="479"/>
      <c r="I234" s="479"/>
      <c r="J234" s="479"/>
      <c r="K234" s="479"/>
      <c r="L234" s="479"/>
      <c r="M234" s="479"/>
      <c r="N234" s="479"/>
      <c r="O234" s="479"/>
      <c r="P234" s="479"/>
      <c r="Q234" s="479"/>
      <c r="R234" s="479"/>
      <c r="S234" s="479"/>
      <c r="T234" s="479"/>
      <c r="U234" s="479"/>
      <c r="V234" s="479"/>
      <c r="W234" s="479"/>
      <c r="X234" s="479"/>
      <c r="Y234" s="479"/>
      <c r="Z234" s="479"/>
      <c r="AA234" s="479"/>
      <c r="AB234" s="479"/>
      <c r="AC234" s="479"/>
    </row>
    <row r="235" ht="14.25" hidden="1" customHeight="1" spans="3:29">
      <c r="C235" s="479"/>
      <c r="D235" s="479"/>
      <c r="E235" s="479"/>
      <c r="F235" s="479"/>
      <c r="G235" s="479"/>
      <c r="H235" s="479"/>
      <c r="I235" s="479"/>
      <c r="J235" s="479"/>
      <c r="K235" s="479"/>
      <c r="L235" s="479"/>
      <c r="M235" s="479"/>
      <c r="N235" s="479"/>
      <c r="O235" s="479"/>
      <c r="P235" s="479"/>
      <c r="Q235" s="479"/>
      <c r="R235" s="479"/>
      <c r="S235" s="479"/>
      <c r="T235" s="479"/>
      <c r="U235" s="479"/>
      <c r="V235" s="479"/>
      <c r="W235" s="479"/>
      <c r="X235" s="479"/>
      <c r="Y235" s="479"/>
      <c r="Z235" s="479"/>
      <c r="AA235" s="479"/>
      <c r="AB235" s="479"/>
      <c r="AC235" s="479"/>
    </row>
    <row r="236" ht="14.25" hidden="1" customHeight="1" spans="3:29"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79"/>
      <c r="N236" s="479"/>
      <c r="O236" s="479"/>
      <c r="P236" s="479"/>
      <c r="Q236" s="479"/>
      <c r="R236" s="479"/>
      <c r="S236" s="479"/>
      <c r="T236" s="479"/>
      <c r="U236" s="479"/>
      <c r="V236" s="479"/>
      <c r="W236" s="479"/>
      <c r="X236" s="479"/>
      <c r="Y236" s="479"/>
      <c r="Z236" s="479"/>
      <c r="AA236" s="479"/>
      <c r="AB236" s="479"/>
      <c r="AC236" s="479"/>
    </row>
    <row r="237" ht="14.25" hidden="1" customHeight="1" spans="3:29">
      <c r="C237" s="479"/>
      <c r="D237" s="479"/>
      <c r="E237" s="479"/>
      <c r="F237" s="479"/>
      <c r="G237" s="479"/>
      <c r="H237" s="479"/>
      <c r="I237" s="479"/>
      <c r="J237" s="479"/>
      <c r="K237" s="479"/>
      <c r="L237" s="479"/>
      <c r="M237" s="479"/>
      <c r="N237" s="479"/>
      <c r="O237" s="479"/>
      <c r="P237" s="479"/>
      <c r="Q237" s="479"/>
      <c r="R237" s="479"/>
      <c r="S237" s="479"/>
      <c r="T237" s="479"/>
      <c r="U237" s="479"/>
      <c r="V237" s="479"/>
      <c r="W237" s="479"/>
      <c r="X237" s="479"/>
      <c r="Y237" s="479"/>
      <c r="Z237" s="479"/>
      <c r="AA237" s="479"/>
      <c r="AB237" s="479"/>
      <c r="AC237" s="479"/>
    </row>
    <row r="238" ht="14.25" hidden="1" customHeight="1" spans="3:29">
      <c r="C238" s="479"/>
      <c r="D238" s="479"/>
      <c r="E238" s="479"/>
      <c r="F238" s="479"/>
      <c r="G238" s="479"/>
      <c r="H238" s="479"/>
      <c r="I238" s="479"/>
      <c r="J238" s="479"/>
      <c r="K238" s="479"/>
      <c r="L238" s="479"/>
      <c r="M238" s="479"/>
      <c r="N238" s="479"/>
      <c r="O238" s="479"/>
      <c r="P238" s="479"/>
      <c r="Q238" s="479"/>
      <c r="R238" s="479"/>
      <c r="S238" s="479"/>
      <c r="T238" s="479"/>
      <c r="U238" s="479"/>
      <c r="V238" s="479"/>
      <c r="W238" s="479"/>
      <c r="X238" s="479"/>
      <c r="Y238" s="479"/>
      <c r="Z238" s="479"/>
      <c r="AA238" s="479"/>
      <c r="AB238" s="479"/>
      <c r="AC238" s="479"/>
    </row>
    <row r="239" ht="14.25" hidden="1" customHeight="1" spans="3:29">
      <c r="C239" s="479"/>
      <c r="D239" s="479"/>
      <c r="E239" s="479"/>
      <c r="F239" s="479"/>
      <c r="G239" s="479"/>
      <c r="H239" s="479"/>
      <c r="I239" s="479"/>
      <c r="J239" s="479"/>
      <c r="K239" s="479"/>
      <c r="L239" s="479"/>
      <c r="M239" s="479"/>
      <c r="N239" s="479"/>
      <c r="O239" s="479"/>
      <c r="P239" s="479"/>
      <c r="Q239" s="479"/>
      <c r="R239" s="479"/>
      <c r="S239" s="479"/>
      <c r="T239" s="479"/>
      <c r="U239" s="479"/>
      <c r="V239" s="479"/>
      <c r="W239" s="479"/>
      <c r="X239" s="479"/>
      <c r="Y239" s="479"/>
      <c r="Z239" s="479"/>
      <c r="AA239" s="479"/>
      <c r="AB239" s="479"/>
      <c r="AC239" s="479"/>
    </row>
    <row r="240" ht="14.25" hidden="1" customHeight="1" spans="3:29">
      <c r="C240" s="479"/>
      <c r="D240" s="479"/>
      <c r="E240" s="479"/>
      <c r="F240" s="479"/>
      <c r="G240" s="479"/>
      <c r="H240" s="479"/>
      <c r="I240" s="479"/>
      <c r="J240" s="479"/>
      <c r="K240" s="479"/>
      <c r="L240" s="479"/>
      <c r="M240" s="479"/>
      <c r="N240" s="479"/>
      <c r="O240" s="479"/>
      <c r="P240" s="479"/>
      <c r="Q240" s="479"/>
      <c r="R240" s="479"/>
      <c r="S240" s="479"/>
      <c r="T240" s="479"/>
      <c r="U240" s="479"/>
      <c r="V240" s="479"/>
      <c r="W240" s="479"/>
      <c r="X240" s="479"/>
      <c r="Y240" s="479"/>
      <c r="Z240" s="479"/>
      <c r="AA240" s="479"/>
      <c r="AB240" s="479"/>
      <c r="AC240" s="479"/>
    </row>
    <row r="241" ht="14.25" hidden="1" customHeight="1" spans="3:29">
      <c r="C241" s="479"/>
      <c r="D241" s="479"/>
      <c r="E241" s="479"/>
      <c r="F241" s="479"/>
      <c r="G241" s="479"/>
      <c r="H241" s="479"/>
      <c r="I241" s="479"/>
      <c r="J241" s="479"/>
      <c r="K241" s="479"/>
      <c r="L241" s="479"/>
      <c r="M241" s="479"/>
      <c r="N241" s="479"/>
      <c r="O241" s="479"/>
      <c r="P241" s="479"/>
      <c r="Q241" s="479"/>
      <c r="R241" s="479"/>
      <c r="S241" s="479"/>
      <c r="T241" s="479"/>
      <c r="U241" s="479"/>
      <c r="V241" s="479"/>
      <c r="W241" s="479"/>
      <c r="X241" s="479"/>
      <c r="Y241" s="479"/>
      <c r="Z241" s="479"/>
      <c r="AA241" s="479"/>
      <c r="AB241" s="479"/>
      <c r="AC241" s="479"/>
    </row>
    <row r="242" ht="14.25" hidden="1" customHeight="1" spans="3:29">
      <c r="C242" s="479"/>
      <c r="D242" s="479"/>
      <c r="E242" s="479"/>
      <c r="F242" s="479"/>
      <c r="G242" s="479"/>
      <c r="H242" s="479"/>
      <c r="I242" s="479"/>
      <c r="J242" s="479"/>
      <c r="K242" s="479"/>
      <c r="L242" s="479"/>
      <c r="M242" s="479"/>
      <c r="N242" s="479"/>
      <c r="O242" s="479"/>
      <c r="P242" s="479"/>
      <c r="Q242" s="479"/>
      <c r="R242" s="479"/>
      <c r="S242" s="479"/>
      <c r="T242" s="479"/>
      <c r="U242" s="479"/>
      <c r="V242" s="479"/>
      <c r="W242" s="479"/>
      <c r="X242" s="479"/>
      <c r="Y242" s="479"/>
      <c r="Z242" s="479"/>
      <c r="AA242" s="479"/>
      <c r="AB242" s="479"/>
      <c r="AC242" s="479"/>
    </row>
    <row r="243" ht="14.25" hidden="1" customHeight="1" spans="3:29">
      <c r="C243" s="479"/>
      <c r="D243" s="479"/>
      <c r="E243" s="479"/>
      <c r="F243" s="479"/>
      <c r="G243" s="479"/>
      <c r="H243" s="479"/>
      <c r="I243" s="479"/>
      <c r="J243" s="479"/>
      <c r="K243" s="479"/>
      <c r="L243" s="479"/>
      <c r="M243" s="479"/>
      <c r="N243" s="479"/>
      <c r="O243" s="479"/>
      <c r="P243" s="479"/>
      <c r="Q243" s="479"/>
      <c r="R243" s="479"/>
      <c r="S243" s="479"/>
      <c r="T243" s="479"/>
      <c r="U243" s="479"/>
      <c r="V243" s="479"/>
      <c r="W243" s="479"/>
      <c r="X243" s="479"/>
      <c r="Y243" s="479"/>
      <c r="Z243" s="479"/>
      <c r="AA243" s="479"/>
      <c r="AB243" s="479"/>
      <c r="AC243" s="479"/>
    </row>
    <row r="244" ht="14.25" hidden="1" customHeight="1" spans="3:29">
      <c r="C244" s="479"/>
      <c r="D244" s="479"/>
      <c r="E244" s="479"/>
      <c r="F244" s="479"/>
      <c r="G244" s="479"/>
      <c r="H244" s="479"/>
      <c r="I244" s="479"/>
      <c r="J244" s="479"/>
      <c r="K244" s="479"/>
      <c r="L244" s="479"/>
      <c r="M244" s="479"/>
      <c r="N244" s="479"/>
      <c r="O244" s="479"/>
      <c r="P244" s="479"/>
      <c r="Q244" s="479"/>
      <c r="R244" s="479"/>
      <c r="S244" s="479"/>
      <c r="T244" s="479"/>
      <c r="U244" s="479"/>
      <c r="V244" s="479"/>
      <c r="W244" s="479"/>
      <c r="X244" s="479"/>
      <c r="Y244" s="479"/>
      <c r="Z244" s="479"/>
      <c r="AA244" s="479"/>
      <c r="AB244" s="479"/>
      <c r="AC244" s="479"/>
    </row>
    <row r="245" ht="14.25" hidden="1" customHeight="1" spans="3:29">
      <c r="C245" s="479"/>
      <c r="D245" s="479"/>
      <c r="E245" s="479"/>
      <c r="F245" s="479"/>
      <c r="G245" s="479"/>
      <c r="H245" s="479"/>
      <c r="I245" s="479"/>
      <c r="J245" s="479"/>
      <c r="K245" s="479"/>
      <c r="L245" s="479"/>
      <c r="M245" s="479"/>
      <c r="N245" s="479"/>
      <c r="O245" s="479"/>
      <c r="P245" s="479"/>
      <c r="Q245" s="479"/>
      <c r="R245" s="479"/>
      <c r="S245" s="479"/>
      <c r="T245" s="479"/>
      <c r="U245" s="479"/>
      <c r="V245" s="479"/>
      <c r="W245" s="479"/>
      <c r="X245" s="479"/>
      <c r="Y245" s="479"/>
      <c r="Z245" s="479"/>
      <c r="AA245" s="479"/>
      <c r="AB245" s="479"/>
      <c r="AC245" s="479"/>
    </row>
    <row r="246" ht="14.25" hidden="1" customHeight="1" spans="3:29">
      <c r="C246" s="479"/>
      <c r="D246" s="479"/>
      <c r="E246" s="479"/>
      <c r="F246" s="479"/>
      <c r="G246" s="479"/>
      <c r="H246" s="479"/>
      <c r="I246" s="479"/>
      <c r="J246" s="479"/>
      <c r="K246" s="479"/>
      <c r="L246" s="479"/>
      <c r="M246" s="479"/>
      <c r="N246" s="479"/>
      <c r="O246" s="479"/>
      <c r="P246" s="479"/>
      <c r="Q246" s="479"/>
      <c r="R246" s="479"/>
      <c r="S246" s="479"/>
      <c r="T246" s="479"/>
      <c r="U246" s="479"/>
      <c r="V246" s="479"/>
      <c r="W246" s="479"/>
      <c r="X246" s="479"/>
      <c r="Y246" s="479"/>
      <c r="Z246" s="479"/>
      <c r="AA246" s="479"/>
      <c r="AB246" s="479"/>
      <c r="AC246" s="479"/>
    </row>
    <row r="247" ht="14.25" hidden="1" customHeight="1" spans="3:29">
      <c r="C247" s="479"/>
      <c r="D247" s="479"/>
      <c r="E247" s="479"/>
      <c r="F247" s="479"/>
      <c r="G247" s="479"/>
      <c r="H247" s="479"/>
      <c r="I247" s="479"/>
      <c r="J247" s="479"/>
      <c r="K247" s="479"/>
      <c r="L247" s="479"/>
      <c r="M247" s="479"/>
      <c r="N247" s="479"/>
      <c r="O247" s="479"/>
      <c r="P247" s="479"/>
      <c r="Q247" s="479"/>
      <c r="R247" s="479"/>
      <c r="S247" s="479"/>
      <c r="T247" s="479"/>
      <c r="U247" s="479"/>
      <c r="V247" s="479"/>
      <c r="W247" s="479"/>
      <c r="X247" s="479"/>
      <c r="Y247" s="479"/>
      <c r="Z247" s="479"/>
      <c r="AA247" s="479"/>
      <c r="AB247" s="479"/>
      <c r="AC247" s="479"/>
    </row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" customHeight="1"/>
    <row r="1002" ht="15" customHeight="1"/>
    <row r="1003" ht="15" customHeight="1"/>
    <row r="1004" ht="15" customHeight="1"/>
    <row r="1005" ht="15" customHeight="1"/>
  </sheetData>
  <sheetProtection password="CED0" sheet="1" autoFilter="0" objects="1" scenarios="1"/>
  <mergeCells count="7">
    <mergeCell ref="C6:I6"/>
    <mergeCell ref="C7:I7"/>
    <mergeCell ref="C8:I8"/>
    <mergeCell ref="E12:I12"/>
    <mergeCell ref="G16:H16"/>
    <mergeCell ref="C19:E19"/>
    <mergeCell ref="D47:I47"/>
  </mergeCells>
  <pageMargins left="0.984251968503937" right="0.590551181102362" top="0.78740157480315" bottom="0.78740157480315" header="0" footer="0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14548173467"/>
  </sheetPr>
  <dimension ref="A1:AA1007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4.81818181818182" style="167" customWidth="1"/>
    <col min="4" max="4" width="7.45454545454545" style="167" customWidth="1"/>
    <col min="5" max="5" width="20" style="167" customWidth="1"/>
    <col min="6" max="7" width="10.9090909090909" style="167" customWidth="1"/>
    <col min="8" max="8" width="11.0909090909091" style="167" customWidth="1"/>
    <col min="9" max="9" width="8.72727272727273" style="167" customWidth="1"/>
    <col min="10" max="10" width="13.0909090909091" style="167" customWidth="1"/>
    <col min="11" max="11" width="9" style="167" customWidth="1"/>
    <col min="12" max="27" width="9" style="167" hidden="1" customWidth="1"/>
    <col min="28" max="16384" width="12.5454545454545" style="167" hidden="1"/>
  </cols>
  <sheetData>
    <row r="1" ht="14.25" customHeight="1" spans="3:27"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</row>
    <row r="2" ht="14.25" customHeight="1" spans="3:27">
      <c r="C2" s="771"/>
      <c r="D2" s="771"/>
      <c r="E2" s="771"/>
      <c r="F2" s="772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</row>
    <row r="3" ht="14.25" customHeight="1" spans="3:27"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</row>
    <row r="4" ht="14.25" customHeight="1" spans="3:27"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  <c r="Z4" s="479"/>
      <c r="AA4" s="479"/>
    </row>
    <row r="5" ht="14.25" customHeight="1" spans="3:27">
      <c r="C5" s="480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</row>
    <row r="6" ht="18.75" customHeight="1" spans="3:27">
      <c r="C6" s="480" t="s">
        <v>25</v>
      </c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</row>
    <row r="7" ht="26.25" customHeight="1" spans="3:27">
      <c r="C7" s="773" t="s">
        <v>6</v>
      </c>
      <c r="D7" s="774"/>
      <c r="E7" s="774"/>
      <c r="F7" s="774"/>
      <c r="G7" s="774"/>
      <c r="H7" s="774"/>
      <c r="I7" s="774"/>
      <c r="J7" s="774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</row>
    <row r="8" ht="14.25" customHeight="1" spans="3:27">
      <c r="C8" s="480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</row>
    <row r="9" s="770" customFormat="1" ht="57" customHeight="1" spans="1:27">
      <c r="A9" s="167"/>
      <c r="B9" s="167"/>
      <c r="C9" s="775" t="s">
        <v>10</v>
      </c>
      <c r="D9" s="776" t="s">
        <v>26</v>
      </c>
      <c r="E9" s="777"/>
      <c r="F9" s="778" t="s">
        <v>27</v>
      </c>
      <c r="G9" s="778" t="s">
        <v>28</v>
      </c>
      <c r="H9" s="778" t="s">
        <v>29</v>
      </c>
      <c r="I9" s="778" t="s">
        <v>30</v>
      </c>
      <c r="J9" s="778" t="s">
        <v>31</v>
      </c>
      <c r="K9" s="785"/>
      <c r="L9" s="479"/>
      <c r="M9" s="479"/>
      <c r="N9" s="479"/>
      <c r="O9" s="479"/>
      <c r="P9" s="479"/>
      <c r="Q9" s="479"/>
      <c r="R9" s="785"/>
      <c r="S9" s="785"/>
      <c r="T9" s="785"/>
      <c r="U9" s="785"/>
      <c r="V9" s="785"/>
      <c r="W9" s="785"/>
      <c r="X9" s="785"/>
      <c r="Y9" s="785"/>
      <c r="Z9" s="785"/>
      <c r="AA9" s="785"/>
    </row>
    <row r="10" ht="31.5" customHeight="1" spans="3:27">
      <c r="C10" s="237">
        <v>1</v>
      </c>
      <c r="D10" s="284" t="s">
        <v>32</v>
      </c>
      <c r="E10" s="779"/>
      <c r="F10" s="154">
        <f>'Rekap Asesor 1 &amp; 2'!H12</f>
        <v>0</v>
      </c>
      <c r="G10" s="154">
        <f>'Rekap Asesor 1 &amp; 2'!I12</f>
        <v>0</v>
      </c>
      <c r="H10" s="154">
        <v>168</v>
      </c>
      <c r="I10" s="154">
        <f>SUM(F10+G10)/2</f>
        <v>0</v>
      </c>
      <c r="J10" s="786" t="str">
        <f>IF(I10&lt;=42,"CUKUP",IF(I10&lt;=84,"BAIK",IF(I10&lt;=126,"BAIK SEKALI",IF(I10&lt;=168,"PARIPURNA","FALSE"))))</f>
        <v>CUKUP</v>
      </c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</row>
    <row r="11" ht="31.5" customHeight="1" spans="3:27">
      <c r="C11" s="237">
        <v>2</v>
      </c>
      <c r="D11" s="284" t="s">
        <v>33</v>
      </c>
      <c r="E11" s="779"/>
      <c r="F11" s="154">
        <f>'Rekap Asesor 1 &amp; 2'!H13</f>
        <v>0</v>
      </c>
      <c r="G11" s="154">
        <f>'Rekap Asesor 1 &amp; 2'!I13</f>
        <v>0</v>
      </c>
      <c r="H11" s="154">
        <v>157.5</v>
      </c>
      <c r="I11" s="154">
        <f>SUM(F11+G11)/2</f>
        <v>0</v>
      </c>
      <c r="J11" s="786" t="str">
        <f>IF(I11&lt;=42,"CUKUP",IF(I11&lt;=84,"BAIK",IF(I11&lt;=126,"BAIK SEKALI",IF(I11&lt;=168,"PARIPURNA","FALSE"))))</f>
        <v>CUKUP</v>
      </c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</row>
    <row r="12" ht="31.5" customHeight="1" spans="3:27">
      <c r="C12" s="237">
        <v>3</v>
      </c>
      <c r="D12" s="284" t="s">
        <v>34</v>
      </c>
      <c r="E12" s="779"/>
      <c r="F12" s="154">
        <f>'Rekap Asesor 1 &amp; 2'!H14</f>
        <v>0</v>
      </c>
      <c r="G12" s="154">
        <f>'Rekap Asesor 1 &amp; 2'!I14</f>
        <v>0</v>
      </c>
      <c r="H12" s="154">
        <v>20.4</v>
      </c>
      <c r="I12" s="154">
        <f t="shared" ref="I12:I13" si="0">SUM(F12+G12)/2</f>
        <v>0</v>
      </c>
      <c r="J12" s="786" t="str">
        <f>IF(I12&lt;=5.1,"CUKUP",IF(I12&lt;=10.2,"BAIK",IF(I12&lt;=15.3,"BAIK SEKALI",IF(I12&lt;=20.4,"PARIPURNA","FALSE"))))</f>
        <v>CUKUP</v>
      </c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</row>
    <row r="13" ht="44" customHeight="1" spans="3:27">
      <c r="C13" s="237">
        <v>4</v>
      </c>
      <c r="D13" s="284" t="s">
        <v>35</v>
      </c>
      <c r="E13" s="779"/>
      <c r="F13" s="154">
        <f>'Rekap Asesor 1 &amp; 2'!H15</f>
        <v>0</v>
      </c>
      <c r="G13" s="154">
        <f>'Rekap Asesor 1 &amp; 2'!I15</f>
        <v>0</v>
      </c>
      <c r="H13" s="154">
        <v>89.6</v>
      </c>
      <c r="I13" s="154">
        <f t="shared" si="0"/>
        <v>0</v>
      </c>
      <c r="J13" s="786" t="str">
        <f>IF(I13&lt;=22.4,"CUKUP",IF(I13&lt;=44.8,"BAIK",IF(I13&lt;=67.2,"BAIK SEKALI",IF(I13&lt;=89.6,"PARIPURNA","FALSE"))))</f>
        <v>CUKUP</v>
      </c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</row>
    <row r="14" ht="26.25" customHeight="1" spans="3:27">
      <c r="C14" s="706"/>
      <c r="D14" s="780"/>
      <c r="E14" s="781"/>
      <c r="F14" s="158">
        <f t="shared" ref="F14:I14" si="1">SUM(F10:F13)</f>
        <v>0</v>
      </c>
      <c r="G14" s="158">
        <f t="shared" si="1"/>
        <v>0</v>
      </c>
      <c r="H14" s="782">
        <f t="shared" si="1"/>
        <v>435.5</v>
      </c>
      <c r="I14" s="158">
        <f t="shared" si="1"/>
        <v>0</v>
      </c>
      <c r="J14" s="787" t="str">
        <f>IF(I14&lt;=111.5,"CUKUP",IF(I14&lt;=223,"BAIK",IF(I14&lt;=334.5,"BAIK SEKALI",IF(I14&lt;=466,"PARIPURNA","FALSE"))))</f>
        <v>CUKUP</v>
      </c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</row>
    <row r="15" ht="14.25" customHeight="1" spans="3:27">
      <c r="C15" s="783"/>
      <c r="D15" s="783"/>
      <c r="E15" s="783"/>
      <c r="F15" s="783"/>
      <c r="G15" s="783"/>
      <c r="H15" s="783"/>
      <c r="I15" s="783"/>
      <c r="J15" s="783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</row>
    <row r="16" ht="14.25" customHeight="1" spans="3:27">
      <c r="C16" s="784" t="s">
        <v>36</v>
      </c>
      <c r="D16" s="784"/>
      <c r="E16" s="784"/>
      <c r="F16" s="784"/>
      <c r="G16" s="784"/>
      <c r="H16" s="784"/>
      <c r="I16" s="784"/>
      <c r="J16" s="784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</row>
    <row r="17" ht="14.25" customHeight="1" spans="3:27">
      <c r="C17" s="783"/>
      <c r="D17" s="783"/>
      <c r="E17" s="783"/>
      <c r="F17" s="783"/>
      <c r="G17" s="783"/>
      <c r="H17" s="783"/>
      <c r="I17" s="783"/>
      <c r="J17" s="783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</row>
    <row r="18" ht="14.25" customHeight="1" spans="3:27"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</row>
    <row r="19" ht="14.25" customHeight="1" spans="3:27"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</row>
    <row r="20" ht="14.25" customHeight="1" spans="3:27"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</row>
    <row r="21" ht="14.25" customHeight="1" spans="3:27">
      <c r="C21" s="479"/>
      <c r="D21" s="479"/>
      <c r="E21" s="479"/>
      <c r="F21" s="479"/>
      <c r="G21" s="479"/>
      <c r="H21" s="479"/>
      <c r="I21" s="479"/>
      <c r="J21" s="788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</row>
    <row r="22" ht="14.25" customHeight="1" spans="3:27"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</row>
    <row r="23" ht="14.25" customHeight="1" spans="3:27"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</row>
    <row r="24" ht="14.25" customHeight="1" spans="3:27">
      <c r="C24" s="479"/>
      <c r="D24" s="479"/>
      <c r="E24" s="479"/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</row>
    <row r="25" ht="14.25" customHeight="1" spans="3:27"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</row>
    <row r="26" ht="14.25" customHeight="1" spans="3:27"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</row>
    <row r="27" ht="14.25" customHeight="1" spans="3:27"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</row>
    <row r="28" ht="14.25" customHeight="1" spans="3:27"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</row>
    <row r="29" ht="14.25" customHeight="1" spans="3:27"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79"/>
      <c r="AA29" s="479"/>
    </row>
    <row r="30" ht="14.25" customHeight="1" spans="3:27"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</row>
    <row r="31" ht="14.25" customHeight="1" spans="3:27"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</row>
    <row r="32" ht="14.25" customHeight="1" spans="3:27"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</row>
    <row r="33" ht="14.25" customHeight="1" spans="3:27"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</row>
    <row r="34" ht="14.25" customHeight="1" spans="3:27"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</row>
    <row r="35" ht="14.25" customHeight="1" spans="3:27">
      <c r="C35" s="479"/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</row>
    <row r="36" ht="14.25" customHeight="1" spans="3:27"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479"/>
    </row>
    <row r="37" ht="14.25" customHeight="1" spans="3:27">
      <c r="C37" s="479"/>
      <c r="D37" s="479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</row>
    <row r="38" ht="14.25" customHeight="1" spans="3:27"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</row>
    <row r="39" ht="14.25" customHeight="1" spans="3:27"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</row>
    <row r="40" ht="14.25" customHeight="1" spans="3:27">
      <c r="C40" s="479"/>
      <c r="D40" s="479"/>
      <c r="E40" s="479"/>
      <c r="F40" s="479"/>
      <c r="G40" s="575" t="s">
        <v>37</v>
      </c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</row>
    <row r="41" ht="14.25" customHeight="1" spans="3:27"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79"/>
      <c r="AA41" s="479"/>
    </row>
    <row r="42" ht="14.25" customHeight="1" spans="3:27"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</row>
    <row r="43" ht="14.25" hidden="1" customHeight="1" spans="3:27"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</row>
    <row r="44" ht="14.25" hidden="1" customHeight="1" spans="3:27"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</row>
    <row r="45" ht="14.25" hidden="1" customHeight="1" spans="3:27"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</row>
    <row r="46" ht="14.25" hidden="1" customHeight="1" spans="3:27"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</row>
    <row r="47" ht="14.25" hidden="1" customHeight="1" spans="3:27"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</row>
    <row r="48" ht="14.25" hidden="1" customHeight="1" spans="3:27"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79"/>
      <c r="O48" s="479"/>
      <c r="P48" s="479"/>
      <c r="Q48" s="47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</row>
    <row r="49" ht="14.25" hidden="1" customHeight="1" spans="3:27"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</row>
    <row r="50" ht="14.25" hidden="1" customHeight="1" spans="3:27"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</row>
    <row r="51" ht="14.25" hidden="1" customHeight="1" spans="3:27"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</row>
    <row r="52" ht="14.25" hidden="1" customHeight="1" spans="3:27"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</row>
    <row r="53" ht="14.25" hidden="1" customHeight="1" spans="3:27"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</row>
    <row r="54" ht="14.25" hidden="1" customHeight="1" spans="3:27"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</row>
    <row r="55" ht="14.25" hidden="1" customHeight="1" spans="3:27"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</row>
    <row r="56" ht="14.25" hidden="1" customHeight="1" spans="3:27"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</row>
    <row r="57" ht="14.25" hidden="1" customHeight="1" spans="3:27"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</row>
    <row r="58" ht="14.25" hidden="1" customHeight="1" spans="3:27"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</row>
    <row r="59" ht="14.25" hidden="1" customHeight="1" spans="3:27"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</row>
    <row r="60" ht="14.25" hidden="1" customHeight="1" spans="3:27"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</row>
    <row r="61" ht="14.25" hidden="1" customHeight="1" spans="3:27"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</row>
    <row r="62" ht="14.25" hidden="1" customHeight="1" spans="3:27"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</row>
    <row r="63" ht="14.25" hidden="1" customHeight="1" spans="3:27"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</row>
    <row r="64" ht="14.25" hidden="1" customHeight="1" spans="3:27"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79"/>
      <c r="S64" s="479"/>
      <c r="T64" s="479"/>
      <c r="U64" s="479"/>
      <c r="V64" s="479"/>
      <c r="W64" s="479"/>
      <c r="X64" s="479"/>
      <c r="Y64" s="479"/>
      <c r="Z64" s="479"/>
      <c r="AA64" s="479"/>
    </row>
    <row r="65" ht="14.25" hidden="1" customHeight="1" spans="3:27"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</row>
    <row r="66" ht="14.25" hidden="1" customHeight="1" spans="3:27"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</row>
    <row r="67" ht="14.25" hidden="1" customHeight="1" spans="3:27"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</row>
    <row r="68" ht="14.25" hidden="1" customHeight="1" spans="3:27"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</row>
    <row r="69" ht="14.25" hidden="1" customHeight="1" spans="3:27"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79"/>
      <c r="X69" s="479"/>
      <c r="Y69" s="479"/>
      <c r="Z69" s="479"/>
      <c r="AA69" s="479"/>
    </row>
    <row r="70" ht="14.25" hidden="1" customHeight="1" spans="3:27"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</row>
    <row r="71" ht="14.25" hidden="1" customHeight="1" spans="3:27">
      <c r="C71" s="479"/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</row>
    <row r="72" ht="14.25" hidden="1" customHeight="1" spans="3:27"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79"/>
      <c r="S72" s="479"/>
      <c r="T72" s="479"/>
      <c r="U72" s="479"/>
      <c r="V72" s="479"/>
      <c r="W72" s="479"/>
      <c r="X72" s="479"/>
      <c r="Y72" s="479"/>
      <c r="Z72" s="479"/>
      <c r="AA72" s="479"/>
    </row>
    <row r="73" ht="14.25" hidden="1" customHeight="1" spans="3:27">
      <c r="C73" s="479"/>
      <c r="D73" s="479"/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79"/>
      <c r="Z73" s="479"/>
      <c r="AA73" s="479"/>
    </row>
    <row r="74" ht="14.25" hidden="1" customHeight="1" spans="3:27"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9"/>
    </row>
    <row r="75" ht="14.25" hidden="1" customHeight="1" spans="3:27">
      <c r="C75" s="479"/>
      <c r="D75" s="479"/>
      <c r="E75" s="479"/>
      <c r="F75" s="479"/>
      <c r="G75" s="479"/>
      <c r="H75" s="479"/>
      <c r="I75" s="479"/>
      <c r="J75" s="479"/>
      <c r="K75" s="479"/>
      <c r="L75" s="479"/>
      <c r="M75" s="479"/>
      <c r="N75" s="479"/>
      <c r="O75" s="479"/>
      <c r="P75" s="479"/>
      <c r="Q75" s="479"/>
      <c r="R75" s="479"/>
      <c r="S75" s="479"/>
      <c r="T75" s="479"/>
      <c r="U75" s="479"/>
      <c r="V75" s="479"/>
      <c r="W75" s="479"/>
      <c r="X75" s="479"/>
      <c r="Y75" s="479"/>
      <c r="Z75" s="479"/>
      <c r="AA75" s="479"/>
    </row>
    <row r="76" ht="14.25" hidden="1" customHeight="1" spans="3:27"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79"/>
      <c r="S76" s="479"/>
      <c r="T76" s="479"/>
      <c r="U76" s="479"/>
      <c r="V76" s="479"/>
      <c r="W76" s="479"/>
      <c r="X76" s="479"/>
      <c r="Y76" s="479"/>
      <c r="Z76" s="479"/>
      <c r="AA76" s="479"/>
    </row>
    <row r="77" ht="14.25" hidden="1" customHeight="1" spans="3:27">
      <c r="C77" s="479"/>
      <c r="D77" s="479"/>
      <c r="E77" s="479"/>
      <c r="F77" s="479"/>
      <c r="G77" s="479"/>
      <c r="H77" s="479"/>
      <c r="I77" s="479"/>
      <c r="J77" s="479"/>
      <c r="K77" s="479"/>
      <c r="L77" s="479"/>
      <c r="M77" s="479"/>
      <c r="N77" s="479"/>
      <c r="O77" s="479"/>
      <c r="P77" s="479"/>
      <c r="Q77" s="479"/>
      <c r="R77" s="479"/>
      <c r="S77" s="479"/>
      <c r="T77" s="479"/>
      <c r="U77" s="479"/>
      <c r="V77" s="479"/>
      <c r="W77" s="479"/>
      <c r="X77" s="479"/>
      <c r="Y77" s="479"/>
      <c r="Z77" s="479"/>
      <c r="AA77" s="479"/>
    </row>
    <row r="78" ht="14.25" hidden="1" customHeight="1" spans="3:27">
      <c r="C78" s="479"/>
      <c r="D78" s="479"/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79"/>
      <c r="Q78" s="479"/>
      <c r="R78" s="479"/>
      <c r="S78" s="479"/>
      <c r="T78" s="479"/>
      <c r="U78" s="479"/>
      <c r="V78" s="479"/>
      <c r="W78" s="479"/>
      <c r="X78" s="479"/>
      <c r="Y78" s="479"/>
      <c r="Z78" s="479"/>
      <c r="AA78" s="479"/>
    </row>
    <row r="79" ht="14.25" hidden="1" customHeight="1" spans="3:27">
      <c r="C79" s="479"/>
      <c r="D79" s="479"/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79"/>
      <c r="P79" s="479"/>
      <c r="Q79" s="479"/>
      <c r="R79" s="479"/>
      <c r="S79" s="479"/>
      <c r="T79" s="479"/>
      <c r="U79" s="479"/>
      <c r="V79" s="479"/>
      <c r="W79" s="479"/>
      <c r="X79" s="479"/>
      <c r="Y79" s="479"/>
      <c r="Z79" s="479"/>
      <c r="AA79" s="479"/>
    </row>
    <row r="80" ht="14.25" hidden="1" customHeight="1" spans="3:27"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479"/>
      <c r="R80" s="479"/>
      <c r="S80" s="479"/>
      <c r="T80" s="479"/>
      <c r="U80" s="479"/>
      <c r="V80" s="479"/>
      <c r="W80" s="479"/>
      <c r="X80" s="479"/>
      <c r="Y80" s="479"/>
      <c r="Z80" s="479"/>
      <c r="AA80" s="479"/>
    </row>
    <row r="81" ht="14.25" hidden="1" customHeight="1" spans="3:27"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79"/>
      <c r="P81" s="479"/>
      <c r="Q81" s="479"/>
      <c r="R81" s="479"/>
      <c r="S81" s="479"/>
      <c r="T81" s="479"/>
      <c r="U81" s="479"/>
      <c r="V81" s="479"/>
      <c r="W81" s="479"/>
      <c r="X81" s="479"/>
      <c r="Y81" s="479"/>
      <c r="Z81" s="479"/>
      <c r="AA81" s="479"/>
    </row>
    <row r="82" ht="14.25" hidden="1" customHeight="1" spans="3:27">
      <c r="C82" s="479"/>
      <c r="D82" s="479"/>
      <c r="E82" s="479"/>
      <c r="F82" s="479"/>
      <c r="G82" s="479"/>
      <c r="H82" s="479"/>
      <c r="I82" s="479"/>
      <c r="J82" s="479"/>
      <c r="K82" s="479"/>
      <c r="L82" s="479"/>
      <c r="M82" s="479"/>
      <c r="N82" s="479"/>
      <c r="O82" s="479"/>
      <c r="P82" s="479"/>
      <c r="Q82" s="479"/>
      <c r="R82" s="479"/>
      <c r="S82" s="479"/>
      <c r="T82" s="479"/>
      <c r="U82" s="479"/>
      <c r="V82" s="479"/>
      <c r="W82" s="479"/>
      <c r="X82" s="479"/>
      <c r="Y82" s="479"/>
      <c r="Z82" s="479"/>
      <c r="AA82" s="479"/>
    </row>
    <row r="83" ht="14.25" hidden="1" customHeight="1" spans="3:27"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N83" s="479"/>
      <c r="O83" s="479"/>
      <c r="P83" s="479"/>
      <c r="Q83" s="479"/>
      <c r="R83" s="479"/>
      <c r="S83" s="479"/>
      <c r="T83" s="479"/>
      <c r="U83" s="479"/>
      <c r="V83" s="479"/>
      <c r="W83" s="479"/>
      <c r="X83" s="479"/>
      <c r="Y83" s="479"/>
      <c r="Z83" s="479"/>
      <c r="AA83" s="479"/>
    </row>
    <row r="84" ht="14.25" hidden="1" customHeight="1" spans="3:27"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R84" s="479"/>
      <c r="S84" s="479"/>
      <c r="T84" s="479"/>
      <c r="U84" s="479"/>
      <c r="V84" s="479"/>
      <c r="W84" s="479"/>
      <c r="X84" s="479"/>
      <c r="Y84" s="479"/>
      <c r="Z84" s="479"/>
      <c r="AA84" s="479"/>
    </row>
    <row r="85" ht="14.25" hidden="1" customHeight="1" spans="3:27">
      <c r="C85" s="479"/>
      <c r="D85" s="479"/>
      <c r="E85" s="479"/>
      <c r="F85" s="479"/>
      <c r="G85" s="479"/>
      <c r="H85" s="479"/>
      <c r="I85" s="479"/>
      <c r="J85" s="479"/>
      <c r="K85" s="479"/>
      <c r="L85" s="479"/>
      <c r="M85" s="479"/>
      <c r="N85" s="479"/>
      <c r="O85" s="479"/>
      <c r="P85" s="479"/>
      <c r="Q85" s="479"/>
      <c r="R85" s="479"/>
      <c r="S85" s="479"/>
      <c r="T85" s="479"/>
      <c r="U85" s="479"/>
      <c r="V85" s="479"/>
      <c r="W85" s="479"/>
      <c r="X85" s="479"/>
      <c r="Y85" s="479"/>
      <c r="Z85" s="479"/>
      <c r="AA85" s="479"/>
    </row>
    <row r="86" ht="14.25" hidden="1" customHeight="1" spans="3:27"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79"/>
      <c r="R86" s="479"/>
      <c r="S86" s="479"/>
      <c r="T86" s="479"/>
      <c r="U86" s="479"/>
      <c r="V86" s="479"/>
      <c r="W86" s="479"/>
      <c r="X86" s="479"/>
      <c r="Y86" s="479"/>
      <c r="Z86" s="479"/>
      <c r="AA86" s="479"/>
    </row>
    <row r="87" ht="14.25" hidden="1" customHeight="1" spans="3:27"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</row>
    <row r="88" ht="14.25" hidden="1" customHeight="1" spans="3:27">
      <c r="C88" s="479"/>
      <c r="D88" s="479"/>
      <c r="E88" s="479"/>
      <c r="F88" s="479"/>
      <c r="G88" s="479"/>
      <c r="H88" s="479"/>
      <c r="I88" s="479"/>
      <c r="J88" s="479"/>
      <c r="K88" s="479"/>
      <c r="L88" s="479"/>
      <c r="M88" s="479"/>
      <c r="N88" s="479"/>
      <c r="O88" s="479"/>
      <c r="P88" s="479"/>
      <c r="Q88" s="479"/>
      <c r="R88" s="479"/>
      <c r="S88" s="479"/>
      <c r="T88" s="479"/>
      <c r="U88" s="479"/>
      <c r="V88" s="479"/>
      <c r="W88" s="479"/>
      <c r="X88" s="479"/>
      <c r="Y88" s="479"/>
      <c r="Z88" s="479"/>
      <c r="AA88" s="479"/>
    </row>
    <row r="89" ht="14.25" hidden="1" customHeight="1" spans="3:27">
      <c r="C89" s="479"/>
      <c r="D89" s="479"/>
      <c r="E89" s="479"/>
      <c r="F89" s="479"/>
      <c r="G89" s="479"/>
      <c r="H89" s="479"/>
      <c r="I89" s="479"/>
      <c r="J89" s="479"/>
      <c r="K89" s="479"/>
      <c r="L89" s="479"/>
      <c r="M89" s="479"/>
      <c r="N89" s="479"/>
      <c r="O89" s="479"/>
      <c r="P89" s="479"/>
      <c r="Q89" s="479"/>
      <c r="R89" s="479"/>
      <c r="S89" s="479"/>
      <c r="T89" s="479"/>
      <c r="U89" s="479"/>
      <c r="V89" s="479"/>
      <c r="W89" s="479"/>
      <c r="X89" s="479"/>
      <c r="Y89" s="479"/>
      <c r="Z89" s="479"/>
      <c r="AA89" s="479"/>
    </row>
    <row r="90" ht="14.25" hidden="1" customHeight="1" spans="3:27">
      <c r="C90" s="479"/>
      <c r="D90" s="479"/>
      <c r="E90" s="479"/>
      <c r="F90" s="479"/>
      <c r="G90" s="479"/>
      <c r="H90" s="479"/>
      <c r="I90" s="479"/>
      <c r="J90" s="479"/>
      <c r="K90" s="479"/>
      <c r="L90" s="479"/>
      <c r="M90" s="479"/>
      <c r="N90" s="479"/>
      <c r="O90" s="479"/>
      <c r="P90" s="479"/>
      <c r="Q90" s="479"/>
      <c r="R90" s="479"/>
      <c r="S90" s="479"/>
      <c r="T90" s="479"/>
      <c r="U90" s="479"/>
      <c r="V90" s="479"/>
      <c r="W90" s="479"/>
      <c r="X90" s="479"/>
      <c r="Y90" s="479"/>
      <c r="Z90" s="479"/>
      <c r="AA90" s="479"/>
    </row>
    <row r="91" ht="14.25" hidden="1" customHeight="1" spans="3:27">
      <c r="C91" s="479"/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79"/>
      <c r="R91" s="479"/>
      <c r="S91" s="479"/>
      <c r="T91" s="479"/>
      <c r="U91" s="479"/>
      <c r="V91" s="479"/>
      <c r="W91" s="479"/>
      <c r="X91" s="479"/>
      <c r="Y91" s="479"/>
      <c r="Z91" s="479"/>
      <c r="AA91" s="479"/>
    </row>
    <row r="92" ht="14.25" hidden="1" customHeight="1" spans="3:27">
      <c r="C92" s="479"/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</row>
    <row r="93" ht="14.25" hidden="1" customHeight="1" spans="3:27">
      <c r="C93" s="479"/>
      <c r="D93" s="479"/>
      <c r="E93" s="479"/>
      <c r="F93" s="479"/>
      <c r="G93" s="479"/>
      <c r="H93" s="479"/>
      <c r="I93" s="479"/>
      <c r="J93" s="479"/>
      <c r="K93" s="479"/>
      <c r="L93" s="479"/>
      <c r="M93" s="479"/>
      <c r="N93" s="479"/>
      <c r="O93" s="479"/>
      <c r="P93" s="479"/>
      <c r="Q93" s="479"/>
      <c r="R93" s="479"/>
      <c r="S93" s="479"/>
      <c r="T93" s="479"/>
      <c r="U93" s="479"/>
      <c r="V93" s="479"/>
      <c r="W93" s="479"/>
      <c r="X93" s="479"/>
      <c r="Y93" s="479"/>
      <c r="Z93" s="479"/>
      <c r="AA93" s="479"/>
    </row>
    <row r="94" ht="14.25" hidden="1" customHeight="1" spans="3:27">
      <c r="C94" s="479"/>
      <c r="D94" s="479"/>
      <c r="E94" s="479"/>
      <c r="F94" s="479"/>
      <c r="G94" s="479"/>
      <c r="H94" s="479"/>
      <c r="I94" s="479"/>
      <c r="J94" s="479"/>
      <c r="K94" s="479"/>
      <c r="L94" s="479"/>
      <c r="M94" s="479"/>
      <c r="N94" s="479"/>
      <c r="O94" s="479"/>
      <c r="P94" s="479"/>
      <c r="Q94" s="479"/>
      <c r="R94" s="479"/>
      <c r="S94" s="479"/>
      <c r="T94" s="479"/>
      <c r="U94" s="479"/>
      <c r="V94" s="479"/>
      <c r="W94" s="479"/>
      <c r="X94" s="479"/>
      <c r="Y94" s="479"/>
      <c r="Z94" s="479"/>
      <c r="AA94" s="479"/>
    </row>
    <row r="95" ht="14.25" hidden="1" customHeight="1" spans="3:27">
      <c r="C95" s="479"/>
      <c r="D95" s="479"/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79"/>
      <c r="X95" s="479"/>
      <c r="Y95" s="479"/>
      <c r="Z95" s="479"/>
      <c r="AA95" s="479"/>
    </row>
    <row r="96" ht="14.25" hidden="1" customHeight="1" spans="3:27">
      <c r="C96" s="479"/>
      <c r="D96" s="479"/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  <c r="S96" s="479"/>
      <c r="T96" s="479"/>
      <c r="U96" s="479"/>
      <c r="V96" s="479"/>
      <c r="W96" s="479"/>
      <c r="X96" s="479"/>
      <c r="Y96" s="479"/>
      <c r="Z96" s="479"/>
      <c r="AA96" s="479"/>
    </row>
    <row r="97" ht="14.25" hidden="1" customHeight="1" spans="3:27">
      <c r="C97" s="479"/>
      <c r="D97" s="479"/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79"/>
      <c r="R97" s="479"/>
      <c r="S97" s="479"/>
      <c r="T97" s="479"/>
      <c r="U97" s="479"/>
      <c r="V97" s="479"/>
      <c r="W97" s="479"/>
      <c r="X97" s="479"/>
      <c r="Y97" s="479"/>
      <c r="Z97" s="479"/>
      <c r="AA97" s="479"/>
    </row>
    <row r="98" ht="14.25" hidden="1" customHeight="1" spans="3:27"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79"/>
      <c r="S98" s="479"/>
      <c r="T98" s="479"/>
      <c r="U98" s="479"/>
      <c r="V98" s="479"/>
      <c r="W98" s="479"/>
      <c r="X98" s="479"/>
      <c r="Y98" s="479"/>
      <c r="Z98" s="479"/>
      <c r="AA98" s="479"/>
    </row>
    <row r="99" ht="14.25" hidden="1" customHeight="1" spans="3:27">
      <c r="C99" s="479"/>
      <c r="D99" s="479"/>
      <c r="E99" s="479"/>
      <c r="F99" s="479"/>
      <c r="G99" s="479"/>
      <c r="H99" s="479"/>
      <c r="I99" s="479"/>
      <c r="J99" s="479"/>
      <c r="K99" s="479"/>
      <c r="L99" s="479"/>
      <c r="M99" s="479"/>
      <c r="N99" s="479"/>
      <c r="O99" s="479"/>
      <c r="P99" s="479"/>
      <c r="Q99" s="479"/>
      <c r="R99" s="479"/>
      <c r="S99" s="479"/>
      <c r="T99" s="479"/>
      <c r="U99" s="479"/>
      <c r="V99" s="479"/>
      <c r="W99" s="479"/>
      <c r="X99" s="479"/>
      <c r="Y99" s="479"/>
      <c r="Z99" s="479"/>
      <c r="AA99" s="479"/>
    </row>
    <row r="100" ht="14.25" hidden="1" customHeight="1" spans="3:27">
      <c r="C100" s="479"/>
      <c r="D100" s="479"/>
      <c r="E100" s="479"/>
      <c r="F100" s="479"/>
      <c r="G100" s="479"/>
      <c r="H100" s="479"/>
      <c r="I100" s="479"/>
      <c r="J100" s="479"/>
      <c r="K100" s="479"/>
      <c r="L100" s="479"/>
      <c r="M100" s="479"/>
      <c r="N100" s="479"/>
      <c r="O100" s="479"/>
      <c r="P100" s="479"/>
      <c r="Q100" s="479"/>
      <c r="R100" s="479"/>
      <c r="S100" s="479"/>
      <c r="T100" s="479"/>
      <c r="U100" s="479"/>
      <c r="V100" s="479"/>
      <c r="W100" s="479"/>
      <c r="X100" s="479"/>
      <c r="Y100" s="479"/>
      <c r="Z100" s="479"/>
      <c r="AA100" s="479"/>
    </row>
    <row r="101" ht="14.25" hidden="1" customHeight="1" spans="3:27">
      <c r="C101" s="479"/>
      <c r="D101" s="479"/>
      <c r="E101" s="479"/>
      <c r="F101" s="479"/>
      <c r="G101" s="479"/>
      <c r="H101" s="479"/>
      <c r="I101" s="479"/>
      <c r="J101" s="479"/>
      <c r="K101" s="479"/>
      <c r="L101" s="479"/>
      <c r="M101" s="479"/>
      <c r="N101" s="479"/>
      <c r="O101" s="479"/>
      <c r="P101" s="479"/>
      <c r="Q101" s="479"/>
      <c r="R101" s="479"/>
      <c r="S101" s="479"/>
      <c r="T101" s="479"/>
      <c r="U101" s="479"/>
      <c r="V101" s="479"/>
      <c r="W101" s="479"/>
      <c r="X101" s="479"/>
      <c r="Y101" s="479"/>
      <c r="Z101" s="479"/>
      <c r="AA101" s="479"/>
    </row>
    <row r="102" ht="14.25" hidden="1" customHeight="1" spans="3:27">
      <c r="C102" s="479"/>
      <c r="D102" s="479"/>
      <c r="E102" s="479"/>
      <c r="F102" s="479"/>
      <c r="G102" s="479"/>
      <c r="H102" s="479"/>
      <c r="I102" s="479"/>
      <c r="J102" s="479"/>
      <c r="K102" s="479"/>
      <c r="L102" s="479"/>
      <c r="M102" s="479"/>
      <c r="N102" s="479"/>
      <c r="O102" s="479"/>
      <c r="P102" s="479"/>
      <c r="Q102" s="479"/>
      <c r="R102" s="479"/>
      <c r="S102" s="479"/>
      <c r="T102" s="479"/>
      <c r="U102" s="479"/>
      <c r="V102" s="479"/>
      <c r="W102" s="479"/>
      <c r="X102" s="479"/>
      <c r="Y102" s="479"/>
      <c r="Z102" s="479"/>
      <c r="AA102" s="479"/>
    </row>
    <row r="103" ht="14.25" hidden="1" customHeight="1" spans="3:27">
      <c r="C103" s="479"/>
      <c r="D103" s="479"/>
      <c r="E103" s="479"/>
      <c r="F103" s="479"/>
      <c r="G103" s="479"/>
      <c r="H103" s="479"/>
      <c r="I103" s="479"/>
      <c r="J103" s="479"/>
      <c r="K103" s="479"/>
      <c r="L103" s="479"/>
      <c r="M103" s="479"/>
      <c r="N103" s="479"/>
      <c r="O103" s="479"/>
      <c r="P103" s="479"/>
      <c r="Q103" s="479"/>
      <c r="R103" s="479"/>
      <c r="S103" s="479"/>
      <c r="T103" s="479"/>
      <c r="U103" s="479"/>
      <c r="V103" s="479"/>
      <c r="W103" s="479"/>
      <c r="X103" s="479"/>
      <c r="Y103" s="479"/>
      <c r="Z103" s="479"/>
      <c r="AA103" s="479"/>
    </row>
    <row r="104" ht="14.25" hidden="1" customHeight="1" spans="3:27">
      <c r="C104" s="479"/>
      <c r="D104" s="479"/>
      <c r="E104" s="479"/>
      <c r="F104" s="479"/>
      <c r="G104" s="479"/>
      <c r="H104" s="479"/>
      <c r="I104" s="479"/>
      <c r="J104" s="479"/>
      <c r="K104" s="479"/>
      <c r="L104" s="479"/>
      <c r="M104" s="479"/>
      <c r="N104" s="479"/>
      <c r="O104" s="479"/>
      <c r="P104" s="479"/>
      <c r="Q104" s="479"/>
      <c r="R104" s="479"/>
      <c r="S104" s="479"/>
      <c r="T104" s="479"/>
      <c r="U104" s="479"/>
      <c r="V104" s="479"/>
      <c r="W104" s="479"/>
      <c r="X104" s="479"/>
      <c r="Y104" s="479"/>
      <c r="Z104" s="479"/>
      <c r="AA104" s="479"/>
    </row>
    <row r="105" ht="14.25" hidden="1" customHeight="1" spans="3:27">
      <c r="C105" s="479"/>
      <c r="D105" s="479"/>
      <c r="E105" s="479"/>
      <c r="F105" s="479"/>
      <c r="G105" s="479"/>
      <c r="H105" s="479"/>
      <c r="I105" s="479"/>
      <c r="J105" s="479"/>
      <c r="K105" s="479"/>
      <c r="L105" s="479"/>
      <c r="M105" s="479"/>
      <c r="N105" s="479"/>
      <c r="O105" s="479"/>
      <c r="P105" s="479"/>
      <c r="Q105" s="479"/>
      <c r="R105" s="479"/>
      <c r="S105" s="479"/>
      <c r="T105" s="479"/>
      <c r="U105" s="479"/>
      <c r="V105" s="479"/>
      <c r="W105" s="479"/>
      <c r="X105" s="479"/>
      <c r="Y105" s="479"/>
      <c r="Z105" s="479"/>
      <c r="AA105" s="479"/>
    </row>
    <row r="106" ht="14.25" hidden="1" customHeight="1" spans="3:27"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  <c r="V106" s="479"/>
      <c r="W106" s="479"/>
      <c r="X106" s="479"/>
      <c r="Y106" s="479"/>
      <c r="Z106" s="479"/>
      <c r="AA106" s="479"/>
    </row>
    <row r="107" ht="14.25" hidden="1" customHeight="1" spans="3:27">
      <c r="C107" s="479"/>
      <c r="D107" s="479"/>
      <c r="E107" s="479"/>
      <c r="F107" s="479"/>
      <c r="G107" s="479"/>
      <c r="H107" s="479"/>
      <c r="I107" s="479"/>
      <c r="J107" s="479"/>
      <c r="K107" s="479"/>
      <c r="L107" s="479"/>
      <c r="M107" s="479"/>
      <c r="N107" s="479"/>
      <c r="O107" s="479"/>
      <c r="P107" s="479"/>
      <c r="Q107" s="479"/>
      <c r="R107" s="479"/>
      <c r="S107" s="479"/>
      <c r="T107" s="479"/>
      <c r="U107" s="479"/>
      <c r="V107" s="479"/>
      <c r="W107" s="479"/>
      <c r="X107" s="479"/>
      <c r="Y107" s="479"/>
      <c r="Z107" s="479"/>
      <c r="AA107" s="479"/>
    </row>
    <row r="108" ht="14.25" hidden="1" customHeight="1" spans="3:27">
      <c r="C108" s="479"/>
      <c r="D108" s="479"/>
      <c r="E108" s="479"/>
      <c r="F108" s="479"/>
      <c r="G108" s="479"/>
      <c r="H108" s="479"/>
      <c r="I108" s="479"/>
      <c r="J108" s="479"/>
      <c r="K108" s="479"/>
      <c r="L108" s="479"/>
      <c r="M108" s="479"/>
      <c r="N108" s="479"/>
      <c r="O108" s="479"/>
      <c r="P108" s="479"/>
      <c r="Q108" s="479"/>
      <c r="R108" s="479"/>
      <c r="S108" s="479"/>
      <c r="T108" s="479"/>
      <c r="U108" s="479"/>
      <c r="V108" s="479"/>
      <c r="W108" s="479"/>
      <c r="X108" s="479"/>
      <c r="Y108" s="479"/>
      <c r="Z108" s="479"/>
      <c r="AA108" s="479"/>
    </row>
    <row r="109" ht="14.25" hidden="1" customHeight="1" spans="3:27">
      <c r="C109" s="479"/>
      <c r="D109" s="479"/>
      <c r="E109" s="479"/>
      <c r="F109" s="479"/>
      <c r="G109" s="479"/>
      <c r="H109" s="479"/>
      <c r="I109" s="479"/>
      <c r="J109" s="479"/>
      <c r="K109" s="479"/>
      <c r="L109" s="479"/>
      <c r="M109" s="479"/>
      <c r="N109" s="479"/>
      <c r="O109" s="479"/>
      <c r="P109" s="479"/>
      <c r="Q109" s="479"/>
      <c r="R109" s="479"/>
      <c r="S109" s="479"/>
      <c r="T109" s="479"/>
      <c r="U109" s="479"/>
      <c r="V109" s="479"/>
      <c r="W109" s="479"/>
      <c r="X109" s="479"/>
      <c r="Y109" s="479"/>
      <c r="Z109" s="479"/>
      <c r="AA109" s="479"/>
    </row>
    <row r="110" ht="14.25" hidden="1" customHeight="1" spans="3:27">
      <c r="C110" s="479"/>
      <c r="D110" s="479"/>
      <c r="E110" s="479"/>
      <c r="F110" s="479"/>
      <c r="G110" s="479"/>
      <c r="H110" s="479"/>
      <c r="I110" s="479"/>
      <c r="J110" s="479"/>
      <c r="K110" s="479"/>
      <c r="L110" s="479"/>
      <c r="M110" s="479"/>
      <c r="N110" s="479"/>
      <c r="O110" s="479"/>
      <c r="P110" s="479"/>
      <c r="Q110" s="479"/>
      <c r="R110" s="479"/>
      <c r="S110" s="479"/>
      <c r="T110" s="479"/>
      <c r="U110" s="479"/>
      <c r="V110" s="479"/>
      <c r="W110" s="479"/>
      <c r="X110" s="479"/>
      <c r="Y110" s="479"/>
      <c r="Z110" s="479"/>
      <c r="AA110" s="479"/>
    </row>
    <row r="111" ht="14.25" hidden="1" customHeight="1" spans="3:27">
      <c r="C111" s="479"/>
      <c r="D111" s="479"/>
      <c r="E111" s="479"/>
      <c r="F111" s="479"/>
      <c r="G111" s="479"/>
      <c r="H111" s="479"/>
      <c r="I111" s="479"/>
      <c r="J111" s="479"/>
      <c r="K111" s="479"/>
      <c r="L111" s="479"/>
      <c r="M111" s="479"/>
      <c r="N111" s="479"/>
      <c r="O111" s="479"/>
      <c r="P111" s="479"/>
      <c r="Q111" s="479"/>
      <c r="R111" s="479"/>
      <c r="S111" s="479"/>
      <c r="T111" s="479"/>
      <c r="U111" s="479"/>
      <c r="V111" s="479"/>
      <c r="W111" s="479"/>
      <c r="X111" s="479"/>
      <c r="Y111" s="479"/>
      <c r="Z111" s="479"/>
      <c r="AA111" s="479"/>
    </row>
    <row r="112" ht="14.25" hidden="1" customHeight="1" spans="3:27">
      <c r="C112" s="479"/>
      <c r="D112" s="479"/>
      <c r="E112" s="479"/>
      <c r="F112" s="479"/>
      <c r="G112" s="479"/>
      <c r="H112" s="479"/>
      <c r="I112" s="479"/>
      <c r="J112" s="479"/>
      <c r="K112" s="479"/>
      <c r="L112" s="479"/>
      <c r="M112" s="479"/>
      <c r="N112" s="479"/>
      <c r="O112" s="479"/>
      <c r="P112" s="479"/>
      <c r="Q112" s="479"/>
      <c r="R112" s="479"/>
      <c r="S112" s="479"/>
      <c r="T112" s="479"/>
      <c r="U112" s="479"/>
      <c r="V112" s="479"/>
      <c r="W112" s="479"/>
      <c r="X112" s="479"/>
      <c r="Y112" s="479"/>
      <c r="Z112" s="479"/>
      <c r="AA112" s="479"/>
    </row>
    <row r="113" ht="14.25" hidden="1" customHeight="1" spans="3:27">
      <c r="C113" s="479"/>
      <c r="D113" s="479"/>
      <c r="E113" s="479"/>
      <c r="F113" s="479"/>
      <c r="G113" s="479"/>
      <c r="H113" s="479"/>
      <c r="I113" s="479"/>
      <c r="J113" s="479"/>
      <c r="K113" s="479"/>
      <c r="L113" s="479"/>
      <c r="M113" s="479"/>
      <c r="N113" s="479"/>
      <c r="O113" s="479"/>
      <c r="P113" s="479"/>
      <c r="Q113" s="479"/>
      <c r="R113" s="479"/>
      <c r="S113" s="479"/>
      <c r="T113" s="479"/>
      <c r="U113" s="479"/>
      <c r="V113" s="479"/>
      <c r="W113" s="479"/>
      <c r="X113" s="479"/>
      <c r="Y113" s="479"/>
      <c r="Z113" s="479"/>
      <c r="AA113" s="479"/>
    </row>
    <row r="114" ht="14.25" hidden="1" customHeight="1" spans="3:27">
      <c r="C114" s="479"/>
      <c r="D114" s="479"/>
      <c r="E114" s="479"/>
      <c r="F114" s="479"/>
      <c r="G114" s="479"/>
      <c r="H114" s="479"/>
      <c r="I114" s="479"/>
      <c r="J114" s="479"/>
      <c r="K114" s="479"/>
      <c r="L114" s="479"/>
      <c r="M114" s="479"/>
      <c r="N114" s="479"/>
      <c r="O114" s="479"/>
      <c r="P114" s="479"/>
      <c r="Q114" s="479"/>
      <c r="R114" s="479"/>
      <c r="S114" s="479"/>
      <c r="T114" s="479"/>
      <c r="U114" s="479"/>
      <c r="V114" s="479"/>
      <c r="W114" s="479"/>
      <c r="X114" s="479"/>
      <c r="Y114" s="479"/>
      <c r="Z114" s="479"/>
      <c r="AA114" s="479"/>
    </row>
    <row r="115" ht="14.25" hidden="1" customHeight="1" spans="3:27">
      <c r="C115" s="479"/>
      <c r="D115" s="479"/>
      <c r="E115" s="479"/>
      <c r="F115" s="479"/>
      <c r="G115" s="479"/>
      <c r="H115" s="479"/>
      <c r="I115" s="479"/>
      <c r="J115" s="479"/>
      <c r="K115" s="479"/>
      <c r="L115" s="479"/>
      <c r="M115" s="479"/>
      <c r="N115" s="479"/>
      <c r="O115" s="479"/>
      <c r="P115" s="479"/>
      <c r="Q115" s="479"/>
      <c r="R115" s="479"/>
      <c r="S115" s="479"/>
      <c r="T115" s="479"/>
      <c r="U115" s="479"/>
      <c r="V115" s="479"/>
      <c r="W115" s="479"/>
      <c r="X115" s="479"/>
      <c r="Y115" s="479"/>
      <c r="Z115" s="479"/>
      <c r="AA115" s="479"/>
    </row>
    <row r="116" ht="14.25" hidden="1" customHeight="1" spans="3:27"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79"/>
      <c r="S116" s="479"/>
      <c r="T116" s="479"/>
      <c r="U116" s="479"/>
      <c r="V116" s="479"/>
      <c r="W116" s="479"/>
      <c r="X116" s="479"/>
      <c r="Y116" s="479"/>
      <c r="Z116" s="479"/>
      <c r="AA116" s="479"/>
    </row>
    <row r="117" ht="14.25" hidden="1" customHeight="1" spans="3:27">
      <c r="C117" s="479"/>
      <c r="D117" s="479"/>
      <c r="E117" s="479"/>
      <c r="F117" s="479"/>
      <c r="G117" s="479"/>
      <c r="H117" s="479"/>
      <c r="I117" s="479"/>
      <c r="J117" s="479"/>
      <c r="K117" s="479"/>
      <c r="L117" s="479"/>
      <c r="M117" s="479"/>
      <c r="N117" s="479"/>
      <c r="O117" s="479"/>
      <c r="P117" s="479"/>
      <c r="Q117" s="479"/>
      <c r="R117" s="479"/>
      <c r="S117" s="479"/>
      <c r="T117" s="479"/>
      <c r="U117" s="479"/>
      <c r="V117" s="479"/>
      <c r="W117" s="479"/>
      <c r="X117" s="479"/>
      <c r="Y117" s="479"/>
      <c r="Z117" s="479"/>
      <c r="AA117" s="479"/>
    </row>
    <row r="118" ht="14.25" hidden="1" customHeight="1" spans="3:27"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  <c r="M118" s="479"/>
      <c r="N118" s="479"/>
      <c r="O118" s="479"/>
      <c r="P118" s="479"/>
      <c r="Q118" s="479"/>
      <c r="R118" s="479"/>
      <c r="S118" s="479"/>
      <c r="T118" s="479"/>
      <c r="U118" s="479"/>
      <c r="V118" s="479"/>
      <c r="W118" s="479"/>
      <c r="X118" s="479"/>
      <c r="Y118" s="479"/>
      <c r="Z118" s="479"/>
      <c r="AA118" s="479"/>
    </row>
    <row r="119" ht="14.25" hidden="1" customHeight="1" spans="3:27"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  <c r="M119" s="479"/>
      <c r="N119" s="479"/>
      <c r="O119" s="479"/>
      <c r="P119" s="479"/>
      <c r="Q119" s="479"/>
      <c r="R119" s="479"/>
      <c r="S119" s="479"/>
      <c r="T119" s="479"/>
      <c r="U119" s="479"/>
      <c r="V119" s="479"/>
      <c r="W119" s="479"/>
      <c r="X119" s="479"/>
      <c r="Y119" s="479"/>
      <c r="Z119" s="479"/>
      <c r="AA119" s="479"/>
    </row>
    <row r="120" ht="14.25" hidden="1" customHeight="1" spans="3:27">
      <c r="C120" s="479"/>
      <c r="D120" s="479"/>
      <c r="E120" s="479"/>
      <c r="F120" s="479"/>
      <c r="G120" s="479"/>
      <c r="H120" s="479"/>
      <c r="I120" s="479"/>
      <c r="J120" s="479"/>
      <c r="K120" s="479"/>
      <c r="L120" s="479"/>
      <c r="M120" s="479"/>
      <c r="N120" s="479"/>
      <c r="O120" s="479"/>
      <c r="P120" s="479"/>
      <c r="Q120" s="479"/>
      <c r="R120" s="479"/>
      <c r="S120" s="479"/>
      <c r="T120" s="479"/>
      <c r="U120" s="479"/>
      <c r="V120" s="479"/>
      <c r="W120" s="479"/>
      <c r="X120" s="479"/>
      <c r="Y120" s="479"/>
      <c r="Z120" s="479"/>
      <c r="AA120" s="479"/>
    </row>
    <row r="121" ht="14.25" hidden="1" customHeight="1" spans="3:27">
      <c r="C121" s="479"/>
      <c r="D121" s="479"/>
      <c r="E121" s="479"/>
      <c r="F121" s="479"/>
      <c r="G121" s="479"/>
      <c r="H121" s="479"/>
      <c r="I121" s="479"/>
      <c r="J121" s="479"/>
      <c r="K121" s="479"/>
      <c r="L121" s="479"/>
      <c r="M121" s="479"/>
      <c r="N121" s="479"/>
      <c r="O121" s="479"/>
      <c r="P121" s="479"/>
      <c r="Q121" s="479"/>
      <c r="R121" s="479"/>
      <c r="S121" s="479"/>
      <c r="T121" s="479"/>
      <c r="U121" s="479"/>
      <c r="V121" s="479"/>
      <c r="W121" s="479"/>
      <c r="X121" s="479"/>
      <c r="Y121" s="479"/>
      <c r="Z121" s="479"/>
      <c r="AA121" s="479"/>
    </row>
    <row r="122" ht="14.25" hidden="1" customHeight="1" spans="3:27">
      <c r="C122" s="479"/>
      <c r="D122" s="479"/>
      <c r="E122" s="479"/>
      <c r="F122" s="479"/>
      <c r="G122" s="479"/>
      <c r="H122" s="479"/>
      <c r="I122" s="479"/>
      <c r="J122" s="479"/>
      <c r="K122" s="479"/>
      <c r="L122" s="479"/>
      <c r="M122" s="479"/>
      <c r="N122" s="479"/>
      <c r="O122" s="479"/>
      <c r="P122" s="479"/>
      <c r="Q122" s="479"/>
      <c r="R122" s="479"/>
      <c r="S122" s="479"/>
      <c r="T122" s="479"/>
      <c r="U122" s="479"/>
      <c r="V122" s="479"/>
      <c r="W122" s="479"/>
      <c r="X122" s="479"/>
      <c r="Y122" s="479"/>
      <c r="Z122" s="479"/>
      <c r="AA122" s="479"/>
    </row>
    <row r="123" ht="14.25" hidden="1" customHeight="1" spans="3:27">
      <c r="C123" s="479"/>
      <c r="D123" s="479"/>
      <c r="E123" s="479"/>
      <c r="F123" s="479"/>
      <c r="G123" s="479"/>
      <c r="H123" s="479"/>
      <c r="I123" s="479"/>
      <c r="J123" s="479"/>
      <c r="K123" s="479"/>
      <c r="L123" s="479"/>
      <c r="M123" s="479"/>
      <c r="N123" s="479"/>
      <c r="O123" s="479"/>
      <c r="P123" s="479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</row>
    <row r="124" ht="14.25" hidden="1" customHeight="1" spans="3:27">
      <c r="C124" s="479"/>
      <c r="D124" s="479"/>
      <c r="E124" s="479"/>
      <c r="F124" s="479"/>
      <c r="G124" s="479"/>
      <c r="H124" s="479"/>
      <c r="I124" s="479"/>
      <c r="J124" s="479"/>
      <c r="K124" s="479"/>
      <c r="L124" s="479"/>
      <c r="M124" s="479"/>
      <c r="N124" s="479"/>
      <c r="O124" s="479"/>
      <c r="P124" s="479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</row>
    <row r="125" ht="14.25" hidden="1" customHeight="1" spans="3:27">
      <c r="C125" s="479"/>
      <c r="D125" s="479"/>
      <c r="E125" s="479"/>
      <c r="F125" s="479"/>
      <c r="G125" s="479"/>
      <c r="H125" s="479"/>
      <c r="I125" s="479"/>
      <c r="J125" s="479"/>
      <c r="K125" s="479"/>
      <c r="L125" s="479"/>
      <c r="M125" s="479"/>
      <c r="N125" s="479"/>
      <c r="O125" s="479"/>
      <c r="P125" s="479"/>
      <c r="Q125" s="479"/>
      <c r="R125" s="479"/>
      <c r="S125" s="479"/>
      <c r="T125" s="479"/>
      <c r="U125" s="479"/>
      <c r="V125" s="479"/>
      <c r="W125" s="479"/>
      <c r="X125" s="479"/>
      <c r="Y125" s="479"/>
      <c r="Z125" s="479"/>
      <c r="AA125" s="479"/>
    </row>
    <row r="126" ht="14.25" hidden="1" customHeight="1" spans="3:27">
      <c r="C126" s="479"/>
      <c r="D126" s="479"/>
      <c r="E126" s="479"/>
      <c r="F126" s="479"/>
      <c r="G126" s="479"/>
      <c r="H126" s="479"/>
      <c r="I126" s="479"/>
      <c r="J126" s="479"/>
      <c r="K126" s="479"/>
      <c r="L126" s="479"/>
      <c r="M126" s="479"/>
      <c r="N126" s="479"/>
      <c r="O126" s="479"/>
      <c r="P126" s="479"/>
      <c r="Q126" s="479"/>
      <c r="R126" s="479"/>
      <c r="S126" s="479"/>
      <c r="T126" s="479"/>
      <c r="U126" s="479"/>
      <c r="V126" s="479"/>
      <c r="W126" s="479"/>
      <c r="X126" s="479"/>
      <c r="Y126" s="479"/>
      <c r="Z126" s="479"/>
      <c r="AA126" s="479"/>
    </row>
    <row r="127" ht="14.25" hidden="1" customHeight="1" spans="3:27">
      <c r="C127" s="479"/>
      <c r="D127" s="479"/>
      <c r="E127" s="479"/>
      <c r="F127" s="479"/>
      <c r="G127" s="479"/>
      <c r="H127" s="479"/>
      <c r="I127" s="479"/>
      <c r="J127" s="479"/>
      <c r="K127" s="479"/>
      <c r="L127" s="479"/>
      <c r="M127" s="479"/>
      <c r="N127" s="479"/>
      <c r="O127" s="479"/>
      <c r="P127" s="479"/>
      <c r="Q127" s="479"/>
      <c r="R127" s="479"/>
      <c r="S127" s="479"/>
      <c r="T127" s="479"/>
      <c r="U127" s="479"/>
      <c r="V127" s="479"/>
      <c r="W127" s="479"/>
      <c r="X127" s="479"/>
      <c r="Y127" s="479"/>
      <c r="Z127" s="479"/>
      <c r="AA127" s="479"/>
    </row>
    <row r="128" ht="14.25" hidden="1" customHeight="1" spans="3:27">
      <c r="C128" s="479"/>
      <c r="D128" s="479"/>
      <c r="E128" s="479"/>
      <c r="F128" s="479"/>
      <c r="G128" s="479"/>
      <c r="H128" s="479"/>
      <c r="I128" s="479"/>
      <c r="J128" s="479"/>
      <c r="K128" s="479"/>
      <c r="L128" s="479"/>
      <c r="M128" s="479"/>
      <c r="N128" s="479"/>
      <c r="O128" s="479"/>
      <c r="P128" s="479"/>
      <c r="Q128" s="479"/>
      <c r="R128" s="479"/>
      <c r="S128" s="479"/>
      <c r="T128" s="479"/>
      <c r="U128" s="479"/>
      <c r="V128" s="479"/>
      <c r="W128" s="479"/>
      <c r="X128" s="479"/>
      <c r="Y128" s="479"/>
      <c r="Z128" s="479"/>
      <c r="AA128" s="479"/>
    </row>
    <row r="129" ht="14.25" hidden="1" customHeight="1" spans="3:27">
      <c r="C129" s="479"/>
      <c r="D129" s="479"/>
      <c r="E129" s="479"/>
      <c r="F129" s="479"/>
      <c r="G129" s="479"/>
      <c r="H129" s="479"/>
      <c r="I129" s="479"/>
      <c r="J129" s="479"/>
      <c r="K129" s="479"/>
      <c r="L129" s="479"/>
      <c r="M129" s="479"/>
      <c r="N129" s="479"/>
      <c r="O129" s="479"/>
      <c r="P129" s="479"/>
      <c r="Q129" s="479"/>
      <c r="R129" s="479"/>
      <c r="S129" s="479"/>
      <c r="T129" s="479"/>
      <c r="U129" s="479"/>
      <c r="V129" s="479"/>
      <c r="W129" s="479"/>
      <c r="X129" s="479"/>
      <c r="Y129" s="479"/>
      <c r="Z129" s="479"/>
      <c r="AA129" s="479"/>
    </row>
    <row r="130" ht="14.25" hidden="1" customHeight="1" spans="3:27">
      <c r="C130" s="479"/>
      <c r="D130" s="479"/>
      <c r="E130" s="479"/>
      <c r="F130" s="479"/>
      <c r="G130" s="479"/>
      <c r="H130" s="479"/>
      <c r="I130" s="479"/>
      <c r="J130" s="479"/>
      <c r="K130" s="479"/>
      <c r="L130" s="479"/>
      <c r="M130" s="479"/>
      <c r="N130" s="479"/>
      <c r="O130" s="479"/>
      <c r="P130" s="479"/>
      <c r="Q130" s="479"/>
      <c r="R130" s="479"/>
      <c r="S130" s="479"/>
      <c r="T130" s="479"/>
      <c r="U130" s="479"/>
      <c r="V130" s="479"/>
      <c r="W130" s="479"/>
      <c r="X130" s="479"/>
      <c r="Y130" s="479"/>
      <c r="Z130" s="479"/>
      <c r="AA130" s="479"/>
    </row>
    <row r="131" ht="14.25" hidden="1" customHeight="1" spans="3:27">
      <c r="C131" s="479"/>
      <c r="D131" s="479"/>
      <c r="E131" s="479"/>
      <c r="F131" s="479"/>
      <c r="G131" s="479"/>
      <c r="H131" s="479"/>
      <c r="I131" s="479"/>
      <c r="J131" s="479"/>
      <c r="K131" s="479"/>
      <c r="L131" s="479"/>
      <c r="M131" s="479"/>
      <c r="N131" s="479"/>
      <c r="O131" s="479"/>
      <c r="P131" s="479"/>
      <c r="Q131" s="479"/>
      <c r="R131" s="479"/>
      <c r="S131" s="479"/>
      <c r="T131" s="479"/>
      <c r="U131" s="479"/>
      <c r="V131" s="479"/>
      <c r="W131" s="479"/>
      <c r="X131" s="479"/>
      <c r="Y131" s="479"/>
      <c r="Z131" s="479"/>
      <c r="AA131" s="479"/>
    </row>
    <row r="132" ht="14.25" hidden="1" customHeight="1" spans="3:27">
      <c r="C132" s="479"/>
      <c r="D132" s="479"/>
      <c r="E132" s="479"/>
      <c r="F132" s="479"/>
      <c r="G132" s="479"/>
      <c r="H132" s="479"/>
      <c r="I132" s="479"/>
      <c r="J132" s="479"/>
      <c r="K132" s="479"/>
      <c r="L132" s="479"/>
      <c r="M132" s="479"/>
      <c r="N132" s="479"/>
      <c r="O132" s="479"/>
      <c r="P132" s="479"/>
      <c r="Q132" s="479"/>
      <c r="R132" s="479"/>
      <c r="S132" s="479"/>
      <c r="T132" s="479"/>
      <c r="U132" s="479"/>
      <c r="V132" s="479"/>
      <c r="W132" s="479"/>
      <c r="X132" s="479"/>
      <c r="Y132" s="479"/>
      <c r="Z132" s="479"/>
      <c r="AA132" s="479"/>
    </row>
    <row r="133" ht="14.25" hidden="1" customHeight="1" spans="3:27">
      <c r="C133" s="479"/>
      <c r="D133" s="479"/>
      <c r="E133" s="479"/>
      <c r="F133" s="479"/>
      <c r="G133" s="479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</row>
    <row r="134" ht="14.25" hidden="1" customHeight="1" spans="3:27">
      <c r="C134" s="479"/>
      <c r="D134" s="479"/>
      <c r="E134" s="479"/>
      <c r="F134" s="479"/>
      <c r="G134" s="479"/>
      <c r="H134" s="479"/>
      <c r="I134" s="479"/>
      <c r="J134" s="479"/>
      <c r="K134" s="479"/>
      <c r="L134" s="479"/>
      <c r="M134" s="479"/>
      <c r="N134" s="479"/>
      <c r="O134" s="479"/>
      <c r="P134" s="479"/>
      <c r="Q134" s="479"/>
      <c r="R134" s="479"/>
      <c r="S134" s="479"/>
      <c r="T134" s="479"/>
      <c r="U134" s="479"/>
      <c r="V134" s="479"/>
      <c r="W134" s="479"/>
      <c r="X134" s="479"/>
      <c r="Y134" s="479"/>
      <c r="Z134" s="479"/>
      <c r="AA134" s="479"/>
    </row>
    <row r="135" ht="14.25" hidden="1" customHeight="1" spans="3:27">
      <c r="C135" s="479"/>
      <c r="D135" s="479"/>
      <c r="E135" s="479"/>
      <c r="F135" s="479"/>
      <c r="G135" s="479"/>
      <c r="H135" s="479"/>
      <c r="I135" s="479"/>
      <c r="J135" s="479"/>
      <c r="K135" s="479"/>
      <c r="L135" s="479"/>
      <c r="M135" s="479"/>
      <c r="N135" s="479"/>
      <c r="O135" s="479"/>
      <c r="P135" s="479"/>
      <c r="Q135" s="479"/>
      <c r="R135" s="479"/>
      <c r="S135" s="479"/>
      <c r="T135" s="479"/>
      <c r="U135" s="479"/>
      <c r="V135" s="479"/>
      <c r="W135" s="479"/>
      <c r="X135" s="479"/>
      <c r="Y135" s="479"/>
      <c r="Z135" s="479"/>
      <c r="AA135" s="479"/>
    </row>
    <row r="136" ht="14.25" hidden="1" customHeight="1" spans="3:27">
      <c r="C136" s="479"/>
      <c r="D136" s="479"/>
      <c r="E136" s="479"/>
      <c r="F136" s="479"/>
      <c r="G136" s="479"/>
      <c r="H136" s="479"/>
      <c r="I136" s="479"/>
      <c r="J136" s="479"/>
      <c r="K136" s="479"/>
      <c r="L136" s="479"/>
      <c r="M136" s="479"/>
      <c r="N136" s="479"/>
      <c r="O136" s="479"/>
      <c r="P136" s="479"/>
      <c r="Q136" s="479"/>
      <c r="R136" s="479"/>
      <c r="S136" s="479"/>
      <c r="T136" s="479"/>
      <c r="U136" s="479"/>
      <c r="V136" s="479"/>
      <c r="W136" s="479"/>
      <c r="X136" s="479"/>
      <c r="Y136" s="479"/>
      <c r="Z136" s="479"/>
      <c r="AA136" s="479"/>
    </row>
    <row r="137" ht="14.25" hidden="1" customHeight="1" spans="3:27">
      <c r="C137" s="479"/>
      <c r="D137" s="479"/>
      <c r="E137" s="479"/>
      <c r="F137" s="479"/>
      <c r="G137" s="479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79"/>
      <c r="Z137" s="479"/>
      <c r="AA137" s="479"/>
    </row>
    <row r="138" ht="14.25" hidden="1" customHeight="1" spans="3:27">
      <c r="C138" s="479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479"/>
      <c r="Q138" s="479"/>
      <c r="R138" s="479"/>
      <c r="S138" s="479"/>
      <c r="T138" s="479"/>
      <c r="U138" s="479"/>
      <c r="V138" s="479"/>
      <c r="W138" s="479"/>
      <c r="X138" s="479"/>
      <c r="Y138" s="479"/>
      <c r="Z138" s="479"/>
      <c r="AA138" s="479"/>
    </row>
    <row r="139" ht="14.25" hidden="1" customHeight="1" spans="3:27">
      <c r="C139" s="479"/>
      <c r="D139" s="479"/>
      <c r="E139" s="479"/>
      <c r="F139" s="479"/>
      <c r="G139" s="479"/>
      <c r="H139" s="479"/>
      <c r="I139" s="479"/>
      <c r="J139" s="479"/>
      <c r="K139" s="479"/>
      <c r="L139" s="479"/>
      <c r="M139" s="479"/>
      <c r="N139" s="479"/>
      <c r="O139" s="479"/>
      <c r="P139" s="479"/>
      <c r="Q139" s="479"/>
      <c r="R139" s="479"/>
      <c r="S139" s="479"/>
      <c r="T139" s="479"/>
      <c r="U139" s="479"/>
      <c r="V139" s="479"/>
      <c r="W139" s="479"/>
      <c r="X139" s="479"/>
      <c r="Y139" s="479"/>
      <c r="Z139" s="479"/>
      <c r="AA139" s="479"/>
    </row>
    <row r="140" ht="14.25" hidden="1" customHeight="1" spans="3:27">
      <c r="C140" s="479"/>
      <c r="D140" s="479"/>
      <c r="E140" s="479"/>
      <c r="F140" s="479"/>
      <c r="G140" s="479"/>
      <c r="H140" s="479"/>
      <c r="I140" s="479"/>
      <c r="J140" s="479"/>
      <c r="K140" s="479"/>
      <c r="L140" s="479"/>
      <c r="M140" s="479"/>
      <c r="N140" s="479"/>
      <c r="O140" s="479"/>
      <c r="P140" s="479"/>
      <c r="Q140" s="479"/>
      <c r="R140" s="479"/>
      <c r="S140" s="479"/>
      <c r="T140" s="479"/>
      <c r="U140" s="479"/>
      <c r="V140" s="479"/>
      <c r="W140" s="479"/>
      <c r="X140" s="479"/>
      <c r="Y140" s="479"/>
      <c r="Z140" s="479"/>
      <c r="AA140" s="479"/>
    </row>
    <row r="141" ht="14.25" hidden="1" customHeight="1" spans="3:27">
      <c r="C141" s="479"/>
      <c r="D141" s="479"/>
      <c r="E141" s="479"/>
      <c r="F141" s="479"/>
      <c r="G141" s="479"/>
      <c r="H141" s="479"/>
      <c r="I141" s="479"/>
      <c r="J141" s="479"/>
      <c r="K141" s="479"/>
      <c r="L141" s="479"/>
      <c r="M141" s="479"/>
      <c r="N141" s="479"/>
      <c r="O141" s="479"/>
      <c r="P141" s="479"/>
      <c r="Q141" s="479"/>
      <c r="R141" s="479"/>
      <c r="S141" s="479"/>
      <c r="T141" s="479"/>
      <c r="U141" s="479"/>
      <c r="V141" s="479"/>
      <c r="W141" s="479"/>
      <c r="X141" s="479"/>
      <c r="Y141" s="479"/>
      <c r="Z141" s="479"/>
      <c r="AA141" s="479"/>
    </row>
    <row r="142" ht="14.25" hidden="1" customHeight="1" spans="3:27">
      <c r="C142" s="479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  <c r="N142" s="479"/>
      <c r="O142" s="479"/>
      <c r="P142" s="479"/>
      <c r="Q142" s="479"/>
      <c r="R142" s="479"/>
      <c r="S142" s="479"/>
      <c r="T142" s="479"/>
      <c r="U142" s="479"/>
      <c r="V142" s="479"/>
      <c r="W142" s="479"/>
      <c r="X142" s="479"/>
      <c r="Y142" s="479"/>
      <c r="Z142" s="479"/>
      <c r="AA142" s="479"/>
    </row>
    <row r="143" ht="14.25" hidden="1" customHeight="1" spans="3:27">
      <c r="C143" s="479"/>
      <c r="D143" s="479"/>
      <c r="E143" s="479"/>
      <c r="F143" s="479"/>
      <c r="G143" s="479"/>
      <c r="H143" s="479"/>
      <c r="I143" s="479"/>
      <c r="J143" s="479"/>
      <c r="K143" s="479"/>
      <c r="L143" s="479"/>
      <c r="M143" s="479"/>
      <c r="N143" s="479"/>
      <c r="O143" s="479"/>
      <c r="P143" s="479"/>
      <c r="Q143" s="479"/>
      <c r="R143" s="479"/>
      <c r="S143" s="479"/>
      <c r="T143" s="479"/>
      <c r="U143" s="479"/>
      <c r="V143" s="479"/>
      <c r="W143" s="479"/>
      <c r="X143" s="479"/>
      <c r="Y143" s="479"/>
      <c r="Z143" s="479"/>
      <c r="AA143" s="479"/>
    </row>
    <row r="144" ht="14.25" hidden="1" customHeight="1" spans="3:27">
      <c r="C144" s="479"/>
      <c r="D144" s="479"/>
      <c r="E144" s="479"/>
      <c r="F144" s="479"/>
      <c r="G144" s="479"/>
      <c r="H144" s="479"/>
      <c r="I144" s="479"/>
      <c r="J144" s="479"/>
      <c r="K144" s="479"/>
      <c r="L144" s="479"/>
      <c r="M144" s="479"/>
      <c r="N144" s="479"/>
      <c r="O144" s="479"/>
      <c r="P144" s="479"/>
      <c r="Q144" s="479"/>
      <c r="R144" s="479"/>
      <c r="S144" s="479"/>
      <c r="T144" s="479"/>
      <c r="U144" s="479"/>
      <c r="V144" s="479"/>
      <c r="W144" s="479"/>
      <c r="X144" s="479"/>
      <c r="Y144" s="479"/>
      <c r="Z144" s="479"/>
      <c r="AA144" s="479"/>
    </row>
    <row r="145" ht="14.25" hidden="1" customHeight="1" spans="3:27">
      <c r="C145" s="479"/>
      <c r="D145" s="479"/>
      <c r="E145" s="479"/>
      <c r="F145" s="479"/>
      <c r="G145" s="479"/>
      <c r="H145" s="479"/>
      <c r="I145" s="479"/>
      <c r="J145" s="479"/>
      <c r="K145" s="479"/>
      <c r="L145" s="479"/>
      <c r="M145" s="479"/>
      <c r="N145" s="479"/>
      <c r="O145" s="479"/>
      <c r="P145" s="479"/>
      <c r="Q145" s="479"/>
      <c r="R145" s="479"/>
      <c r="S145" s="479"/>
      <c r="T145" s="479"/>
      <c r="U145" s="479"/>
      <c r="V145" s="479"/>
      <c r="W145" s="479"/>
      <c r="X145" s="479"/>
      <c r="Y145" s="479"/>
      <c r="Z145" s="479"/>
      <c r="AA145" s="479"/>
    </row>
    <row r="146" ht="14.25" hidden="1" customHeight="1" spans="3:27">
      <c r="C146" s="479"/>
      <c r="D146" s="479"/>
      <c r="E146" s="479"/>
      <c r="F146" s="479"/>
      <c r="G146" s="479"/>
      <c r="H146" s="479"/>
      <c r="I146" s="479"/>
      <c r="J146" s="479"/>
      <c r="K146" s="479"/>
      <c r="L146" s="479"/>
      <c r="M146" s="479"/>
      <c r="N146" s="479"/>
      <c r="O146" s="479"/>
      <c r="P146" s="479"/>
      <c r="Q146" s="479"/>
      <c r="R146" s="479"/>
      <c r="S146" s="479"/>
      <c r="T146" s="479"/>
      <c r="U146" s="479"/>
      <c r="V146" s="479"/>
      <c r="W146" s="479"/>
      <c r="X146" s="479"/>
      <c r="Y146" s="479"/>
      <c r="Z146" s="479"/>
      <c r="AA146" s="479"/>
    </row>
    <row r="147" ht="14.25" hidden="1" customHeight="1" spans="3:27">
      <c r="C147" s="479"/>
      <c r="D147" s="479"/>
      <c r="E147" s="479"/>
      <c r="F147" s="479"/>
      <c r="G147" s="479"/>
      <c r="H147" s="479"/>
      <c r="I147" s="479"/>
      <c r="J147" s="479"/>
      <c r="K147" s="479"/>
      <c r="L147" s="479"/>
      <c r="M147" s="479"/>
      <c r="N147" s="479"/>
      <c r="O147" s="479"/>
      <c r="P147" s="479"/>
      <c r="Q147" s="479"/>
      <c r="R147" s="479"/>
      <c r="S147" s="479"/>
      <c r="T147" s="479"/>
      <c r="U147" s="479"/>
      <c r="V147" s="479"/>
      <c r="W147" s="479"/>
      <c r="X147" s="479"/>
      <c r="Y147" s="479"/>
      <c r="Z147" s="479"/>
      <c r="AA147" s="479"/>
    </row>
    <row r="148" ht="14.25" hidden="1" customHeight="1" spans="3:27">
      <c r="C148" s="479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79"/>
      <c r="S148" s="479"/>
      <c r="T148" s="479"/>
      <c r="U148" s="479"/>
      <c r="V148" s="479"/>
      <c r="W148" s="479"/>
      <c r="X148" s="479"/>
      <c r="Y148" s="479"/>
      <c r="Z148" s="479"/>
      <c r="AA148" s="479"/>
    </row>
    <row r="149" ht="14.25" hidden="1" customHeight="1" spans="3:27">
      <c r="C149" s="479"/>
      <c r="D149" s="479"/>
      <c r="E149" s="479"/>
      <c r="F149" s="479"/>
      <c r="G149" s="479"/>
      <c r="H149" s="479"/>
      <c r="I149" s="479"/>
      <c r="J149" s="479"/>
      <c r="K149" s="479"/>
      <c r="L149" s="479"/>
      <c r="M149" s="479"/>
      <c r="N149" s="479"/>
      <c r="O149" s="479"/>
      <c r="P149" s="479"/>
      <c r="Q149" s="479"/>
      <c r="R149" s="479"/>
      <c r="S149" s="479"/>
      <c r="T149" s="479"/>
      <c r="U149" s="479"/>
      <c r="V149" s="479"/>
      <c r="W149" s="479"/>
      <c r="X149" s="479"/>
      <c r="Y149" s="479"/>
      <c r="Z149" s="479"/>
      <c r="AA149" s="479"/>
    </row>
    <row r="150" ht="14.25" hidden="1" customHeight="1" spans="3:27">
      <c r="C150" s="479"/>
      <c r="D150" s="479"/>
      <c r="E150" s="479"/>
      <c r="F150" s="479"/>
      <c r="G150" s="479"/>
      <c r="H150" s="479"/>
      <c r="I150" s="479"/>
      <c r="J150" s="479"/>
      <c r="K150" s="479"/>
      <c r="L150" s="479"/>
      <c r="M150" s="479"/>
      <c r="N150" s="479"/>
      <c r="O150" s="479"/>
      <c r="P150" s="479"/>
      <c r="Q150" s="479"/>
      <c r="R150" s="479"/>
      <c r="S150" s="479"/>
      <c r="T150" s="479"/>
      <c r="U150" s="479"/>
      <c r="V150" s="479"/>
      <c r="W150" s="479"/>
      <c r="X150" s="479"/>
      <c r="Y150" s="479"/>
      <c r="Z150" s="479"/>
      <c r="AA150" s="479"/>
    </row>
    <row r="151" ht="14.25" hidden="1" customHeight="1" spans="3:27">
      <c r="C151" s="479"/>
      <c r="D151" s="479"/>
      <c r="E151" s="479"/>
      <c r="F151" s="479"/>
      <c r="G151" s="479"/>
      <c r="H151" s="479"/>
      <c r="I151" s="479"/>
      <c r="J151" s="479"/>
      <c r="K151" s="479"/>
      <c r="L151" s="479"/>
      <c r="M151" s="479"/>
      <c r="N151" s="479"/>
      <c r="O151" s="479"/>
      <c r="P151" s="479"/>
      <c r="Q151" s="479"/>
      <c r="R151" s="479"/>
      <c r="S151" s="479"/>
      <c r="T151" s="479"/>
      <c r="U151" s="479"/>
      <c r="V151" s="479"/>
      <c r="W151" s="479"/>
      <c r="X151" s="479"/>
      <c r="Y151" s="479"/>
      <c r="Z151" s="479"/>
      <c r="AA151" s="479"/>
    </row>
    <row r="152" ht="14.25" hidden="1" customHeight="1" spans="3:27">
      <c r="C152" s="479"/>
      <c r="D152" s="479"/>
      <c r="E152" s="479"/>
      <c r="F152" s="479"/>
      <c r="G152" s="479"/>
      <c r="H152" s="479"/>
      <c r="I152" s="479"/>
      <c r="J152" s="479"/>
      <c r="K152" s="479"/>
      <c r="L152" s="479"/>
      <c r="M152" s="479"/>
      <c r="N152" s="479"/>
      <c r="O152" s="479"/>
      <c r="P152" s="479"/>
      <c r="Q152" s="479"/>
      <c r="R152" s="479"/>
      <c r="S152" s="479"/>
      <c r="T152" s="479"/>
      <c r="U152" s="479"/>
      <c r="V152" s="479"/>
      <c r="W152" s="479"/>
      <c r="X152" s="479"/>
      <c r="Y152" s="479"/>
      <c r="Z152" s="479"/>
      <c r="AA152" s="479"/>
    </row>
    <row r="153" ht="14.25" hidden="1" customHeight="1" spans="3:27">
      <c r="C153" s="479"/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  <c r="O153" s="479"/>
      <c r="P153" s="479"/>
      <c r="Q153" s="479"/>
      <c r="R153" s="479"/>
      <c r="S153" s="479"/>
      <c r="T153" s="479"/>
      <c r="U153" s="479"/>
      <c r="V153" s="479"/>
      <c r="W153" s="479"/>
      <c r="X153" s="479"/>
      <c r="Y153" s="479"/>
      <c r="Z153" s="479"/>
      <c r="AA153" s="479"/>
    </row>
    <row r="154" ht="14.25" hidden="1" customHeight="1" spans="3:27">
      <c r="C154" s="479"/>
      <c r="D154" s="479"/>
      <c r="E154" s="479"/>
      <c r="F154" s="479"/>
      <c r="G154" s="479"/>
      <c r="H154" s="479"/>
      <c r="I154" s="479"/>
      <c r="J154" s="479"/>
      <c r="K154" s="479"/>
      <c r="L154" s="479"/>
      <c r="M154" s="479"/>
      <c r="N154" s="479"/>
      <c r="O154" s="479"/>
      <c r="P154" s="479"/>
      <c r="Q154" s="479"/>
      <c r="R154" s="479"/>
      <c r="S154" s="479"/>
      <c r="T154" s="479"/>
      <c r="U154" s="479"/>
      <c r="V154" s="479"/>
      <c r="W154" s="479"/>
      <c r="X154" s="479"/>
      <c r="Y154" s="479"/>
      <c r="Z154" s="479"/>
      <c r="AA154" s="479"/>
    </row>
    <row r="155" ht="14.25" hidden="1" customHeight="1" spans="3:27">
      <c r="C155" s="479"/>
      <c r="D155" s="479"/>
      <c r="E155" s="479"/>
      <c r="F155" s="479"/>
      <c r="G155" s="479"/>
      <c r="H155" s="479"/>
      <c r="I155" s="479"/>
      <c r="J155" s="479"/>
      <c r="K155" s="479"/>
      <c r="L155" s="479"/>
      <c r="M155" s="479"/>
      <c r="N155" s="479"/>
      <c r="O155" s="479"/>
      <c r="P155" s="479"/>
      <c r="Q155" s="479"/>
      <c r="R155" s="479"/>
      <c r="S155" s="479"/>
      <c r="T155" s="479"/>
      <c r="U155" s="479"/>
      <c r="V155" s="479"/>
      <c r="W155" s="479"/>
      <c r="X155" s="479"/>
      <c r="Y155" s="479"/>
      <c r="Z155" s="479"/>
      <c r="AA155" s="479"/>
    </row>
    <row r="156" ht="14.25" hidden="1" customHeight="1" spans="3:27">
      <c r="C156" s="479"/>
      <c r="D156" s="479"/>
      <c r="E156" s="479"/>
      <c r="F156" s="479"/>
      <c r="G156" s="479"/>
      <c r="H156" s="479"/>
      <c r="I156" s="479"/>
      <c r="J156" s="479"/>
      <c r="K156" s="479"/>
      <c r="L156" s="479"/>
      <c r="M156" s="479"/>
      <c r="N156" s="479"/>
      <c r="O156" s="479"/>
      <c r="P156" s="479"/>
      <c r="Q156" s="479"/>
      <c r="R156" s="479"/>
      <c r="S156" s="479"/>
      <c r="T156" s="479"/>
      <c r="U156" s="479"/>
      <c r="V156" s="479"/>
      <c r="W156" s="479"/>
      <c r="X156" s="479"/>
      <c r="Y156" s="479"/>
      <c r="Z156" s="479"/>
      <c r="AA156" s="479"/>
    </row>
    <row r="157" ht="14.25" hidden="1" customHeight="1" spans="3:27">
      <c r="C157" s="479"/>
      <c r="D157" s="479"/>
      <c r="E157" s="479"/>
      <c r="F157" s="479"/>
      <c r="G157" s="479"/>
      <c r="H157" s="479"/>
      <c r="I157" s="479"/>
      <c r="J157" s="479"/>
      <c r="K157" s="479"/>
      <c r="L157" s="479"/>
      <c r="M157" s="479"/>
      <c r="N157" s="479"/>
      <c r="O157" s="479"/>
      <c r="P157" s="479"/>
      <c r="Q157" s="479"/>
      <c r="R157" s="479"/>
      <c r="S157" s="479"/>
      <c r="T157" s="479"/>
      <c r="U157" s="479"/>
      <c r="V157" s="479"/>
      <c r="W157" s="479"/>
      <c r="X157" s="479"/>
      <c r="Y157" s="479"/>
      <c r="Z157" s="479"/>
      <c r="AA157" s="479"/>
    </row>
    <row r="158" ht="14.25" hidden="1" customHeight="1" spans="3:27">
      <c r="C158" s="479"/>
      <c r="D158" s="479"/>
      <c r="E158" s="479"/>
      <c r="F158" s="479"/>
      <c r="G158" s="479"/>
      <c r="H158" s="479"/>
      <c r="I158" s="479"/>
      <c r="J158" s="479"/>
      <c r="K158" s="479"/>
      <c r="L158" s="479"/>
      <c r="M158" s="479"/>
      <c r="N158" s="479"/>
      <c r="O158" s="479"/>
      <c r="P158" s="479"/>
      <c r="Q158" s="479"/>
      <c r="R158" s="479"/>
      <c r="S158" s="479"/>
      <c r="T158" s="479"/>
      <c r="U158" s="479"/>
      <c r="V158" s="479"/>
      <c r="W158" s="479"/>
      <c r="X158" s="479"/>
      <c r="Y158" s="479"/>
      <c r="Z158" s="479"/>
      <c r="AA158" s="479"/>
    </row>
    <row r="159" ht="14.25" hidden="1" customHeight="1" spans="3:27">
      <c r="C159" s="479"/>
      <c r="D159" s="479"/>
      <c r="E159" s="479"/>
      <c r="F159" s="479"/>
      <c r="G159" s="479"/>
      <c r="H159" s="479"/>
      <c r="I159" s="479"/>
      <c r="J159" s="479"/>
      <c r="K159" s="479"/>
      <c r="L159" s="479"/>
      <c r="M159" s="479"/>
      <c r="N159" s="479"/>
      <c r="O159" s="479"/>
      <c r="P159" s="479"/>
      <c r="Q159" s="479"/>
      <c r="R159" s="479"/>
      <c r="S159" s="479"/>
      <c r="T159" s="479"/>
      <c r="U159" s="479"/>
      <c r="V159" s="479"/>
      <c r="W159" s="479"/>
      <c r="X159" s="479"/>
      <c r="Y159" s="479"/>
      <c r="Z159" s="479"/>
      <c r="AA159" s="479"/>
    </row>
    <row r="160" ht="14.25" hidden="1" customHeight="1" spans="3:27">
      <c r="C160" s="479"/>
      <c r="D160" s="479"/>
      <c r="E160" s="479"/>
      <c r="F160" s="479"/>
      <c r="G160" s="479"/>
      <c r="H160" s="479"/>
      <c r="I160" s="479"/>
      <c r="J160" s="479"/>
      <c r="K160" s="479"/>
      <c r="L160" s="479"/>
      <c r="M160" s="479"/>
      <c r="N160" s="479"/>
      <c r="O160" s="479"/>
      <c r="P160" s="479"/>
      <c r="Q160" s="479"/>
      <c r="R160" s="479"/>
      <c r="S160" s="479"/>
      <c r="T160" s="479"/>
      <c r="U160" s="479"/>
      <c r="V160" s="479"/>
      <c r="W160" s="479"/>
      <c r="X160" s="479"/>
      <c r="Y160" s="479"/>
      <c r="Z160" s="479"/>
      <c r="AA160" s="479"/>
    </row>
    <row r="161" ht="14.25" hidden="1" customHeight="1" spans="3:27">
      <c r="C161" s="479"/>
      <c r="D161" s="479"/>
      <c r="E161" s="479"/>
      <c r="F161" s="479"/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79"/>
      <c r="U161" s="479"/>
      <c r="V161" s="479"/>
      <c r="W161" s="479"/>
      <c r="X161" s="479"/>
      <c r="Y161" s="479"/>
      <c r="Z161" s="479"/>
      <c r="AA161" s="479"/>
    </row>
    <row r="162" ht="14.25" hidden="1" customHeight="1" spans="3:27">
      <c r="C162" s="479"/>
      <c r="D162" s="479"/>
      <c r="E162" s="479"/>
      <c r="F162" s="479"/>
      <c r="G162" s="479"/>
      <c r="H162" s="479"/>
      <c r="I162" s="479"/>
      <c r="J162" s="479"/>
      <c r="K162" s="479"/>
      <c r="L162" s="479"/>
      <c r="M162" s="479"/>
      <c r="N162" s="479"/>
      <c r="O162" s="479"/>
      <c r="P162" s="479"/>
      <c r="Q162" s="479"/>
      <c r="R162" s="479"/>
      <c r="S162" s="479"/>
      <c r="T162" s="479"/>
      <c r="U162" s="479"/>
      <c r="V162" s="479"/>
      <c r="W162" s="479"/>
      <c r="X162" s="479"/>
      <c r="Y162" s="479"/>
      <c r="Z162" s="479"/>
      <c r="AA162" s="479"/>
    </row>
    <row r="163" ht="14.25" hidden="1" customHeight="1" spans="3:27">
      <c r="C163" s="479"/>
      <c r="D163" s="479"/>
      <c r="E163" s="479"/>
      <c r="F163" s="479"/>
      <c r="G163" s="479"/>
      <c r="H163" s="479"/>
      <c r="I163" s="479"/>
      <c r="J163" s="479"/>
      <c r="K163" s="479"/>
      <c r="L163" s="479"/>
      <c r="M163" s="479"/>
      <c r="N163" s="479"/>
      <c r="O163" s="479"/>
      <c r="P163" s="479"/>
      <c r="Q163" s="479"/>
      <c r="R163" s="479"/>
      <c r="S163" s="479"/>
      <c r="T163" s="479"/>
      <c r="U163" s="479"/>
      <c r="V163" s="479"/>
      <c r="W163" s="479"/>
      <c r="X163" s="479"/>
      <c r="Y163" s="479"/>
      <c r="Z163" s="479"/>
      <c r="AA163" s="479"/>
    </row>
    <row r="164" ht="14.25" hidden="1" customHeight="1" spans="3:27">
      <c r="C164" s="479"/>
      <c r="D164" s="479"/>
      <c r="E164" s="479"/>
      <c r="F164" s="479"/>
      <c r="G164" s="479"/>
      <c r="H164" s="479"/>
      <c r="I164" s="479"/>
      <c r="J164" s="479"/>
      <c r="K164" s="479"/>
      <c r="L164" s="479"/>
      <c r="M164" s="479"/>
      <c r="N164" s="479"/>
      <c r="O164" s="479"/>
      <c r="P164" s="479"/>
      <c r="Q164" s="479"/>
      <c r="R164" s="479"/>
      <c r="S164" s="479"/>
      <c r="T164" s="479"/>
      <c r="U164" s="479"/>
      <c r="V164" s="479"/>
      <c r="W164" s="479"/>
      <c r="X164" s="479"/>
      <c r="Y164" s="479"/>
      <c r="Z164" s="479"/>
      <c r="AA164" s="479"/>
    </row>
    <row r="165" ht="14.25" hidden="1" customHeight="1" spans="3:27">
      <c r="C165" s="479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  <c r="V165" s="479"/>
      <c r="W165" s="479"/>
      <c r="X165" s="479"/>
      <c r="Y165" s="479"/>
      <c r="Z165" s="479"/>
      <c r="AA165" s="479"/>
    </row>
    <row r="166" ht="14.25" hidden="1" customHeight="1" spans="3:27">
      <c r="C166" s="479"/>
      <c r="D166" s="479"/>
      <c r="E166" s="479"/>
      <c r="F166" s="479"/>
      <c r="G166" s="479"/>
      <c r="H166" s="479"/>
      <c r="I166" s="479"/>
      <c r="J166" s="479"/>
      <c r="K166" s="479"/>
      <c r="L166" s="479"/>
      <c r="M166" s="479"/>
      <c r="N166" s="479"/>
      <c r="O166" s="479"/>
      <c r="P166" s="479"/>
      <c r="Q166" s="479"/>
      <c r="R166" s="479"/>
      <c r="S166" s="479"/>
      <c r="T166" s="479"/>
      <c r="U166" s="479"/>
      <c r="V166" s="479"/>
      <c r="W166" s="479"/>
      <c r="X166" s="479"/>
      <c r="Y166" s="479"/>
      <c r="Z166" s="479"/>
      <c r="AA166" s="479"/>
    </row>
    <row r="167" ht="14.25" hidden="1" customHeight="1" spans="3:27">
      <c r="C167" s="479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479"/>
      <c r="V167" s="479"/>
      <c r="W167" s="479"/>
      <c r="X167" s="479"/>
      <c r="Y167" s="479"/>
      <c r="Z167" s="479"/>
      <c r="AA167" s="479"/>
    </row>
    <row r="168" ht="14.25" hidden="1" customHeight="1" spans="3:27">
      <c r="C168" s="479"/>
      <c r="D168" s="479"/>
      <c r="E168" s="479"/>
      <c r="F168" s="479"/>
      <c r="G168" s="479"/>
      <c r="H168" s="479"/>
      <c r="I168" s="479"/>
      <c r="J168" s="479"/>
      <c r="K168" s="479"/>
      <c r="L168" s="479"/>
      <c r="M168" s="479"/>
      <c r="N168" s="479"/>
      <c r="O168" s="479"/>
      <c r="P168" s="479"/>
      <c r="Q168" s="479"/>
      <c r="R168" s="479"/>
      <c r="S168" s="479"/>
      <c r="T168" s="479"/>
      <c r="U168" s="479"/>
      <c r="V168" s="479"/>
      <c r="W168" s="479"/>
      <c r="X168" s="479"/>
      <c r="Y168" s="479"/>
      <c r="Z168" s="479"/>
      <c r="AA168" s="479"/>
    </row>
    <row r="169" ht="14.25" hidden="1" customHeight="1" spans="3:27">
      <c r="C169" s="479"/>
      <c r="D169" s="479"/>
      <c r="E169" s="479"/>
      <c r="F169" s="479"/>
      <c r="G169" s="479"/>
      <c r="H169" s="479"/>
      <c r="I169" s="479"/>
      <c r="J169" s="479"/>
      <c r="K169" s="479"/>
      <c r="L169" s="479"/>
      <c r="M169" s="479"/>
      <c r="N169" s="479"/>
      <c r="O169" s="479"/>
      <c r="P169" s="479"/>
      <c r="Q169" s="479"/>
      <c r="R169" s="479"/>
      <c r="S169" s="479"/>
      <c r="T169" s="479"/>
      <c r="U169" s="479"/>
      <c r="V169" s="479"/>
      <c r="W169" s="479"/>
      <c r="X169" s="479"/>
      <c r="Y169" s="479"/>
      <c r="Z169" s="479"/>
      <c r="AA169" s="479"/>
    </row>
    <row r="170" ht="14.25" hidden="1" customHeight="1" spans="3:27">
      <c r="C170" s="479"/>
      <c r="D170" s="479"/>
      <c r="E170" s="479"/>
      <c r="F170" s="479"/>
      <c r="G170" s="479"/>
      <c r="H170" s="479"/>
      <c r="I170" s="479"/>
      <c r="J170" s="479"/>
      <c r="K170" s="479"/>
      <c r="L170" s="479"/>
      <c r="M170" s="479"/>
      <c r="N170" s="479"/>
      <c r="O170" s="479"/>
      <c r="P170" s="479"/>
      <c r="Q170" s="479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</row>
    <row r="171" ht="14.25" hidden="1" customHeight="1" spans="3:27">
      <c r="C171" s="479"/>
      <c r="D171" s="479"/>
      <c r="E171" s="479"/>
      <c r="F171" s="479"/>
      <c r="G171" s="479"/>
      <c r="H171" s="479"/>
      <c r="I171" s="479"/>
      <c r="J171" s="479"/>
      <c r="K171" s="479"/>
      <c r="L171" s="479"/>
      <c r="M171" s="479"/>
      <c r="N171" s="479"/>
      <c r="O171" s="479"/>
      <c r="P171" s="479"/>
      <c r="Q171" s="479"/>
      <c r="R171" s="479"/>
      <c r="S171" s="479"/>
      <c r="T171" s="479"/>
      <c r="U171" s="479"/>
      <c r="V171" s="479"/>
      <c r="W171" s="479"/>
      <c r="X171" s="479"/>
      <c r="Y171" s="479"/>
      <c r="Z171" s="479"/>
      <c r="AA171" s="479"/>
    </row>
    <row r="172" ht="14.25" hidden="1" customHeight="1" spans="3:27">
      <c r="C172" s="479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79"/>
      <c r="U172" s="479"/>
      <c r="V172" s="479"/>
      <c r="W172" s="479"/>
      <c r="X172" s="479"/>
      <c r="Y172" s="479"/>
      <c r="Z172" s="479"/>
      <c r="AA172" s="479"/>
    </row>
    <row r="173" ht="14.25" hidden="1" customHeight="1" spans="3:27">
      <c r="C173" s="479"/>
      <c r="D173" s="479"/>
      <c r="E173" s="479"/>
      <c r="F173" s="479"/>
      <c r="G173" s="479"/>
      <c r="H173" s="479"/>
      <c r="I173" s="479"/>
      <c r="J173" s="479"/>
      <c r="K173" s="479"/>
      <c r="L173" s="479"/>
      <c r="M173" s="479"/>
      <c r="N173" s="479"/>
      <c r="O173" s="479"/>
      <c r="P173" s="479"/>
      <c r="Q173" s="479"/>
      <c r="R173" s="479"/>
      <c r="S173" s="479"/>
      <c r="T173" s="479"/>
      <c r="U173" s="479"/>
      <c r="V173" s="479"/>
      <c r="W173" s="479"/>
      <c r="X173" s="479"/>
      <c r="Y173" s="479"/>
      <c r="Z173" s="479"/>
      <c r="AA173" s="479"/>
    </row>
    <row r="174" ht="14.25" hidden="1" customHeight="1" spans="3:27">
      <c r="C174" s="479"/>
      <c r="D174" s="479"/>
      <c r="E174" s="479"/>
      <c r="F174" s="479"/>
      <c r="G174" s="479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  <c r="V174" s="479"/>
      <c r="W174" s="479"/>
      <c r="X174" s="479"/>
      <c r="Y174" s="479"/>
      <c r="Z174" s="479"/>
      <c r="AA174" s="479"/>
    </row>
    <row r="175" ht="14.25" hidden="1" customHeight="1" spans="3:27"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79"/>
      <c r="Q175" s="479"/>
      <c r="R175" s="479"/>
      <c r="S175" s="479"/>
      <c r="T175" s="479"/>
      <c r="U175" s="479"/>
      <c r="V175" s="479"/>
      <c r="W175" s="479"/>
      <c r="X175" s="479"/>
      <c r="Y175" s="479"/>
      <c r="Z175" s="479"/>
      <c r="AA175" s="479"/>
    </row>
    <row r="176" ht="14.25" hidden="1" customHeight="1" spans="3:27">
      <c r="C176" s="479"/>
      <c r="D176" s="479"/>
      <c r="E176" s="479"/>
      <c r="F176" s="479"/>
      <c r="G176" s="479"/>
      <c r="H176" s="479"/>
      <c r="I176" s="479"/>
      <c r="J176" s="479"/>
      <c r="K176" s="479"/>
      <c r="L176" s="479"/>
      <c r="M176" s="479"/>
      <c r="N176" s="479"/>
      <c r="O176" s="479"/>
      <c r="P176" s="479"/>
      <c r="Q176" s="479"/>
      <c r="R176" s="479"/>
      <c r="S176" s="479"/>
      <c r="T176" s="479"/>
      <c r="U176" s="479"/>
      <c r="V176" s="479"/>
      <c r="W176" s="479"/>
      <c r="X176" s="479"/>
      <c r="Y176" s="479"/>
      <c r="Z176" s="479"/>
      <c r="AA176" s="479"/>
    </row>
    <row r="177" ht="14.25" hidden="1" customHeight="1" spans="3:27">
      <c r="C177" s="479"/>
      <c r="D177" s="479"/>
      <c r="E177" s="479"/>
      <c r="F177" s="479"/>
      <c r="G177" s="479"/>
      <c r="H177" s="479"/>
      <c r="I177" s="479"/>
      <c r="J177" s="479"/>
      <c r="K177" s="479"/>
      <c r="L177" s="479"/>
      <c r="M177" s="479"/>
      <c r="N177" s="479"/>
      <c r="O177" s="479"/>
      <c r="P177" s="479"/>
      <c r="Q177" s="479"/>
      <c r="R177" s="479"/>
      <c r="S177" s="479"/>
      <c r="T177" s="479"/>
      <c r="U177" s="479"/>
      <c r="V177" s="479"/>
      <c r="W177" s="479"/>
      <c r="X177" s="479"/>
      <c r="Y177" s="479"/>
      <c r="Z177" s="479"/>
      <c r="AA177" s="479"/>
    </row>
    <row r="178" ht="14.25" hidden="1" customHeight="1" spans="3:27">
      <c r="C178" s="479"/>
      <c r="D178" s="479"/>
      <c r="E178" s="479"/>
      <c r="F178" s="479"/>
      <c r="G178" s="479"/>
      <c r="H178" s="479"/>
      <c r="I178" s="479"/>
      <c r="J178" s="479"/>
      <c r="K178" s="479"/>
      <c r="L178" s="479"/>
      <c r="M178" s="479"/>
      <c r="N178" s="479"/>
      <c r="O178" s="479"/>
      <c r="P178" s="479"/>
      <c r="Q178" s="479"/>
      <c r="R178" s="479"/>
      <c r="S178" s="479"/>
      <c r="T178" s="479"/>
      <c r="U178" s="479"/>
      <c r="V178" s="479"/>
      <c r="W178" s="479"/>
      <c r="X178" s="479"/>
      <c r="Y178" s="479"/>
      <c r="Z178" s="479"/>
      <c r="AA178" s="479"/>
    </row>
    <row r="179" ht="14.25" hidden="1" customHeight="1" spans="3:27">
      <c r="C179" s="479"/>
      <c r="D179" s="479"/>
      <c r="E179" s="479"/>
      <c r="F179" s="479"/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9"/>
      <c r="U179" s="479"/>
      <c r="V179" s="479"/>
      <c r="W179" s="479"/>
      <c r="X179" s="479"/>
      <c r="Y179" s="479"/>
      <c r="Z179" s="479"/>
      <c r="AA179" s="479"/>
    </row>
    <row r="180" ht="14.25" hidden="1" customHeight="1" spans="3:27">
      <c r="C180" s="479"/>
      <c r="D180" s="479"/>
      <c r="E180" s="479"/>
      <c r="F180" s="479"/>
      <c r="G180" s="479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79"/>
      <c r="S180" s="479"/>
      <c r="T180" s="479"/>
      <c r="U180" s="479"/>
      <c r="V180" s="479"/>
      <c r="W180" s="479"/>
      <c r="X180" s="479"/>
      <c r="Y180" s="479"/>
      <c r="Z180" s="479"/>
      <c r="AA180" s="479"/>
    </row>
    <row r="181" ht="14.25" hidden="1" customHeight="1" spans="3:27">
      <c r="C181" s="479"/>
      <c r="D181" s="479"/>
      <c r="E181" s="479"/>
      <c r="F181" s="479"/>
      <c r="G181" s="479"/>
      <c r="H181" s="479"/>
      <c r="I181" s="479"/>
      <c r="J181" s="479"/>
      <c r="K181" s="479"/>
      <c r="L181" s="479"/>
      <c r="M181" s="479"/>
      <c r="N181" s="479"/>
      <c r="O181" s="479"/>
      <c r="P181" s="479"/>
      <c r="Q181" s="479"/>
      <c r="R181" s="479"/>
      <c r="S181" s="479"/>
      <c r="T181" s="479"/>
      <c r="U181" s="479"/>
      <c r="V181" s="479"/>
      <c r="W181" s="479"/>
      <c r="X181" s="479"/>
      <c r="Y181" s="479"/>
      <c r="Z181" s="479"/>
      <c r="AA181" s="479"/>
    </row>
    <row r="182" ht="14.25" hidden="1" customHeight="1" spans="3:27">
      <c r="C182" s="479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479"/>
      <c r="Q182" s="479"/>
      <c r="R182" s="479"/>
      <c r="S182" s="479"/>
      <c r="T182" s="479"/>
      <c r="U182" s="479"/>
      <c r="V182" s="479"/>
      <c r="W182" s="479"/>
      <c r="X182" s="479"/>
      <c r="Y182" s="479"/>
      <c r="Z182" s="479"/>
      <c r="AA182" s="479"/>
    </row>
    <row r="183" ht="14.25" hidden="1" customHeight="1" spans="3:27">
      <c r="C183" s="479"/>
      <c r="D183" s="479"/>
      <c r="E183" s="479"/>
      <c r="F183" s="479"/>
      <c r="G183" s="479"/>
      <c r="H183" s="479"/>
      <c r="I183" s="479"/>
      <c r="J183" s="479"/>
      <c r="K183" s="479"/>
      <c r="L183" s="479"/>
      <c r="M183" s="479"/>
      <c r="N183" s="479"/>
      <c r="O183" s="479"/>
      <c r="P183" s="479"/>
      <c r="Q183" s="479"/>
      <c r="R183" s="479"/>
      <c r="S183" s="479"/>
      <c r="T183" s="479"/>
      <c r="U183" s="479"/>
      <c r="V183" s="479"/>
      <c r="W183" s="479"/>
      <c r="X183" s="479"/>
      <c r="Y183" s="479"/>
      <c r="Z183" s="479"/>
      <c r="AA183" s="479"/>
    </row>
    <row r="184" ht="14.25" hidden="1" customHeight="1" spans="3:27">
      <c r="C184" s="479"/>
      <c r="D184" s="479"/>
      <c r="E184" s="479"/>
      <c r="F184" s="479"/>
      <c r="G184" s="479"/>
      <c r="H184" s="479"/>
      <c r="I184" s="479"/>
      <c r="J184" s="479"/>
      <c r="K184" s="479"/>
      <c r="L184" s="479"/>
      <c r="M184" s="479"/>
      <c r="N184" s="479"/>
      <c r="O184" s="479"/>
      <c r="P184" s="479"/>
      <c r="Q184" s="479"/>
      <c r="R184" s="479"/>
      <c r="S184" s="479"/>
      <c r="T184" s="479"/>
      <c r="U184" s="479"/>
      <c r="V184" s="479"/>
      <c r="W184" s="479"/>
      <c r="X184" s="479"/>
      <c r="Y184" s="479"/>
      <c r="Z184" s="479"/>
      <c r="AA184" s="479"/>
    </row>
    <row r="185" ht="14.25" hidden="1" customHeight="1" spans="3:27">
      <c r="C185" s="479"/>
      <c r="D185" s="479"/>
      <c r="E185" s="479"/>
      <c r="F185" s="479"/>
      <c r="G185" s="479"/>
      <c r="H185" s="479"/>
      <c r="I185" s="479"/>
      <c r="J185" s="479"/>
      <c r="K185" s="479"/>
      <c r="L185" s="479"/>
      <c r="M185" s="479"/>
      <c r="N185" s="479"/>
      <c r="O185" s="479"/>
      <c r="P185" s="479"/>
      <c r="Q185" s="479"/>
      <c r="R185" s="479"/>
      <c r="S185" s="479"/>
      <c r="T185" s="479"/>
      <c r="U185" s="479"/>
      <c r="V185" s="479"/>
      <c r="W185" s="479"/>
      <c r="X185" s="479"/>
      <c r="Y185" s="479"/>
      <c r="Z185" s="479"/>
      <c r="AA185" s="479"/>
    </row>
    <row r="186" ht="14.25" hidden="1" customHeight="1" spans="3:27">
      <c r="C186" s="479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79"/>
      <c r="Q186" s="479"/>
      <c r="R186" s="479"/>
      <c r="S186" s="479"/>
      <c r="T186" s="479"/>
      <c r="U186" s="479"/>
      <c r="V186" s="479"/>
      <c r="W186" s="479"/>
      <c r="X186" s="479"/>
      <c r="Y186" s="479"/>
      <c r="Z186" s="479"/>
      <c r="AA186" s="479"/>
    </row>
    <row r="187" ht="14.25" hidden="1" customHeight="1" spans="3:27">
      <c r="C187" s="479"/>
      <c r="D187" s="479"/>
      <c r="E187" s="479"/>
      <c r="F187" s="479"/>
      <c r="G187" s="479"/>
      <c r="H187" s="479"/>
      <c r="I187" s="479"/>
      <c r="J187" s="479"/>
      <c r="K187" s="479"/>
      <c r="L187" s="479"/>
      <c r="M187" s="479"/>
      <c r="N187" s="479"/>
      <c r="O187" s="479"/>
      <c r="P187" s="479"/>
      <c r="Q187" s="479"/>
      <c r="R187" s="479"/>
      <c r="S187" s="479"/>
      <c r="T187" s="479"/>
      <c r="U187" s="479"/>
      <c r="V187" s="479"/>
      <c r="W187" s="479"/>
      <c r="X187" s="479"/>
      <c r="Y187" s="479"/>
      <c r="Z187" s="479"/>
      <c r="AA187" s="479"/>
    </row>
    <row r="188" ht="14.25" hidden="1" customHeight="1" spans="3:27">
      <c r="C188" s="479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  <c r="V188" s="479"/>
      <c r="W188" s="479"/>
      <c r="X188" s="479"/>
      <c r="Y188" s="479"/>
      <c r="Z188" s="479"/>
      <c r="AA188" s="479"/>
    </row>
    <row r="189" ht="14.25" hidden="1" customHeight="1" spans="3:27">
      <c r="C189" s="479"/>
      <c r="D189" s="479"/>
      <c r="E189" s="479"/>
      <c r="F189" s="479"/>
      <c r="G189" s="479"/>
      <c r="H189" s="479"/>
      <c r="I189" s="479"/>
      <c r="J189" s="479"/>
      <c r="K189" s="479"/>
      <c r="L189" s="479"/>
      <c r="M189" s="479"/>
      <c r="N189" s="479"/>
      <c r="O189" s="479"/>
      <c r="P189" s="479"/>
      <c r="Q189" s="479"/>
      <c r="R189" s="479"/>
      <c r="S189" s="479"/>
      <c r="T189" s="479"/>
      <c r="U189" s="479"/>
      <c r="V189" s="479"/>
      <c r="W189" s="479"/>
      <c r="X189" s="479"/>
      <c r="Y189" s="479"/>
      <c r="Z189" s="479"/>
      <c r="AA189" s="479"/>
    </row>
    <row r="190" ht="14.25" hidden="1" customHeight="1" spans="3:27">
      <c r="C190" s="479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79"/>
      <c r="Q190" s="479"/>
      <c r="R190" s="479"/>
      <c r="S190" s="479"/>
      <c r="T190" s="479"/>
      <c r="U190" s="479"/>
      <c r="V190" s="479"/>
      <c r="W190" s="479"/>
      <c r="X190" s="479"/>
      <c r="Y190" s="479"/>
      <c r="Z190" s="479"/>
      <c r="AA190" s="479"/>
    </row>
    <row r="191" ht="14.25" hidden="1" customHeight="1" spans="3:27">
      <c r="C191" s="479"/>
      <c r="D191" s="479"/>
      <c r="E191" s="479"/>
      <c r="F191" s="479"/>
      <c r="G191" s="479"/>
      <c r="H191" s="479"/>
      <c r="I191" s="479"/>
      <c r="J191" s="479"/>
      <c r="K191" s="479"/>
      <c r="L191" s="479"/>
      <c r="M191" s="479"/>
      <c r="N191" s="479"/>
      <c r="O191" s="479"/>
      <c r="P191" s="479"/>
      <c r="Q191" s="479"/>
      <c r="R191" s="479"/>
      <c r="S191" s="479"/>
      <c r="T191" s="479"/>
      <c r="U191" s="479"/>
      <c r="V191" s="479"/>
      <c r="W191" s="479"/>
      <c r="X191" s="479"/>
      <c r="Y191" s="479"/>
      <c r="Z191" s="479"/>
      <c r="AA191" s="479"/>
    </row>
    <row r="192" ht="14.25" hidden="1" customHeight="1" spans="3:27">
      <c r="C192" s="479"/>
      <c r="D192" s="479"/>
      <c r="E192" s="479"/>
      <c r="F192" s="479"/>
      <c r="G192" s="479"/>
      <c r="H192" s="479"/>
      <c r="I192" s="479"/>
      <c r="J192" s="479"/>
      <c r="K192" s="479"/>
      <c r="L192" s="479"/>
      <c r="M192" s="479"/>
      <c r="N192" s="479"/>
      <c r="O192" s="479"/>
      <c r="P192" s="479"/>
      <c r="Q192" s="479"/>
      <c r="R192" s="479"/>
      <c r="S192" s="479"/>
      <c r="T192" s="479"/>
      <c r="U192" s="479"/>
      <c r="V192" s="479"/>
      <c r="W192" s="479"/>
      <c r="X192" s="479"/>
      <c r="Y192" s="479"/>
      <c r="Z192" s="479"/>
      <c r="AA192" s="479"/>
    </row>
    <row r="193" ht="14.25" hidden="1" customHeight="1" spans="3:27">
      <c r="C193" s="479"/>
      <c r="D193" s="479"/>
      <c r="E193" s="479"/>
      <c r="F193" s="479"/>
      <c r="G193" s="479"/>
      <c r="H193" s="479"/>
      <c r="I193" s="479"/>
      <c r="J193" s="479"/>
      <c r="K193" s="479"/>
      <c r="L193" s="479"/>
      <c r="M193" s="479"/>
      <c r="N193" s="479"/>
      <c r="O193" s="479"/>
      <c r="P193" s="479"/>
      <c r="Q193" s="479"/>
      <c r="R193" s="479"/>
      <c r="S193" s="479"/>
      <c r="T193" s="479"/>
      <c r="U193" s="479"/>
      <c r="V193" s="479"/>
      <c r="W193" s="479"/>
      <c r="X193" s="479"/>
      <c r="Y193" s="479"/>
      <c r="Z193" s="479"/>
      <c r="AA193" s="479"/>
    </row>
    <row r="194" ht="14.25" hidden="1" customHeight="1" spans="3:27">
      <c r="C194" s="479"/>
      <c r="D194" s="479"/>
      <c r="E194" s="479"/>
      <c r="F194" s="479"/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79"/>
      <c r="S194" s="479"/>
      <c r="T194" s="479"/>
      <c r="U194" s="479"/>
      <c r="V194" s="479"/>
      <c r="W194" s="479"/>
      <c r="X194" s="479"/>
      <c r="Y194" s="479"/>
      <c r="Z194" s="479"/>
      <c r="AA194" s="479"/>
    </row>
    <row r="195" ht="14.25" hidden="1" customHeight="1" spans="3:27">
      <c r="C195" s="479"/>
      <c r="D195" s="479"/>
      <c r="E195" s="479"/>
      <c r="F195" s="479"/>
      <c r="G195" s="479"/>
      <c r="H195" s="479"/>
      <c r="I195" s="479"/>
      <c r="J195" s="479"/>
      <c r="K195" s="479"/>
      <c r="L195" s="479"/>
      <c r="M195" s="479"/>
      <c r="N195" s="479"/>
      <c r="O195" s="479"/>
      <c r="P195" s="479"/>
      <c r="Q195" s="479"/>
      <c r="R195" s="479"/>
      <c r="S195" s="479"/>
      <c r="T195" s="479"/>
      <c r="U195" s="479"/>
      <c r="V195" s="479"/>
      <c r="W195" s="479"/>
      <c r="X195" s="479"/>
      <c r="Y195" s="479"/>
      <c r="Z195" s="479"/>
      <c r="AA195" s="479"/>
    </row>
    <row r="196" ht="14.25" hidden="1" customHeight="1" spans="3:27">
      <c r="C196" s="479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  <c r="Q196" s="479"/>
      <c r="R196" s="479"/>
      <c r="S196" s="479"/>
      <c r="T196" s="479"/>
      <c r="U196" s="479"/>
      <c r="V196" s="479"/>
      <c r="W196" s="479"/>
      <c r="X196" s="479"/>
      <c r="Y196" s="479"/>
      <c r="Z196" s="479"/>
      <c r="AA196" s="479"/>
    </row>
    <row r="197" ht="14.25" hidden="1" customHeight="1" spans="3:27">
      <c r="C197" s="479"/>
      <c r="D197" s="479"/>
      <c r="E197" s="479"/>
      <c r="F197" s="479"/>
      <c r="G197" s="479"/>
      <c r="H197" s="479"/>
      <c r="I197" s="479"/>
      <c r="J197" s="479"/>
      <c r="K197" s="479"/>
      <c r="L197" s="479"/>
      <c r="M197" s="479"/>
      <c r="N197" s="479"/>
      <c r="O197" s="479"/>
      <c r="P197" s="479"/>
      <c r="Q197" s="479"/>
      <c r="R197" s="479"/>
      <c r="S197" s="479"/>
      <c r="T197" s="479"/>
      <c r="U197" s="479"/>
      <c r="V197" s="479"/>
      <c r="W197" s="479"/>
      <c r="X197" s="479"/>
      <c r="Y197" s="479"/>
      <c r="Z197" s="479"/>
      <c r="AA197" s="479"/>
    </row>
    <row r="198" ht="14.25" hidden="1" customHeight="1" spans="3:27">
      <c r="C198" s="479"/>
      <c r="D198" s="479"/>
      <c r="E198" s="479"/>
      <c r="F198" s="479"/>
      <c r="G198" s="479"/>
      <c r="H198" s="479"/>
      <c r="I198" s="479"/>
      <c r="J198" s="479"/>
      <c r="K198" s="479"/>
      <c r="L198" s="479"/>
      <c r="M198" s="479"/>
      <c r="N198" s="479"/>
      <c r="O198" s="479"/>
      <c r="P198" s="479"/>
      <c r="Q198" s="479"/>
      <c r="R198" s="479"/>
      <c r="S198" s="479"/>
      <c r="T198" s="479"/>
      <c r="U198" s="479"/>
      <c r="V198" s="479"/>
      <c r="W198" s="479"/>
      <c r="X198" s="479"/>
      <c r="Y198" s="479"/>
      <c r="Z198" s="479"/>
      <c r="AA198" s="479"/>
    </row>
    <row r="199" ht="14.25" hidden="1" customHeight="1" spans="3:27">
      <c r="C199" s="479"/>
      <c r="D199" s="479"/>
      <c r="E199" s="479"/>
      <c r="F199" s="479"/>
      <c r="G199" s="479"/>
      <c r="H199" s="479"/>
      <c r="I199" s="479"/>
      <c r="J199" s="479"/>
      <c r="K199" s="479"/>
      <c r="L199" s="479"/>
      <c r="M199" s="479"/>
      <c r="N199" s="479"/>
      <c r="O199" s="479"/>
      <c r="P199" s="479"/>
      <c r="Q199" s="479"/>
      <c r="R199" s="479"/>
      <c r="S199" s="479"/>
      <c r="T199" s="479"/>
      <c r="U199" s="479"/>
      <c r="V199" s="479"/>
      <c r="W199" s="479"/>
      <c r="X199" s="479"/>
      <c r="Y199" s="479"/>
      <c r="Z199" s="479"/>
      <c r="AA199" s="479"/>
    </row>
    <row r="200" ht="14.25" hidden="1" customHeight="1" spans="3:27">
      <c r="C200" s="479"/>
      <c r="D200" s="479"/>
      <c r="E200" s="479"/>
      <c r="F200" s="479"/>
      <c r="G200" s="479"/>
      <c r="H200" s="479"/>
      <c r="I200" s="479"/>
      <c r="J200" s="479"/>
      <c r="K200" s="479"/>
      <c r="L200" s="479"/>
      <c r="M200" s="479"/>
      <c r="N200" s="479"/>
      <c r="O200" s="479"/>
      <c r="P200" s="479"/>
      <c r="Q200" s="479"/>
      <c r="R200" s="479"/>
      <c r="S200" s="479"/>
      <c r="T200" s="479"/>
      <c r="U200" s="479"/>
      <c r="V200" s="479"/>
      <c r="W200" s="479"/>
      <c r="X200" s="479"/>
      <c r="Y200" s="479"/>
      <c r="Z200" s="479"/>
      <c r="AA200" s="479"/>
    </row>
    <row r="201" ht="14.25" hidden="1" customHeight="1" spans="3:27">
      <c r="C201" s="479"/>
      <c r="D201" s="479"/>
      <c r="E201" s="479"/>
      <c r="F201" s="479"/>
      <c r="G201" s="479"/>
      <c r="H201" s="479"/>
      <c r="I201" s="479"/>
      <c r="J201" s="479"/>
      <c r="K201" s="479"/>
      <c r="L201" s="479"/>
      <c r="M201" s="479"/>
      <c r="N201" s="479"/>
      <c r="O201" s="479"/>
      <c r="P201" s="479"/>
      <c r="Q201" s="479"/>
      <c r="R201" s="479"/>
      <c r="S201" s="479"/>
      <c r="T201" s="479"/>
      <c r="U201" s="479"/>
      <c r="V201" s="479"/>
      <c r="W201" s="479"/>
      <c r="X201" s="479"/>
      <c r="Y201" s="479"/>
      <c r="Z201" s="479"/>
      <c r="AA201" s="479"/>
    </row>
    <row r="202" ht="14.25" hidden="1" customHeight="1" spans="3:27">
      <c r="C202" s="479"/>
      <c r="D202" s="479"/>
      <c r="E202" s="479"/>
      <c r="F202" s="479"/>
      <c r="G202" s="479"/>
      <c r="H202" s="479"/>
      <c r="I202" s="479"/>
      <c r="J202" s="479"/>
      <c r="K202" s="479"/>
      <c r="L202" s="479"/>
      <c r="M202" s="479"/>
      <c r="N202" s="479"/>
      <c r="O202" s="479"/>
      <c r="P202" s="479"/>
      <c r="Q202" s="479"/>
      <c r="R202" s="479"/>
      <c r="S202" s="479"/>
      <c r="T202" s="479"/>
      <c r="U202" s="479"/>
      <c r="V202" s="479"/>
      <c r="W202" s="479"/>
      <c r="X202" s="479"/>
      <c r="Y202" s="479"/>
      <c r="Z202" s="479"/>
      <c r="AA202" s="479"/>
    </row>
    <row r="203" ht="14.25" hidden="1" customHeight="1" spans="3:27">
      <c r="C203" s="479"/>
      <c r="D203" s="479"/>
      <c r="E203" s="479"/>
      <c r="F203" s="479"/>
      <c r="G203" s="479"/>
      <c r="H203" s="479"/>
      <c r="I203" s="479"/>
      <c r="J203" s="479"/>
      <c r="K203" s="479"/>
      <c r="L203" s="479"/>
      <c r="M203" s="479"/>
      <c r="N203" s="479"/>
      <c r="O203" s="479"/>
      <c r="P203" s="479"/>
      <c r="Q203" s="479"/>
      <c r="R203" s="479"/>
      <c r="S203" s="479"/>
      <c r="T203" s="479"/>
      <c r="U203" s="479"/>
      <c r="V203" s="479"/>
      <c r="W203" s="479"/>
      <c r="X203" s="479"/>
      <c r="Y203" s="479"/>
      <c r="Z203" s="479"/>
      <c r="AA203" s="479"/>
    </row>
    <row r="204" ht="14.25" hidden="1" customHeight="1" spans="3:27">
      <c r="C204" s="479"/>
      <c r="D204" s="479"/>
      <c r="E204" s="479"/>
      <c r="F204" s="479"/>
      <c r="G204" s="479"/>
      <c r="H204" s="479"/>
      <c r="I204" s="479"/>
      <c r="J204" s="479"/>
      <c r="K204" s="479"/>
      <c r="L204" s="479"/>
      <c r="M204" s="479"/>
      <c r="N204" s="479"/>
      <c r="O204" s="479"/>
      <c r="P204" s="479"/>
      <c r="Q204" s="479"/>
      <c r="R204" s="479"/>
      <c r="S204" s="479"/>
      <c r="T204" s="479"/>
      <c r="U204" s="479"/>
      <c r="V204" s="479"/>
      <c r="W204" s="479"/>
      <c r="X204" s="479"/>
      <c r="Y204" s="479"/>
      <c r="Z204" s="479"/>
      <c r="AA204" s="479"/>
    </row>
    <row r="205" ht="14.25" hidden="1" customHeight="1" spans="3:27">
      <c r="C205" s="479"/>
      <c r="D205" s="479"/>
      <c r="E205" s="479"/>
      <c r="F205" s="479"/>
      <c r="G205" s="479"/>
      <c r="H205" s="479"/>
      <c r="I205" s="479"/>
      <c r="J205" s="479"/>
      <c r="K205" s="479"/>
      <c r="L205" s="479"/>
      <c r="M205" s="479"/>
      <c r="N205" s="479"/>
      <c r="O205" s="479"/>
      <c r="P205" s="479"/>
      <c r="Q205" s="479"/>
      <c r="R205" s="479"/>
      <c r="S205" s="479"/>
      <c r="T205" s="479"/>
      <c r="U205" s="479"/>
      <c r="V205" s="479"/>
      <c r="W205" s="479"/>
      <c r="X205" s="479"/>
      <c r="Y205" s="479"/>
      <c r="Z205" s="479"/>
      <c r="AA205" s="479"/>
    </row>
    <row r="206" ht="14.25" hidden="1" customHeight="1" spans="3:27">
      <c r="C206" s="479"/>
      <c r="D206" s="479"/>
      <c r="E206" s="479"/>
      <c r="F206" s="479"/>
      <c r="G206" s="479"/>
      <c r="H206" s="479"/>
      <c r="I206" s="479"/>
      <c r="J206" s="479"/>
      <c r="K206" s="479"/>
      <c r="L206" s="479"/>
      <c r="M206" s="479"/>
      <c r="N206" s="479"/>
      <c r="O206" s="479"/>
      <c r="P206" s="479"/>
      <c r="Q206" s="479"/>
      <c r="R206" s="479"/>
      <c r="S206" s="479"/>
      <c r="T206" s="479"/>
      <c r="U206" s="479"/>
      <c r="V206" s="479"/>
      <c r="W206" s="479"/>
      <c r="X206" s="479"/>
      <c r="Y206" s="479"/>
      <c r="Z206" s="479"/>
      <c r="AA206" s="479"/>
    </row>
    <row r="207" ht="14.25" hidden="1" customHeight="1" spans="3:27">
      <c r="C207" s="479"/>
      <c r="D207" s="479"/>
      <c r="E207" s="479"/>
      <c r="F207" s="479"/>
      <c r="G207" s="479"/>
      <c r="H207" s="479"/>
      <c r="I207" s="479"/>
      <c r="J207" s="479"/>
      <c r="K207" s="479"/>
      <c r="L207" s="479"/>
      <c r="M207" s="479"/>
      <c r="N207" s="479"/>
      <c r="O207" s="479"/>
      <c r="P207" s="479"/>
      <c r="Q207" s="479"/>
      <c r="R207" s="479"/>
      <c r="S207" s="479"/>
      <c r="T207" s="479"/>
      <c r="U207" s="479"/>
      <c r="V207" s="479"/>
      <c r="W207" s="479"/>
      <c r="X207" s="479"/>
      <c r="Y207" s="479"/>
      <c r="Z207" s="479"/>
      <c r="AA207" s="479"/>
    </row>
    <row r="208" ht="14.25" hidden="1" customHeight="1" spans="3:27">
      <c r="C208" s="479"/>
      <c r="D208" s="479"/>
      <c r="E208" s="479"/>
      <c r="F208" s="479"/>
      <c r="G208" s="479"/>
      <c r="H208" s="479"/>
      <c r="I208" s="479"/>
      <c r="J208" s="479"/>
      <c r="K208" s="479"/>
      <c r="L208" s="479"/>
      <c r="M208" s="479"/>
      <c r="N208" s="479"/>
      <c r="O208" s="479"/>
      <c r="P208" s="479"/>
      <c r="Q208" s="479"/>
      <c r="R208" s="479"/>
      <c r="S208" s="479"/>
      <c r="T208" s="479"/>
      <c r="U208" s="479"/>
      <c r="V208" s="479"/>
      <c r="W208" s="479"/>
      <c r="X208" s="479"/>
      <c r="Y208" s="479"/>
      <c r="Z208" s="479"/>
      <c r="AA208" s="479"/>
    </row>
    <row r="209" ht="14.25" hidden="1" customHeight="1" spans="3:27">
      <c r="C209" s="479"/>
      <c r="D209" s="479"/>
      <c r="E209" s="479"/>
      <c r="F209" s="479"/>
      <c r="G209" s="479"/>
      <c r="H209" s="479"/>
      <c r="I209" s="479"/>
      <c r="J209" s="479"/>
      <c r="K209" s="479"/>
      <c r="L209" s="479"/>
      <c r="M209" s="479"/>
      <c r="N209" s="479"/>
      <c r="O209" s="479"/>
      <c r="P209" s="479"/>
      <c r="Q209" s="479"/>
      <c r="R209" s="479"/>
      <c r="S209" s="479"/>
      <c r="T209" s="479"/>
      <c r="U209" s="479"/>
      <c r="V209" s="479"/>
      <c r="W209" s="479"/>
      <c r="X209" s="479"/>
      <c r="Y209" s="479"/>
      <c r="Z209" s="479"/>
      <c r="AA209" s="479"/>
    </row>
    <row r="210" ht="14.25" hidden="1" customHeight="1" spans="3:27">
      <c r="C210" s="479"/>
      <c r="D210" s="479"/>
      <c r="E210" s="479"/>
      <c r="F210" s="479"/>
      <c r="G210" s="479"/>
      <c r="H210" s="479"/>
      <c r="I210" s="479"/>
      <c r="J210" s="479"/>
      <c r="K210" s="479"/>
      <c r="L210" s="479"/>
      <c r="M210" s="479"/>
      <c r="N210" s="479"/>
      <c r="O210" s="479"/>
      <c r="P210" s="479"/>
      <c r="Q210" s="479"/>
      <c r="R210" s="479"/>
      <c r="S210" s="479"/>
      <c r="T210" s="479"/>
      <c r="U210" s="479"/>
      <c r="V210" s="479"/>
      <c r="W210" s="479"/>
      <c r="X210" s="479"/>
      <c r="Y210" s="479"/>
      <c r="Z210" s="479"/>
      <c r="AA210" s="479"/>
    </row>
    <row r="211" ht="14.25" hidden="1" customHeight="1" spans="3:27">
      <c r="C211" s="479"/>
      <c r="D211" s="479"/>
      <c r="E211" s="479"/>
      <c r="F211" s="479"/>
      <c r="G211" s="479"/>
      <c r="H211" s="479"/>
      <c r="I211" s="479"/>
      <c r="J211" s="479"/>
      <c r="K211" s="479"/>
      <c r="L211" s="479"/>
      <c r="M211" s="479"/>
      <c r="N211" s="479"/>
      <c r="O211" s="479"/>
      <c r="P211" s="479"/>
      <c r="Q211" s="479"/>
      <c r="R211" s="479"/>
      <c r="S211" s="479"/>
      <c r="T211" s="479"/>
      <c r="U211" s="479"/>
      <c r="V211" s="479"/>
      <c r="W211" s="479"/>
      <c r="X211" s="479"/>
      <c r="Y211" s="479"/>
      <c r="Z211" s="479"/>
      <c r="AA211" s="479"/>
    </row>
    <row r="212" ht="14.25" hidden="1" customHeight="1" spans="3:27">
      <c r="C212" s="479"/>
      <c r="D212" s="479"/>
      <c r="E212" s="479"/>
      <c r="F212" s="479"/>
      <c r="G212" s="479"/>
      <c r="H212" s="479"/>
      <c r="I212" s="479"/>
      <c r="J212" s="479"/>
      <c r="K212" s="479"/>
      <c r="L212" s="479"/>
      <c r="M212" s="479"/>
      <c r="N212" s="479"/>
      <c r="O212" s="479"/>
      <c r="P212" s="479"/>
      <c r="Q212" s="479"/>
      <c r="R212" s="479"/>
      <c r="S212" s="479"/>
      <c r="T212" s="479"/>
      <c r="U212" s="479"/>
      <c r="V212" s="479"/>
      <c r="W212" s="479"/>
      <c r="X212" s="479"/>
      <c r="Y212" s="479"/>
      <c r="Z212" s="479"/>
      <c r="AA212" s="479"/>
    </row>
    <row r="213" ht="14.25" hidden="1" customHeight="1" spans="3:27">
      <c r="C213" s="479"/>
      <c r="D213" s="479"/>
      <c r="E213" s="479"/>
      <c r="F213" s="479"/>
      <c r="G213" s="479"/>
      <c r="H213" s="479"/>
      <c r="I213" s="479"/>
      <c r="J213" s="479"/>
      <c r="K213" s="479"/>
      <c r="L213" s="479"/>
      <c r="M213" s="479"/>
      <c r="N213" s="479"/>
      <c r="O213" s="479"/>
      <c r="P213" s="479"/>
      <c r="Q213" s="479"/>
      <c r="R213" s="479"/>
      <c r="S213" s="479"/>
      <c r="T213" s="479"/>
      <c r="U213" s="479"/>
      <c r="V213" s="479"/>
      <c r="W213" s="479"/>
      <c r="X213" s="479"/>
      <c r="Y213" s="479"/>
      <c r="Z213" s="479"/>
      <c r="AA213" s="479"/>
    </row>
    <row r="214" ht="14.25" hidden="1" customHeight="1" spans="3:27">
      <c r="C214" s="479"/>
      <c r="D214" s="479"/>
      <c r="E214" s="479"/>
      <c r="F214" s="479"/>
      <c r="G214" s="479"/>
      <c r="H214" s="479"/>
      <c r="I214" s="479"/>
      <c r="J214" s="479"/>
      <c r="K214" s="479"/>
      <c r="L214" s="479"/>
      <c r="M214" s="479"/>
      <c r="N214" s="479"/>
      <c r="O214" s="479"/>
      <c r="P214" s="479"/>
      <c r="Q214" s="479"/>
      <c r="R214" s="479"/>
      <c r="S214" s="479"/>
      <c r="T214" s="479"/>
      <c r="U214" s="479"/>
      <c r="V214" s="479"/>
      <c r="W214" s="479"/>
      <c r="X214" s="479"/>
      <c r="Y214" s="479"/>
      <c r="Z214" s="479"/>
      <c r="AA214" s="479"/>
    </row>
    <row r="215" ht="14.25" hidden="1" customHeight="1" spans="3:27">
      <c r="C215" s="479"/>
      <c r="D215" s="479"/>
      <c r="E215" s="479"/>
      <c r="F215" s="479"/>
      <c r="G215" s="479"/>
      <c r="H215" s="479"/>
      <c r="I215" s="479"/>
      <c r="J215" s="479"/>
      <c r="K215" s="479"/>
      <c r="L215" s="479"/>
      <c r="M215" s="479"/>
      <c r="N215" s="479"/>
      <c r="O215" s="479"/>
      <c r="P215" s="479"/>
      <c r="Q215" s="479"/>
      <c r="R215" s="479"/>
      <c r="S215" s="479"/>
      <c r="T215" s="479"/>
      <c r="U215" s="479"/>
      <c r="V215" s="479"/>
      <c r="W215" s="479"/>
      <c r="X215" s="479"/>
      <c r="Y215" s="479"/>
      <c r="Z215" s="479"/>
      <c r="AA215" s="479"/>
    </row>
    <row r="216" ht="14.25" hidden="1" customHeight="1" spans="3:27">
      <c r="C216" s="479"/>
      <c r="D216" s="479"/>
      <c r="E216" s="479"/>
      <c r="F216" s="479"/>
      <c r="G216" s="479"/>
      <c r="H216" s="479"/>
      <c r="I216" s="479"/>
      <c r="J216" s="479"/>
      <c r="K216" s="479"/>
      <c r="L216" s="479"/>
      <c r="M216" s="479"/>
      <c r="N216" s="479"/>
      <c r="O216" s="479"/>
      <c r="P216" s="479"/>
      <c r="Q216" s="479"/>
      <c r="R216" s="479"/>
      <c r="S216" s="479"/>
      <c r="T216" s="479"/>
      <c r="U216" s="479"/>
      <c r="V216" s="479"/>
      <c r="W216" s="479"/>
      <c r="X216" s="479"/>
      <c r="Y216" s="479"/>
      <c r="Z216" s="479"/>
      <c r="AA216" s="479"/>
    </row>
    <row r="217" ht="14.25" hidden="1" customHeight="1" spans="3:27">
      <c r="C217" s="479"/>
      <c r="D217" s="479"/>
      <c r="E217" s="479"/>
      <c r="F217" s="479"/>
      <c r="G217" s="479"/>
      <c r="H217" s="479"/>
      <c r="I217" s="479"/>
      <c r="J217" s="479"/>
      <c r="K217" s="479"/>
      <c r="L217" s="479"/>
      <c r="M217" s="479"/>
      <c r="N217" s="479"/>
      <c r="O217" s="479"/>
      <c r="P217" s="479"/>
      <c r="Q217" s="479"/>
      <c r="R217" s="479"/>
      <c r="S217" s="479"/>
      <c r="T217" s="479"/>
      <c r="U217" s="479"/>
      <c r="V217" s="479"/>
      <c r="W217" s="479"/>
      <c r="X217" s="479"/>
      <c r="Y217" s="479"/>
      <c r="Z217" s="479"/>
      <c r="AA217" s="479"/>
    </row>
    <row r="218" ht="14.25" hidden="1" customHeight="1" spans="3:27">
      <c r="C218" s="479"/>
      <c r="D218" s="479"/>
      <c r="E218" s="479"/>
      <c r="F218" s="479"/>
      <c r="G218" s="479"/>
      <c r="H218" s="479"/>
      <c r="I218" s="479"/>
      <c r="J218" s="479"/>
      <c r="K218" s="479"/>
      <c r="L218" s="479"/>
      <c r="M218" s="479"/>
      <c r="N218" s="479"/>
      <c r="O218" s="479"/>
      <c r="P218" s="479"/>
      <c r="Q218" s="479"/>
      <c r="R218" s="479"/>
      <c r="S218" s="479"/>
      <c r="T218" s="479"/>
      <c r="U218" s="479"/>
      <c r="V218" s="479"/>
      <c r="W218" s="479"/>
      <c r="X218" s="479"/>
      <c r="Y218" s="479"/>
      <c r="Z218" s="479"/>
      <c r="AA218" s="479"/>
    </row>
    <row r="219" ht="14.25" hidden="1" customHeight="1" spans="3:27">
      <c r="C219" s="479"/>
      <c r="D219" s="479"/>
      <c r="E219" s="479"/>
      <c r="F219" s="479"/>
      <c r="G219" s="479"/>
      <c r="H219" s="479"/>
      <c r="I219" s="479"/>
      <c r="J219" s="479"/>
      <c r="K219" s="479"/>
      <c r="L219" s="479"/>
      <c r="M219" s="479"/>
      <c r="N219" s="479"/>
      <c r="O219" s="479"/>
      <c r="P219" s="479"/>
      <c r="Q219" s="479"/>
      <c r="R219" s="479"/>
      <c r="S219" s="479"/>
      <c r="T219" s="479"/>
      <c r="U219" s="479"/>
      <c r="V219" s="479"/>
      <c r="W219" s="479"/>
      <c r="X219" s="479"/>
      <c r="Y219" s="479"/>
      <c r="Z219" s="479"/>
      <c r="AA219" s="479"/>
    </row>
    <row r="220" ht="14.25" hidden="1" customHeight="1" spans="3:27">
      <c r="C220" s="479"/>
      <c r="D220" s="479"/>
      <c r="E220" s="479"/>
      <c r="F220" s="479"/>
      <c r="G220" s="479"/>
      <c r="H220" s="479"/>
      <c r="I220" s="479"/>
      <c r="J220" s="479"/>
      <c r="K220" s="479"/>
      <c r="L220" s="479"/>
      <c r="M220" s="479"/>
      <c r="N220" s="479"/>
      <c r="O220" s="479"/>
      <c r="P220" s="479"/>
      <c r="Q220" s="479"/>
      <c r="R220" s="479"/>
      <c r="S220" s="479"/>
      <c r="T220" s="479"/>
      <c r="U220" s="479"/>
      <c r="V220" s="479"/>
      <c r="W220" s="479"/>
      <c r="X220" s="479"/>
      <c r="Y220" s="479"/>
      <c r="Z220" s="479"/>
      <c r="AA220" s="479"/>
    </row>
    <row r="221" ht="14.25" hidden="1" customHeight="1" spans="3:27">
      <c r="C221" s="479"/>
      <c r="D221" s="479"/>
      <c r="E221" s="479"/>
      <c r="F221" s="479"/>
      <c r="G221" s="479"/>
      <c r="H221" s="479"/>
      <c r="I221" s="479"/>
      <c r="J221" s="479"/>
      <c r="K221" s="479"/>
      <c r="L221" s="479"/>
      <c r="M221" s="479"/>
      <c r="N221" s="479"/>
      <c r="O221" s="479"/>
      <c r="P221" s="479"/>
      <c r="Q221" s="479"/>
      <c r="R221" s="479"/>
      <c r="S221" s="479"/>
      <c r="T221" s="479"/>
      <c r="U221" s="479"/>
      <c r="V221" s="479"/>
      <c r="W221" s="479"/>
      <c r="X221" s="479"/>
      <c r="Y221" s="479"/>
      <c r="Z221" s="479"/>
      <c r="AA221" s="479"/>
    </row>
    <row r="222" ht="14.25" hidden="1" customHeight="1" spans="3:27">
      <c r="C222" s="479"/>
      <c r="D222" s="479"/>
      <c r="E222" s="479"/>
      <c r="F222" s="479"/>
      <c r="G222" s="479"/>
      <c r="H222" s="479"/>
      <c r="I222" s="479"/>
      <c r="J222" s="479"/>
      <c r="K222" s="479"/>
      <c r="L222" s="479"/>
      <c r="M222" s="479"/>
      <c r="N222" s="479"/>
      <c r="O222" s="479"/>
      <c r="P222" s="479"/>
      <c r="Q222" s="479"/>
      <c r="R222" s="479"/>
      <c r="S222" s="479"/>
      <c r="T222" s="479"/>
      <c r="U222" s="479"/>
      <c r="V222" s="479"/>
      <c r="W222" s="479"/>
      <c r="X222" s="479"/>
      <c r="Y222" s="479"/>
      <c r="Z222" s="479"/>
      <c r="AA222" s="479"/>
    </row>
    <row r="223" ht="14.25" hidden="1" customHeight="1" spans="3:27">
      <c r="C223" s="479"/>
      <c r="D223" s="479"/>
      <c r="E223" s="479"/>
      <c r="F223" s="479"/>
      <c r="G223" s="479"/>
      <c r="H223" s="479"/>
      <c r="I223" s="479"/>
      <c r="J223" s="479"/>
      <c r="K223" s="479"/>
      <c r="L223" s="479"/>
      <c r="M223" s="479"/>
      <c r="N223" s="479"/>
      <c r="O223" s="479"/>
      <c r="P223" s="479"/>
      <c r="Q223" s="479"/>
      <c r="R223" s="479"/>
      <c r="S223" s="479"/>
      <c r="T223" s="479"/>
      <c r="U223" s="479"/>
      <c r="V223" s="479"/>
      <c r="W223" s="479"/>
      <c r="X223" s="479"/>
      <c r="Y223" s="479"/>
      <c r="Z223" s="479"/>
      <c r="AA223" s="479"/>
    </row>
    <row r="224" ht="14.25" hidden="1" customHeight="1" spans="3:27">
      <c r="C224" s="479"/>
      <c r="D224" s="479"/>
      <c r="E224" s="479"/>
      <c r="F224" s="479"/>
      <c r="G224" s="479"/>
      <c r="H224" s="479"/>
      <c r="I224" s="479"/>
      <c r="J224" s="479"/>
      <c r="K224" s="479"/>
      <c r="L224" s="479"/>
      <c r="M224" s="479"/>
      <c r="N224" s="479"/>
      <c r="O224" s="479"/>
      <c r="P224" s="479"/>
      <c r="Q224" s="479"/>
      <c r="R224" s="479"/>
      <c r="S224" s="479"/>
      <c r="T224" s="479"/>
      <c r="U224" s="479"/>
      <c r="V224" s="479"/>
      <c r="W224" s="479"/>
      <c r="X224" s="479"/>
      <c r="Y224" s="479"/>
      <c r="Z224" s="479"/>
      <c r="AA224" s="479"/>
    </row>
    <row r="225" ht="14.25" hidden="1" customHeight="1" spans="3:27">
      <c r="C225" s="479"/>
      <c r="D225" s="479"/>
      <c r="E225" s="479"/>
      <c r="F225" s="479"/>
      <c r="G225" s="479"/>
      <c r="H225" s="479"/>
      <c r="I225" s="479"/>
      <c r="J225" s="479"/>
      <c r="K225" s="479"/>
      <c r="L225" s="479"/>
      <c r="M225" s="479"/>
      <c r="N225" s="479"/>
      <c r="O225" s="479"/>
      <c r="P225" s="479"/>
      <c r="Q225" s="479"/>
      <c r="R225" s="479"/>
      <c r="S225" s="479"/>
      <c r="T225" s="479"/>
      <c r="U225" s="479"/>
      <c r="V225" s="479"/>
      <c r="W225" s="479"/>
      <c r="X225" s="479"/>
      <c r="Y225" s="479"/>
      <c r="Z225" s="479"/>
      <c r="AA225" s="479"/>
    </row>
    <row r="226" ht="14.25" hidden="1" customHeight="1" spans="3:27">
      <c r="C226" s="479"/>
      <c r="D226" s="479"/>
      <c r="E226" s="479"/>
      <c r="F226" s="479"/>
      <c r="G226" s="479"/>
      <c r="H226" s="479"/>
      <c r="I226" s="479"/>
      <c r="J226" s="479"/>
      <c r="K226" s="479"/>
      <c r="L226" s="479"/>
      <c r="M226" s="479"/>
      <c r="N226" s="479"/>
      <c r="O226" s="479"/>
      <c r="P226" s="479"/>
      <c r="Q226" s="479"/>
      <c r="R226" s="479"/>
      <c r="S226" s="479"/>
      <c r="T226" s="479"/>
      <c r="U226" s="479"/>
      <c r="V226" s="479"/>
      <c r="W226" s="479"/>
      <c r="X226" s="479"/>
      <c r="Y226" s="479"/>
      <c r="Z226" s="479"/>
      <c r="AA226" s="479"/>
    </row>
    <row r="227" ht="14.25" hidden="1" customHeight="1" spans="3:27">
      <c r="C227" s="479"/>
      <c r="D227" s="479"/>
      <c r="E227" s="479"/>
      <c r="F227" s="479"/>
      <c r="G227" s="479"/>
      <c r="H227" s="479"/>
      <c r="I227" s="479"/>
      <c r="J227" s="479"/>
      <c r="K227" s="479"/>
      <c r="L227" s="479"/>
      <c r="M227" s="479"/>
      <c r="N227" s="479"/>
      <c r="O227" s="479"/>
      <c r="P227" s="479"/>
      <c r="Q227" s="479"/>
      <c r="R227" s="479"/>
      <c r="S227" s="479"/>
      <c r="T227" s="479"/>
      <c r="U227" s="479"/>
      <c r="V227" s="479"/>
      <c r="W227" s="479"/>
      <c r="X227" s="479"/>
      <c r="Y227" s="479"/>
      <c r="Z227" s="479"/>
      <c r="AA227" s="479"/>
    </row>
    <row r="228" ht="14.25" hidden="1" customHeight="1" spans="3:27">
      <c r="C228" s="479"/>
      <c r="D228" s="479"/>
      <c r="E228" s="479"/>
      <c r="F228" s="479"/>
      <c r="G228" s="479"/>
      <c r="H228" s="479"/>
      <c r="I228" s="479"/>
      <c r="J228" s="479"/>
      <c r="K228" s="479"/>
      <c r="L228" s="479"/>
      <c r="M228" s="479"/>
      <c r="N228" s="479"/>
      <c r="O228" s="479"/>
      <c r="P228" s="479"/>
      <c r="Q228" s="479"/>
      <c r="R228" s="479"/>
      <c r="S228" s="479"/>
      <c r="T228" s="479"/>
      <c r="U228" s="479"/>
      <c r="V228" s="479"/>
      <c r="W228" s="479"/>
      <c r="X228" s="479"/>
      <c r="Y228" s="479"/>
      <c r="Z228" s="479"/>
      <c r="AA228" s="479"/>
    </row>
    <row r="229" ht="14.25" hidden="1" customHeight="1" spans="3:27">
      <c r="C229" s="479"/>
      <c r="D229" s="479"/>
      <c r="E229" s="479"/>
      <c r="F229" s="479"/>
      <c r="G229" s="479"/>
      <c r="H229" s="479"/>
      <c r="I229" s="479"/>
      <c r="J229" s="479"/>
      <c r="K229" s="479"/>
      <c r="L229" s="479"/>
      <c r="M229" s="479"/>
      <c r="N229" s="479"/>
      <c r="O229" s="479"/>
      <c r="P229" s="479"/>
      <c r="Q229" s="479"/>
      <c r="R229" s="479"/>
      <c r="S229" s="479"/>
      <c r="T229" s="479"/>
      <c r="U229" s="479"/>
      <c r="V229" s="479"/>
      <c r="W229" s="479"/>
      <c r="X229" s="479"/>
      <c r="Y229" s="479"/>
      <c r="Z229" s="479"/>
      <c r="AA229" s="479"/>
    </row>
    <row r="230" ht="14.25" hidden="1" customHeight="1" spans="3:27">
      <c r="C230" s="479"/>
      <c r="D230" s="479"/>
      <c r="E230" s="479"/>
      <c r="F230" s="479"/>
      <c r="G230" s="479"/>
      <c r="H230" s="479"/>
      <c r="I230" s="479"/>
      <c r="J230" s="479"/>
      <c r="K230" s="479"/>
      <c r="L230" s="479"/>
      <c r="M230" s="479"/>
      <c r="N230" s="479"/>
      <c r="O230" s="479"/>
      <c r="P230" s="479"/>
      <c r="Q230" s="479"/>
      <c r="R230" s="479"/>
      <c r="S230" s="479"/>
      <c r="T230" s="479"/>
      <c r="U230" s="479"/>
      <c r="V230" s="479"/>
      <c r="W230" s="479"/>
      <c r="X230" s="479"/>
      <c r="Y230" s="479"/>
      <c r="Z230" s="479"/>
      <c r="AA230" s="479"/>
    </row>
    <row r="231" ht="14.25" hidden="1" customHeight="1" spans="3:27">
      <c r="C231" s="479"/>
      <c r="D231" s="479"/>
      <c r="E231" s="479"/>
      <c r="F231" s="479"/>
      <c r="G231" s="479"/>
      <c r="H231" s="479"/>
      <c r="I231" s="479"/>
      <c r="J231" s="479"/>
      <c r="K231" s="479"/>
      <c r="L231" s="479"/>
      <c r="M231" s="479"/>
      <c r="N231" s="479"/>
      <c r="O231" s="479"/>
      <c r="P231" s="479"/>
      <c r="Q231" s="479"/>
      <c r="R231" s="479"/>
      <c r="S231" s="479"/>
      <c r="T231" s="479"/>
      <c r="U231" s="479"/>
      <c r="V231" s="479"/>
      <c r="W231" s="479"/>
      <c r="X231" s="479"/>
      <c r="Y231" s="479"/>
      <c r="Z231" s="479"/>
      <c r="AA231" s="479"/>
    </row>
    <row r="232" ht="14.25" hidden="1" customHeight="1" spans="3:27">
      <c r="C232" s="479"/>
      <c r="D232" s="479"/>
      <c r="E232" s="479"/>
      <c r="F232" s="479"/>
      <c r="G232" s="479"/>
      <c r="H232" s="479"/>
      <c r="I232" s="479"/>
      <c r="J232" s="479"/>
      <c r="K232" s="479"/>
      <c r="L232" s="479"/>
      <c r="M232" s="479"/>
      <c r="N232" s="479"/>
      <c r="O232" s="479"/>
      <c r="P232" s="479"/>
      <c r="Q232" s="479"/>
      <c r="R232" s="479"/>
      <c r="S232" s="479"/>
      <c r="T232" s="479"/>
      <c r="U232" s="479"/>
      <c r="V232" s="479"/>
      <c r="W232" s="479"/>
      <c r="X232" s="479"/>
      <c r="Y232" s="479"/>
      <c r="Z232" s="479"/>
      <c r="AA232" s="479"/>
    </row>
    <row r="233" ht="14.25" hidden="1" customHeight="1" spans="3:27">
      <c r="C233" s="479"/>
      <c r="D233" s="479"/>
      <c r="E233" s="479"/>
      <c r="F233" s="479"/>
      <c r="G233" s="479"/>
      <c r="H233" s="479"/>
      <c r="I233" s="479"/>
      <c r="J233" s="479"/>
      <c r="K233" s="479"/>
      <c r="L233" s="479"/>
      <c r="M233" s="479"/>
      <c r="N233" s="479"/>
      <c r="O233" s="479"/>
      <c r="P233" s="479"/>
      <c r="Q233" s="479"/>
      <c r="R233" s="479"/>
      <c r="S233" s="479"/>
      <c r="T233" s="479"/>
      <c r="U233" s="479"/>
      <c r="V233" s="479"/>
      <c r="W233" s="479"/>
      <c r="X233" s="479"/>
      <c r="Y233" s="479"/>
      <c r="Z233" s="479"/>
      <c r="AA233" s="479"/>
    </row>
    <row r="234" ht="14.25" hidden="1" customHeight="1" spans="3:27">
      <c r="C234" s="479"/>
      <c r="D234" s="479"/>
      <c r="E234" s="479"/>
      <c r="F234" s="479"/>
      <c r="G234" s="479"/>
      <c r="H234" s="479"/>
      <c r="I234" s="479"/>
      <c r="J234" s="479"/>
      <c r="K234" s="479"/>
      <c r="L234" s="479"/>
      <c r="M234" s="479"/>
      <c r="N234" s="479"/>
      <c r="O234" s="479"/>
      <c r="P234" s="479"/>
      <c r="Q234" s="479"/>
      <c r="R234" s="479"/>
      <c r="S234" s="479"/>
      <c r="T234" s="479"/>
      <c r="U234" s="479"/>
      <c r="V234" s="479"/>
      <c r="W234" s="479"/>
      <c r="X234" s="479"/>
      <c r="Y234" s="479"/>
      <c r="Z234" s="479"/>
      <c r="AA234" s="479"/>
    </row>
    <row r="235" ht="14.25" hidden="1" customHeight="1" spans="3:27">
      <c r="C235" s="479"/>
      <c r="D235" s="479"/>
      <c r="E235" s="479"/>
      <c r="F235" s="479"/>
      <c r="G235" s="479"/>
      <c r="H235" s="479"/>
      <c r="I235" s="479"/>
      <c r="J235" s="479"/>
      <c r="K235" s="479"/>
      <c r="L235" s="479"/>
      <c r="M235" s="479"/>
      <c r="N235" s="479"/>
      <c r="O235" s="479"/>
      <c r="P235" s="479"/>
      <c r="Q235" s="479"/>
      <c r="R235" s="479"/>
      <c r="S235" s="479"/>
      <c r="T235" s="479"/>
      <c r="U235" s="479"/>
      <c r="V235" s="479"/>
      <c r="W235" s="479"/>
      <c r="X235" s="479"/>
      <c r="Y235" s="479"/>
      <c r="Z235" s="479"/>
      <c r="AA235" s="479"/>
    </row>
    <row r="236" ht="14.25" hidden="1" customHeight="1" spans="3:27"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79"/>
      <c r="N236" s="479"/>
      <c r="O236" s="479"/>
      <c r="P236" s="479"/>
      <c r="Q236" s="479"/>
      <c r="R236" s="479"/>
      <c r="S236" s="479"/>
      <c r="T236" s="479"/>
      <c r="U236" s="479"/>
      <c r="V236" s="479"/>
      <c r="W236" s="479"/>
      <c r="X236" s="479"/>
      <c r="Y236" s="479"/>
      <c r="Z236" s="479"/>
      <c r="AA236" s="479"/>
    </row>
    <row r="237" ht="14.25" hidden="1" customHeight="1" spans="3:27">
      <c r="C237" s="479"/>
      <c r="D237" s="479"/>
      <c r="E237" s="479"/>
      <c r="F237" s="479"/>
      <c r="G237" s="479"/>
      <c r="H237" s="479"/>
      <c r="I237" s="479"/>
      <c r="J237" s="479"/>
      <c r="K237" s="479"/>
      <c r="L237" s="479"/>
      <c r="M237" s="479"/>
      <c r="N237" s="479"/>
      <c r="O237" s="479"/>
      <c r="P237" s="479"/>
      <c r="Q237" s="479"/>
      <c r="R237" s="479"/>
      <c r="S237" s="479"/>
      <c r="T237" s="479"/>
      <c r="U237" s="479"/>
      <c r="V237" s="479"/>
      <c r="W237" s="479"/>
      <c r="X237" s="479"/>
      <c r="Y237" s="479"/>
      <c r="Z237" s="479"/>
      <c r="AA237" s="479"/>
    </row>
    <row r="238" ht="14.25" hidden="1" customHeight="1" spans="3:27">
      <c r="C238" s="479"/>
      <c r="D238" s="479"/>
      <c r="E238" s="479"/>
      <c r="F238" s="479"/>
      <c r="G238" s="479"/>
      <c r="H238" s="479"/>
      <c r="I238" s="479"/>
      <c r="J238" s="479"/>
      <c r="K238" s="479"/>
      <c r="L238" s="479"/>
      <c r="M238" s="479"/>
      <c r="N238" s="479"/>
      <c r="O238" s="479"/>
      <c r="P238" s="479"/>
      <c r="Q238" s="479"/>
      <c r="R238" s="479"/>
      <c r="S238" s="479"/>
      <c r="T238" s="479"/>
      <c r="U238" s="479"/>
      <c r="V238" s="479"/>
      <c r="W238" s="479"/>
      <c r="X238" s="479"/>
      <c r="Y238" s="479"/>
      <c r="Z238" s="479"/>
      <c r="AA238" s="479"/>
    </row>
    <row r="239" ht="14.25" hidden="1" customHeight="1" spans="3:27">
      <c r="C239" s="479"/>
      <c r="D239" s="479"/>
      <c r="E239" s="479"/>
      <c r="F239" s="479"/>
      <c r="G239" s="479"/>
      <c r="H239" s="479"/>
      <c r="I239" s="479"/>
      <c r="J239" s="479"/>
      <c r="K239" s="479"/>
      <c r="L239" s="479"/>
      <c r="M239" s="479"/>
      <c r="N239" s="479"/>
      <c r="O239" s="479"/>
      <c r="P239" s="479"/>
      <c r="Q239" s="479"/>
      <c r="R239" s="479"/>
      <c r="S239" s="479"/>
      <c r="T239" s="479"/>
      <c r="U239" s="479"/>
      <c r="V239" s="479"/>
      <c r="W239" s="479"/>
      <c r="X239" s="479"/>
      <c r="Y239" s="479"/>
      <c r="Z239" s="479"/>
      <c r="AA239" s="479"/>
    </row>
    <row r="240" ht="14.25" hidden="1" customHeight="1" spans="3:27">
      <c r="C240" s="479"/>
      <c r="D240" s="479"/>
      <c r="E240" s="479"/>
      <c r="F240" s="479"/>
      <c r="G240" s="479"/>
      <c r="H240" s="479"/>
      <c r="I240" s="479"/>
      <c r="J240" s="479"/>
      <c r="K240" s="479"/>
      <c r="L240" s="479"/>
      <c r="M240" s="479"/>
      <c r="N240" s="479"/>
      <c r="O240" s="479"/>
      <c r="P240" s="479"/>
      <c r="Q240" s="479"/>
      <c r="R240" s="479"/>
      <c r="S240" s="479"/>
      <c r="T240" s="479"/>
      <c r="U240" s="479"/>
      <c r="V240" s="479"/>
      <c r="W240" s="479"/>
      <c r="X240" s="479"/>
      <c r="Y240" s="479"/>
      <c r="Z240" s="479"/>
      <c r="AA240" s="479"/>
    </row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.75" hidden="1" customHeight="1"/>
    <row r="1000" ht="15.75" hidden="1" customHeight="1"/>
    <row r="1001" ht="15.75" hidden="1" customHeight="1"/>
    <row r="1002" ht="15.75" hidden="1" customHeight="1"/>
    <row r="1003" ht="15.75" hidden="1" customHeight="1"/>
    <row r="1004" ht="15.75" hidden="1" customHeight="1"/>
    <row r="1005" ht="15.75" hidden="1" customHeight="1"/>
    <row r="1006" ht="15.75" hidden="1" customHeight="1"/>
    <row r="1007" ht="15.75" hidden="1" customHeight="1"/>
  </sheetData>
  <sheetProtection password="CED0" sheet="1" autoFilter="0" objects="1" scenarios="1"/>
  <mergeCells count="11">
    <mergeCell ref="C5:J5"/>
    <mergeCell ref="C6:J6"/>
    <mergeCell ref="C7:J7"/>
    <mergeCell ref="C8:G8"/>
    <mergeCell ref="D9:E9"/>
    <mergeCell ref="D10:E10"/>
    <mergeCell ref="D11:E11"/>
    <mergeCell ref="D12:E12"/>
    <mergeCell ref="D13:E13"/>
    <mergeCell ref="C14:E14"/>
    <mergeCell ref="G40:J40"/>
  </mergeCells>
  <pageMargins left="0.984251968503937" right="0.590551181102362" top="0.78740157480315" bottom="0.78740157480315" header="0" footer="0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C1:K1011"/>
  <sheetViews>
    <sheetView showGridLines="0" showRowColHeaders="0" zoomScale="90" zoomScaleNormal="90" workbookViewId="0">
      <selection activeCell="A1" sqref="A1"/>
    </sheetView>
  </sheetViews>
  <sheetFormatPr defaultColWidth="12.5454545454545" defaultRowHeight="15" customHeight="1"/>
  <cols>
    <col min="1" max="1" width="34" style="167" customWidth="1"/>
    <col min="2" max="2" width="1.63636363636364" style="167" customWidth="1"/>
    <col min="3" max="3" width="4.90909090909091" style="118" customWidth="1"/>
    <col min="4" max="5" width="12.5454545454545" style="118" customWidth="1"/>
    <col min="6" max="6" width="8.81818181818182" style="118" customWidth="1"/>
    <col min="7" max="7" width="7" style="118" customWidth="1"/>
    <col min="8" max="10" width="9.18181818181818" style="118" customWidth="1"/>
    <col min="11" max="11" width="13.4545454545455" style="118" customWidth="1"/>
    <col min="12" max="16384" width="12.5454545454545" style="118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 spans="3:3">
      <c r="C6" s="762" t="s">
        <v>38</v>
      </c>
    </row>
    <row r="7" ht="13.5" customHeight="1" spans="3:3">
      <c r="C7" s="762" t="s">
        <v>39</v>
      </c>
    </row>
    <row r="8" ht="25.5" customHeight="1" spans="3:11">
      <c r="C8" s="693" t="s">
        <v>6</v>
      </c>
      <c r="D8" s="691"/>
      <c r="E8" s="691"/>
      <c r="F8" s="691"/>
      <c r="G8" s="691"/>
      <c r="H8" s="691"/>
      <c r="I8" s="691"/>
      <c r="J8" s="691"/>
      <c r="K8" s="691"/>
    </row>
    <row r="9" ht="13.5" customHeight="1"/>
    <row r="10" ht="21.75" customHeight="1" spans="3:11">
      <c r="C10" s="333" t="s">
        <v>10</v>
      </c>
      <c r="D10" s="763" t="s">
        <v>40</v>
      </c>
      <c r="E10" s="764"/>
      <c r="F10" s="764"/>
      <c r="G10" s="277"/>
      <c r="H10" s="130" t="s">
        <v>41</v>
      </c>
      <c r="I10" s="126"/>
      <c r="J10" s="126"/>
      <c r="K10" s="152"/>
    </row>
    <row r="11" ht="59.25" customHeight="1" spans="3:11">
      <c r="C11" s="132"/>
      <c r="D11" s="262"/>
      <c r="E11" s="346"/>
      <c r="F11" s="346"/>
      <c r="G11" s="131"/>
      <c r="H11" s="765" t="s">
        <v>42</v>
      </c>
      <c r="I11" s="765" t="s">
        <v>43</v>
      </c>
      <c r="J11" s="218" t="s">
        <v>44</v>
      </c>
      <c r="K11" s="218" t="s">
        <v>45</v>
      </c>
    </row>
    <row r="12" ht="34.5" customHeight="1" spans="3:11">
      <c r="C12" s="237">
        <v>1</v>
      </c>
      <c r="D12" s="284" t="s">
        <v>46</v>
      </c>
      <c r="E12" s="766"/>
      <c r="F12" s="766"/>
      <c r="G12" s="285"/>
      <c r="H12" s="154">
        <f>'Skor Asesor 1'!K32</f>
        <v>0</v>
      </c>
      <c r="I12" s="154">
        <f>'Skor Asesor 2'!K32</f>
        <v>0</v>
      </c>
      <c r="J12" s="154">
        <f>H12+I12</f>
        <v>0</v>
      </c>
      <c r="K12" s="154">
        <f>J12/2</f>
        <v>0</v>
      </c>
    </row>
    <row r="13" ht="34.5" customHeight="1" spans="3:11">
      <c r="C13" s="767">
        <v>2</v>
      </c>
      <c r="D13" s="768" t="s">
        <v>47</v>
      </c>
      <c r="E13" s="766"/>
      <c r="F13" s="766"/>
      <c r="G13" s="285"/>
      <c r="H13" s="769">
        <f>'Skor Asesor 1'!K64</f>
        <v>0</v>
      </c>
      <c r="I13" s="769">
        <f>'Skor Asesor 2'!K64</f>
        <v>0</v>
      </c>
      <c r="J13" s="769">
        <f t="shared" ref="J13:J15" si="0">H13+I13</f>
        <v>0</v>
      </c>
      <c r="K13" s="769">
        <f>J13/2</f>
        <v>0</v>
      </c>
    </row>
    <row r="14" ht="34.5" customHeight="1" spans="3:11">
      <c r="C14" s="237">
        <v>3</v>
      </c>
      <c r="D14" s="284" t="s">
        <v>48</v>
      </c>
      <c r="E14" s="766"/>
      <c r="F14" s="766"/>
      <c r="G14" s="285"/>
      <c r="H14" s="154">
        <f>'Skor Asesor 1'!K85</f>
        <v>0</v>
      </c>
      <c r="I14" s="154">
        <f>'Skor Asesor 2'!K85</f>
        <v>0</v>
      </c>
      <c r="J14" s="154">
        <f t="shared" si="0"/>
        <v>0</v>
      </c>
      <c r="K14" s="154">
        <f t="shared" ref="K14:K15" si="1">J14/2</f>
        <v>0</v>
      </c>
    </row>
    <row r="15" ht="34.5" customHeight="1" spans="3:11">
      <c r="C15" s="767">
        <v>4</v>
      </c>
      <c r="D15" s="768" t="s">
        <v>49</v>
      </c>
      <c r="E15" s="766"/>
      <c r="F15" s="766"/>
      <c r="G15" s="285"/>
      <c r="H15" s="769">
        <f>'Skor Asesor 1'!K108</f>
        <v>0</v>
      </c>
      <c r="I15" s="769">
        <f>'Skor Asesor 2'!K108</f>
        <v>0</v>
      </c>
      <c r="J15" s="769">
        <f t="shared" si="0"/>
        <v>0</v>
      </c>
      <c r="K15" s="769">
        <f t="shared" si="1"/>
        <v>0</v>
      </c>
    </row>
    <row r="16" ht="13.5" customHeight="1" spans="3:11">
      <c r="C16" s="144"/>
      <c r="D16" s="144"/>
      <c r="E16" s="144"/>
      <c r="F16" s="144"/>
      <c r="G16" s="144"/>
      <c r="H16" s="144"/>
      <c r="I16" s="144"/>
      <c r="J16" s="144"/>
      <c r="K16" s="144"/>
    </row>
    <row r="17" ht="13.5" customHeight="1" spans="3:11">
      <c r="C17" s="144"/>
      <c r="D17" s="144"/>
      <c r="E17" s="144"/>
      <c r="F17" s="144"/>
      <c r="G17" s="144"/>
      <c r="H17" s="144"/>
      <c r="I17" s="144"/>
      <c r="J17" s="144"/>
      <c r="K17" s="144"/>
    </row>
    <row r="18" ht="17" customHeight="1" spans="3:11">
      <c r="C18" s="496" t="s">
        <v>50</v>
      </c>
      <c r="D18" s="496"/>
      <c r="E18" s="496"/>
      <c r="F18" s="496"/>
      <c r="G18" s="496"/>
      <c r="H18" s="496"/>
      <c r="I18" s="496"/>
      <c r="J18" s="496"/>
      <c r="K18" s="496"/>
    </row>
    <row r="19" ht="17" customHeight="1" spans="3:11">
      <c r="C19" s="496" t="s">
        <v>51</v>
      </c>
      <c r="D19" s="496"/>
      <c r="E19" s="496"/>
      <c r="F19" s="496"/>
      <c r="G19" s="496"/>
      <c r="H19" s="496"/>
      <c r="I19" s="496" t="s">
        <v>52</v>
      </c>
      <c r="J19" s="496"/>
      <c r="K19" s="496"/>
    </row>
    <row r="20" ht="17" customHeight="1" spans="3:11">
      <c r="C20" s="496"/>
      <c r="D20" s="496"/>
      <c r="E20" s="496"/>
      <c r="F20" s="496"/>
      <c r="G20" s="496"/>
      <c r="H20" s="496"/>
      <c r="I20" s="496"/>
      <c r="J20" s="496"/>
      <c r="K20" s="496"/>
    </row>
    <row r="21" ht="17" customHeight="1" spans="3:11">
      <c r="C21" s="496"/>
      <c r="D21" s="496"/>
      <c r="E21" s="496"/>
      <c r="F21" s="496"/>
      <c r="G21" s="496"/>
      <c r="H21" s="496"/>
      <c r="I21" s="496"/>
      <c r="J21" s="496"/>
      <c r="K21" s="496"/>
    </row>
    <row r="22" ht="17" customHeight="1" spans="3:11">
      <c r="C22" s="496"/>
      <c r="D22" s="496"/>
      <c r="E22" s="496"/>
      <c r="F22" s="496"/>
      <c r="G22" s="496"/>
      <c r="H22" s="496"/>
      <c r="I22" s="496"/>
      <c r="J22" s="496"/>
      <c r="K22" s="496"/>
    </row>
    <row r="23" ht="17" customHeight="1" spans="3:11">
      <c r="C23" s="496" t="s">
        <v>53</v>
      </c>
      <c r="D23" s="496"/>
      <c r="E23" s="496"/>
      <c r="F23" s="496"/>
      <c r="G23" s="496"/>
      <c r="H23" s="496"/>
      <c r="I23" s="496" t="s">
        <v>53</v>
      </c>
      <c r="J23" s="496"/>
      <c r="K23" s="496"/>
    </row>
    <row r="24" ht="17" customHeight="1" spans="3:11">
      <c r="C24" s="142"/>
      <c r="D24" s="142"/>
      <c r="E24" s="142"/>
      <c r="F24" s="142"/>
      <c r="G24" s="142"/>
      <c r="H24" s="142"/>
      <c r="I24" s="142"/>
      <c r="J24" s="142"/>
      <c r="K24" s="142"/>
    </row>
    <row r="25" ht="17" customHeight="1" spans="3:11">
      <c r="C25" s="144"/>
      <c r="D25" s="144"/>
      <c r="E25" s="144"/>
      <c r="F25" s="144"/>
      <c r="G25" s="144"/>
      <c r="H25" s="144"/>
      <c r="I25" s="144"/>
      <c r="J25" s="144"/>
      <c r="K25" s="144"/>
    </row>
    <row r="26" ht="13.5" customHeight="1" spans="3:11">
      <c r="C26" s="144"/>
      <c r="D26" s="144"/>
      <c r="E26" s="144"/>
      <c r="F26" s="144"/>
      <c r="G26" s="144"/>
      <c r="H26" s="144"/>
      <c r="I26" s="144"/>
      <c r="J26" s="144"/>
      <c r="K26" s="144"/>
    </row>
    <row r="27" ht="13.5" customHeight="1" spans="3:11">
      <c r="C27" s="144"/>
      <c r="D27" s="144"/>
      <c r="E27" s="144"/>
      <c r="F27" s="144"/>
      <c r="G27" s="144"/>
      <c r="H27" s="144"/>
      <c r="I27" s="144"/>
      <c r="J27" s="144"/>
      <c r="K27" s="144"/>
    </row>
    <row r="28" ht="13.5" customHeight="1" spans="3:11">
      <c r="C28" s="144"/>
      <c r="D28" s="144"/>
      <c r="E28" s="144"/>
      <c r="F28" s="144"/>
      <c r="G28" s="144"/>
      <c r="H28" s="144"/>
      <c r="I28" s="144"/>
      <c r="J28" s="144"/>
      <c r="K28" s="144"/>
    </row>
    <row r="29" ht="13.5" customHeight="1" spans="3:11">
      <c r="C29" s="144"/>
      <c r="D29" s="144"/>
      <c r="E29" s="144"/>
      <c r="F29" s="144"/>
      <c r="G29" s="144"/>
      <c r="H29" s="144"/>
      <c r="I29" s="144"/>
      <c r="J29" s="144"/>
      <c r="K29" s="144"/>
    </row>
    <row r="30" ht="13.5" customHeight="1" spans="3:11">
      <c r="C30" s="144"/>
      <c r="D30" s="144"/>
      <c r="E30" s="144"/>
      <c r="F30" s="144"/>
      <c r="G30" s="144"/>
      <c r="H30" s="144"/>
      <c r="I30" s="144"/>
      <c r="J30" s="144"/>
      <c r="K30" s="144"/>
    </row>
    <row r="31" ht="13.5" customHeight="1" spans="3:11">
      <c r="C31" s="144"/>
      <c r="D31" s="144"/>
      <c r="E31" s="144"/>
      <c r="F31" s="144"/>
      <c r="G31" s="144"/>
      <c r="H31" s="144"/>
      <c r="I31" s="144"/>
      <c r="J31" s="144"/>
      <c r="K31" s="144"/>
    </row>
    <row r="32" ht="13.5" customHeight="1" spans="3:11">
      <c r="C32" s="144"/>
      <c r="D32" s="144"/>
      <c r="E32" s="144"/>
      <c r="F32" s="144"/>
      <c r="G32" s="144"/>
      <c r="H32" s="144"/>
      <c r="I32" s="144"/>
      <c r="J32" s="144"/>
      <c r="K32" s="144"/>
    </row>
    <row r="33" ht="13.5" customHeight="1" spans="3:11">
      <c r="C33" s="144"/>
      <c r="D33" s="144"/>
      <c r="E33" s="144"/>
      <c r="F33" s="144"/>
      <c r="G33" s="144"/>
      <c r="H33" s="144"/>
      <c r="I33" s="144"/>
      <c r="J33" s="144"/>
      <c r="K33" s="144"/>
    </row>
    <row r="34" ht="13.5" customHeight="1" spans="3:11">
      <c r="C34" s="144"/>
      <c r="D34" s="144"/>
      <c r="E34" s="144"/>
      <c r="F34" s="144"/>
      <c r="G34" s="144"/>
      <c r="H34" s="144"/>
      <c r="I34" s="144"/>
      <c r="J34" s="144"/>
      <c r="K34" s="144"/>
    </row>
    <row r="35" ht="13.5" customHeight="1" spans="3:11">
      <c r="C35" s="144"/>
      <c r="D35" s="144"/>
      <c r="E35" s="144"/>
      <c r="F35" s="144"/>
      <c r="G35" s="144"/>
      <c r="H35" s="144"/>
      <c r="I35" s="144"/>
      <c r="J35" s="144"/>
      <c r="K35" s="144"/>
    </row>
    <row r="36" ht="13.5" customHeight="1" spans="3:11">
      <c r="C36" s="144"/>
      <c r="D36" s="144"/>
      <c r="E36" s="144"/>
      <c r="F36" s="144"/>
      <c r="G36" s="144"/>
      <c r="H36" s="144"/>
      <c r="I36" s="144"/>
      <c r="J36" s="144"/>
      <c r="K36" s="144"/>
    </row>
    <row r="37" ht="13.5" customHeight="1" spans="3:11">
      <c r="C37" s="144"/>
      <c r="D37" s="144"/>
      <c r="E37" s="144"/>
      <c r="F37" s="144"/>
      <c r="G37" s="144"/>
      <c r="H37" s="144"/>
      <c r="I37" s="144"/>
      <c r="J37" s="144"/>
      <c r="K37" s="144"/>
    </row>
    <row r="38" ht="13.5" customHeight="1" spans="3:11">
      <c r="C38" s="144"/>
      <c r="D38" s="144"/>
      <c r="E38" s="144"/>
      <c r="F38" s="144"/>
      <c r="G38" s="144"/>
      <c r="H38" s="144"/>
      <c r="I38" s="144"/>
      <c r="J38" s="144"/>
      <c r="K38" s="144"/>
    </row>
    <row r="39" ht="13.5" customHeight="1" spans="3:11">
      <c r="C39" s="144"/>
      <c r="D39" s="144"/>
      <c r="E39" s="144"/>
      <c r="F39" s="144"/>
      <c r="G39" s="144"/>
      <c r="H39" s="144"/>
      <c r="I39" s="144"/>
      <c r="J39" s="144"/>
      <c r="K39" s="144"/>
    </row>
    <row r="40" ht="13.5" customHeight="1" spans="3:11">
      <c r="C40" s="144"/>
      <c r="D40" s="144"/>
      <c r="E40" s="144"/>
      <c r="F40" s="144"/>
      <c r="G40" s="144"/>
      <c r="H40" s="144"/>
      <c r="I40" s="144"/>
      <c r="J40" s="144"/>
      <c r="K40" s="144"/>
    </row>
    <row r="41" ht="13.5" customHeight="1" spans="3:11">
      <c r="C41" s="144"/>
      <c r="D41" s="144"/>
      <c r="E41" s="144"/>
      <c r="F41" s="144"/>
      <c r="G41" s="144"/>
      <c r="H41" s="733" t="s">
        <v>54</v>
      </c>
      <c r="I41" s="144"/>
      <c r="J41" s="144"/>
      <c r="K41" s="144"/>
    </row>
    <row r="42" ht="13.5" customHeight="1" spans="3:11">
      <c r="C42" s="144"/>
      <c r="D42" s="144"/>
      <c r="E42" s="144"/>
      <c r="F42" s="144"/>
      <c r="G42" s="144"/>
      <c r="H42" s="144"/>
      <c r="I42" s="144"/>
      <c r="J42" s="144"/>
      <c r="K42" s="144"/>
    </row>
    <row r="43" ht="13.5" customHeight="1" spans="3:11">
      <c r="C43" s="144"/>
      <c r="D43" s="144"/>
      <c r="E43" s="144"/>
      <c r="F43" s="144"/>
      <c r="G43" s="144"/>
      <c r="H43" s="144"/>
      <c r="I43" s="144"/>
      <c r="J43" s="144"/>
      <c r="K43" s="144"/>
    </row>
    <row r="44" ht="13.5" customHeight="1" spans="3:11">
      <c r="C44" s="144"/>
      <c r="D44" s="144"/>
      <c r="E44" s="144"/>
      <c r="F44" s="144"/>
      <c r="G44" s="144"/>
      <c r="H44" s="144"/>
      <c r="I44" s="144"/>
      <c r="J44" s="144"/>
      <c r="K44" s="144"/>
    </row>
    <row r="45" ht="13.5" customHeight="1" spans="3:11">
      <c r="C45" s="144"/>
      <c r="D45" s="144"/>
      <c r="E45" s="144"/>
      <c r="F45" s="144"/>
      <c r="G45" s="144"/>
      <c r="H45" s="144"/>
      <c r="I45" s="144"/>
      <c r="J45" s="144"/>
      <c r="K45" s="144"/>
    </row>
    <row r="46" ht="13.5" customHeight="1" spans="3:11">
      <c r="C46" s="144"/>
      <c r="D46" s="144"/>
      <c r="E46" s="144"/>
      <c r="F46" s="144"/>
      <c r="G46" s="144"/>
      <c r="H46" s="144"/>
      <c r="I46" s="144"/>
      <c r="J46" s="144"/>
      <c r="K46" s="144"/>
    </row>
    <row r="47" ht="13.5" customHeight="1" spans="3:11">
      <c r="C47" s="144"/>
      <c r="D47" s="144"/>
      <c r="E47" s="144"/>
      <c r="F47" s="144"/>
      <c r="G47" s="144"/>
      <c r="H47" s="144"/>
      <c r="I47" s="144"/>
      <c r="J47" s="144"/>
      <c r="K47" s="144"/>
    </row>
    <row r="48" ht="13.5" customHeight="1" spans="3:11">
      <c r="C48" s="144"/>
      <c r="D48" s="144"/>
      <c r="E48" s="144"/>
      <c r="F48" s="144"/>
      <c r="G48" s="144"/>
      <c r="H48" s="144"/>
      <c r="I48" s="144"/>
      <c r="J48" s="144"/>
      <c r="K48" s="144"/>
    </row>
    <row r="49" ht="13.5" customHeight="1" spans="3:11">
      <c r="C49" s="144"/>
      <c r="D49" s="144"/>
      <c r="E49" s="144"/>
      <c r="F49" s="144"/>
      <c r="G49" s="144"/>
      <c r="H49" s="144"/>
      <c r="I49" s="144"/>
      <c r="J49" s="144"/>
      <c r="K49" s="144"/>
    </row>
    <row r="50" ht="13.5" customHeight="1" spans="3:11">
      <c r="C50" s="144"/>
      <c r="D50" s="144"/>
      <c r="E50" s="144"/>
      <c r="F50" s="144"/>
      <c r="G50" s="144"/>
      <c r="H50" s="144"/>
      <c r="I50" s="144"/>
      <c r="J50" s="144"/>
      <c r="K50" s="144"/>
    </row>
    <row r="51" ht="13.5" customHeight="1" spans="3:11">
      <c r="C51" s="144"/>
      <c r="D51" s="144"/>
      <c r="E51" s="144"/>
      <c r="F51" s="144"/>
      <c r="G51" s="144"/>
      <c r="H51" s="144"/>
      <c r="I51" s="144"/>
      <c r="J51" s="144"/>
      <c r="K51" s="144"/>
    </row>
    <row r="52" ht="13.5" customHeight="1" spans="3:11">
      <c r="C52" s="144"/>
      <c r="D52" s="144"/>
      <c r="E52" s="144"/>
      <c r="F52" s="144"/>
      <c r="G52" s="144"/>
      <c r="H52" s="144"/>
      <c r="I52" s="144"/>
      <c r="J52" s="144"/>
      <c r="K52" s="144"/>
    </row>
    <row r="53" ht="13.5" customHeight="1" spans="3:11">
      <c r="C53" s="144"/>
      <c r="D53" s="144"/>
      <c r="E53" s="144"/>
      <c r="F53" s="144"/>
      <c r="G53" s="144"/>
      <c r="H53" s="144"/>
      <c r="I53" s="144"/>
      <c r="J53" s="144"/>
      <c r="K53" s="144"/>
    </row>
    <row r="54" ht="13.5" customHeight="1" spans="3:11">
      <c r="C54" s="144"/>
      <c r="D54" s="144"/>
      <c r="E54" s="144"/>
      <c r="F54" s="144"/>
      <c r="G54" s="144"/>
      <c r="H54" s="144"/>
      <c r="I54" s="144"/>
      <c r="J54" s="144"/>
      <c r="K54" s="144"/>
    </row>
    <row r="55" ht="13.5" customHeight="1" spans="3:11">
      <c r="C55" s="144"/>
      <c r="D55" s="144"/>
      <c r="E55" s="144"/>
      <c r="F55" s="144"/>
      <c r="G55" s="144"/>
      <c r="H55" s="144"/>
      <c r="I55" s="144"/>
      <c r="J55" s="144"/>
      <c r="K55" s="144"/>
    </row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sheetProtection password="CED0" sheet="1" autoFilter="0" objects="1" scenarios="1"/>
  <mergeCells count="11">
    <mergeCell ref="C6:K6"/>
    <mergeCell ref="C7:K7"/>
    <mergeCell ref="C8:K8"/>
    <mergeCell ref="H10:K10"/>
    <mergeCell ref="D12:G12"/>
    <mergeCell ref="D13:G13"/>
    <mergeCell ref="D14:G14"/>
    <mergeCell ref="D15:G15"/>
    <mergeCell ref="H41:K41"/>
    <mergeCell ref="C10:C11"/>
    <mergeCell ref="D10:G11"/>
  </mergeCells>
  <pageMargins left="0.984251968503937" right="0.590551181102362" top="0.78740157480315" bottom="0.78740157480315" header="0" footer="0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C1:Q131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style="167" customWidth="1"/>
    <col min="2" max="2" width="1.63636363636364" style="167" customWidth="1"/>
    <col min="3" max="3" width="6" style="118" customWidth="1"/>
    <col min="4" max="4" width="6.09090909090909" style="118" customWidth="1"/>
    <col min="5" max="5" width="12.5454545454545" style="118" customWidth="1"/>
    <col min="6" max="6" width="19.4545454545455" style="118" customWidth="1"/>
    <col min="7" max="7" width="3.09090909090909" style="118" customWidth="1"/>
    <col min="8" max="8" width="25.3636363636364" style="118" customWidth="1"/>
    <col min="9" max="9" width="13.3636363636364" style="118" customWidth="1"/>
    <col min="10" max="11" width="14.6363636363636" style="118" customWidth="1"/>
    <col min="12" max="12" width="15.9090909090909" style="118" customWidth="1"/>
    <col min="13" max="13" width="0.454545454545455" style="118" customWidth="1"/>
    <col min="14" max="14" width="1.09090909090909" style="118" customWidth="1"/>
    <col min="15" max="17" width="0" style="118" hidden="1" customWidth="1"/>
    <col min="18" max="16384" width="12.5454545454545" style="118" hidden="1"/>
  </cols>
  <sheetData>
    <row r="1" ht="21" customHeight="1" spans="3:13">
      <c r="C1" s="685"/>
      <c r="D1" s="686"/>
      <c r="E1" s="686"/>
      <c r="F1" s="686"/>
      <c r="G1" s="686"/>
      <c r="H1" s="686"/>
      <c r="I1" s="686"/>
      <c r="J1" s="686"/>
      <c r="K1" s="686"/>
      <c r="L1" s="686"/>
      <c r="M1" s="718"/>
    </row>
    <row r="2" ht="21" customHeight="1" spans="3:13">
      <c r="C2" s="687"/>
      <c r="D2" s="688"/>
      <c r="E2" s="689" t="s">
        <v>55</v>
      </c>
      <c r="F2" s="688"/>
      <c r="G2" s="688"/>
      <c r="H2" s="688"/>
      <c r="I2" s="688"/>
      <c r="J2" s="688"/>
      <c r="K2" s="688"/>
      <c r="L2" s="688"/>
      <c r="M2" s="719"/>
    </row>
    <row r="3" ht="21" customHeight="1" spans="3:13">
      <c r="C3" s="687"/>
      <c r="D3" s="688"/>
      <c r="E3" s="688"/>
      <c r="F3" s="688"/>
      <c r="G3" s="688"/>
      <c r="H3" s="688"/>
      <c r="I3" s="688"/>
      <c r="J3" s="688"/>
      <c r="K3" s="688"/>
      <c r="L3" s="688"/>
      <c r="M3" s="719"/>
    </row>
    <row r="4" ht="21" customHeight="1" spans="3:13">
      <c r="C4" s="687"/>
      <c r="D4" s="688"/>
      <c r="E4" s="688"/>
      <c r="F4" s="688"/>
      <c r="G4" s="688"/>
      <c r="H4" s="688"/>
      <c r="I4" s="688"/>
      <c r="J4" s="688"/>
      <c r="K4" s="688"/>
      <c r="L4" s="688"/>
      <c r="M4" s="719"/>
    </row>
    <row r="5" ht="21" customHeight="1" spans="3:13">
      <c r="C5" s="687"/>
      <c r="D5" s="690" t="s">
        <v>1</v>
      </c>
      <c r="E5" s="691"/>
      <c r="F5" s="691"/>
      <c r="G5" s="691"/>
      <c r="H5" s="691"/>
      <c r="I5" s="691"/>
      <c r="J5" s="691"/>
      <c r="K5" s="691"/>
      <c r="L5" s="691"/>
      <c r="M5" s="719"/>
    </row>
    <row r="6" ht="21" customHeight="1" spans="3:13">
      <c r="C6" s="687"/>
      <c r="D6" s="692" t="s">
        <v>56</v>
      </c>
      <c r="E6" s="691"/>
      <c r="F6" s="691"/>
      <c r="G6" s="691"/>
      <c r="H6" s="691"/>
      <c r="I6" s="691"/>
      <c r="J6" s="691"/>
      <c r="K6" s="691"/>
      <c r="L6" s="691"/>
      <c r="M6" s="719"/>
    </row>
    <row r="7" ht="21" customHeight="1" spans="3:13">
      <c r="C7" s="687"/>
      <c r="D7" s="693" t="s">
        <v>6</v>
      </c>
      <c r="E7" s="691"/>
      <c r="F7" s="691"/>
      <c r="G7" s="691"/>
      <c r="H7" s="691"/>
      <c r="I7" s="691"/>
      <c r="J7" s="691"/>
      <c r="K7" s="691"/>
      <c r="L7" s="691"/>
      <c r="M7" s="719"/>
    </row>
    <row r="8" ht="21" customHeight="1" spans="3:13">
      <c r="C8" s="687"/>
      <c r="D8" s="688"/>
      <c r="E8" s="688"/>
      <c r="F8" s="688"/>
      <c r="G8" s="688"/>
      <c r="H8" s="688"/>
      <c r="I8" s="688"/>
      <c r="J8" s="688"/>
      <c r="K8" s="688"/>
      <c r="L8" s="688"/>
      <c r="M8" s="719"/>
    </row>
    <row r="9" ht="21" customHeight="1" spans="3:13">
      <c r="C9" s="687"/>
      <c r="D9" s="688"/>
      <c r="E9" s="694" t="s">
        <v>57</v>
      </c>
      <c r="F9" s="126"/>
      <c r="G9" s="695" t="s">
        <v>21</v>
      </c>
      <c r="H9" s="590"/>
      <c r="I9" s="629"/>
      <c r="J9" s="629"/>
      <c r="K9" s="630"/>
      <c r="L9" s="720"/>
      <c r="M9" s="721"/>
    </row>
    <row r="10" ht="21" customHeight="1" spans="3:13">
      <c r="C10" s="687"/>
      <c r="D10" s="688"/>
      <c r="E10" s="694" t="s">
        <v>58</v>
      </c>
      <c r="F10" s="126"/>
      <c r="G10" s="695" t="s">
        <v>21</v>
      </c>
      <c r="H10" s="590"/>
      <c r="I10" s="629"/>
      <c r="J10" s="629"/>
      <c r="K10" s="630"/>
      <c r="L10" s="720"/>
      <c r="M10" s="721"/>
    </row>
    <row r="11" ht="21" customHeight="1" spans="3:13">
      <c r="C11" s="687"/>
      <c r="D11" s="688"/>
      <c r="E11" s="694" t="s">
        <v>59</v>
      </c>
      <c r="F11" s="126"/>
      <c r="G11" s="695" t="s">
        <v>21</v>
      </c>
      <c r="H11" s="590"/>
      <c r="I11" s="629"/>
      <c r="J11" s="629"/>
      <c r="K11" s="630"/>
      <c r="L11" s="720"/>
      <c r="M11" s="721"/>
    </row>
    <row r="12" ht="21" customHeight="1" spans="3:13">
      <c r="C12" s="687"/>
      <c r="D12" s="688"/>
      <c r="E12" s="694" t="s">
        <v>60</v>
      </c>
      <c r="F12" s="126"/>
      <c r="G12" s="695" t="s">
        <v>21</v>
      </c>
      <c r="H12" s="590"/>
      <c r="I12" s="629"/>
      <c r="J12" s="629"/>
      <c r="K12" s="630"/>
      <c r="L12" s="720"/>
      <c r="M12" s="721"/>
    </row>
    <row r="13" ht="21" customHeight="1" spans="3:13">
      <c r="C13" s="687"/>
      <c r="D13" s="688"/>
      <c r="E13" s="694" t="s">
        <v>61</v>
      </c>
      <c r="F13" s="126"/>
      <c r="G13" s="695" t="s">
        <v>21</v>
      </c>
      <c r="H13" s="590"/>
      <c r="I13" s="629"/>
      <c r="J13" s="629"/>
      <c r="K13" s="630"/>
      <c r="L13" s="720"/>
      <c r="M13" s="721"/>
    </row>
    <row r="14" ht="21" customHeight="1" spans="3:13">
      <c r="C14" s="687"/>
      <c r="D14" s="688"/>
      <c r="E14" s="694" t="s">
        <v>62</v>
      </c>
      <c r="F14" s="126"/>
      <c r="G14" s="695" t="s">
        <v>21</v>
      </c>
      <c r="H14" s="590"/>
      <c r="I14" s="629"/>
      <c r="J14" s="629"/>
      <c r="K14" s="630"/>
      <c r="L14" s="720"/>
      <c r="M14" s="721"/>
    </row>
    <row r="15" ht="21" customHeight="1" spans="3:13">
      <c r="C15" s="687"/>
      <c r="D15" s="688"/>
      <c r="E15" s="694" t="s">
        <v>63</v>
      </c>
      <c r="F15" s="126"/>
      <c r="G15" s="695" t="s">
        <v>21</v>
      </c>
      <c r="H15" s="590"/>
      <c r="I15" s="629"/>
      <c r="J15" s="629"/>
      <c r="K15" s="630"/>
      <c r="L15" s="720"/>
      <c r="M15" s="721"/>
    </row>
    <row r="16" ht="21" customHeight="1" spans="3:13">
      <c r="C16" s="687"/>
      <c r="D16" s="688"/>
      <c r="E16" s="694" t="s">
        <v>64</v>
      </c>
      <c r="F16" s="126"/>
      <c r="G16" s="695" t="s">
        <v>21</v>
      </c>
      <c r="H16" s="590"/>
      <c r="I16" s="629"/>
      <c r="J16" s="629"/>
      <c r="K16" s="630"/>
      <c r="L16" s="720"/>
      <c r="M16" s="721"/>
    </row>
    <row r="17" ht="21" customHeight="1" spans="3:13">
      <c r="C17" s="687"/>
      <c r="D17" s="688"/>
      <c r="E17" s="694" t="s">
        <v>65</v>
      </c>
      <c r="F17" s="126"/>
      <c r="G17" s="695" t="s">
        <v>21</v>
      </c>
      <c r="H17" s="590"/>
      <c r="I17" s="629"/>
      <c r="J17" s="629"/>
      <c r="K17" s="630"/>
      <c r="L17" s="720"/>
      <c r="M17" s="721"/>
    </row>
    <row r="18" ht="21" customHeight="1" spans="3:13">
      <c r="C18" s="696"/>
      <c r="D18" s="688"/>
      <c r="E18" s="592" t="s">
        <v>66</v>
      </c>
      <c r="F18" s="592"/>
      <c r="G18" s="592"/>
      <c r="H18" s="592"/>
      <c r="I18" s="688"/>
      <c r="J18" s="688"/>
      <c r="K18" s="688"/>
      <c r="L18" s="688"/>
      <c r="M18" s="719"/>
    </row>
    <row r="19" ht="28" customHeight="1" spans="3:13">
      <c r="C19" s="696"/>
      <c r="D19" s="688"/>
      <c r="E19" s="592"/>
      <c r="F19" s="592"/>
      <c r="G19" s="592"/>
      <c r="H19" s="592"/>
      <c r="I19" s="688"/>
      <c r="J19" s="688"/>
      <c r="K19" s="688"/>
      <c r="L19" s="688"/>
      <c r="M19" s="719"/>
    </row>
    <row r="20" ht="21" customHeight="1" spans="3:13">
      <c r="C20" s="696"/>
      <c r="D20" s="688"/>
      <c r="E20" s="593" t="s">
        <v>67</v>
      </c>
      <c r="F20" s="594"/>
      <c r="G20" s="594"/>
      <c r="H20" s="592"/>
      <c r="I20" s="688"/>
      <c r="J20" s="688"/>
      <c r="K20" s="688"/>
      <c r="L20" s="688"/>
      <c r="M20" s="719"/>
    </row>
    <row r="21" ht="21" customHeight="1" spans="3:13">
      <c r="C21" s="696"/>
      <c r="D21" s="688"/>
      <c r="E21" s="697" t="s">
        <v>68</v>
      </c>
      <c r="F21" s="698"/>
      <c r="G21" s="698"/>
      <c r="H21" s="698"/>
      <c r="I21" s="688"/>
      <c r="J21" s="688"/>
      <c r="K21" s="688"/>
      <c r="L21" s="688"/>
      <c r="M21" s="719"/>
    </row>
    <row r="22" ht="21" customHeight="1" spans="3:13">
      <c r="C22" s="699"/>
      <c r="D22" s="700"/>
      <c r="E22" s="700"/>
      <c r="F22" s="700"/>
      <c r="G22" s="700"/>
      <c r="H22" s="700"/>
      <c r="I22" s="700"/>
      <c r="J22" s="700"/>
      <c r="K22" s="700"/>
      <c r="L22" s="700"/>
      <c r="M22" s="722"/>
    </row>
    <row r="23" ht="21" customHeight="1"/>
    <row r="24" ht="36" customHeight="1" spans="3:13">
      <c r="C24" s="217" t="s">
        <v>10</v>
      </c>
      <c r="D24" s="217" t="s">
        <v>40</v>
      </c>
      <c r="E24" s="279"/>
      <c r="F24" s="279"/>
      <c r="G24" s="279"/>
      <c r="H24" s="279"/>
      <c r="I24" s="218" t="s">
        <v>69</v>
      </c>
      <c r="J24" s="218" t="s">
        <v>70</v>
      </c>
      <c r="K24" s="218" t="s">
        <v>71</v>
      </c>
      <c r="L24" s="218" t="s">
        <v>31</v>
      </c>
      <c r="M24" s="723"/>
    </row>
    <row r="25" ht="21" customHeight="1" spans="3:14">
      <c r="C25" s="701">
        <v>1</v>
      </c>
      <c r="D25" s="702" t="s">
        <v>46</v>
      </c>
      <c r="E25" s="703"/>
      <c r="F25" s="704"/>
      <c r="G25" s="704"/>
      <c r="H25" s="704"/>
      <c r="I25" s="704"/>
      <c r="J25" s="704"/>
      <c r="K25" s="704"/>
      <c r="L25" s="724"/>
      <c r="M25" s="725"/>
      <c r="N25" s="725"/>
    </row>
    <row r="26" ht="21" customHeight="1" spans="3:17">
      <c r="C26" s="705"/>
      <c r="D26" s="237" t="s">
        <v>72</v>
      </c>
      <c r="E26" s="706" t="s">
        <v>73</v>
      </c>
      <c r="F26" s="126"/>
      <c r="G26" s="126"/>
      <c r="H26" s="152"/>
      <c r="I26" s="154">
        <f>'1.1 Pembinaan Anggota Muda'!M28</f>
        <v>0</v>
      </c>
      <c r="J26" s="237"/>
      <c r="K26" s="237"/>
      <c r="L26" s="238"/>
      <c r="P26" s="726"/>
      <c r="Q26" s="726"/>
    </row>
    <row r="27" ht="21" customHeight="1" spans="3:12">
      <c r="C27" s="239"/>
      <c r="D27" s="237" t="s">
        <v>74</v>
      </c>
      <c r="E27" s="706" t="s">
        <v>75</v>
      </c>
      <c r="F27" s="126"/>
      <c r="G27" s="126"/>
      <c r="H27" s="152"/>
      <c r="I27" s="154">
        <f>'1.1 Pembinaan Anggota Muda'!P44</f>
        <v>0</v>
      </c>
      <c r="J27" s="237"/>
      <c r="K27" s="237"/>
      <c r="L27" s="727"/>
    </row>
    <row r="28" ht="21" customHeight="1" spans="3:12">
      <c r="C28" s="239"/>
      <c r="D28" s="237" t="s">
        <v>76</v>
      </c>
      <c r="E28" s="706" t="s">
        <v>77</v>
      </c>
      <c r="F28" s="126"/>
      <c r="G28" s="126"/>
      <c r="H28" s="152"/>
      <c r="I28" s="154" t="str">
        <f>'1.1 Pembinaan Anggota Muda'!I69</f>
        <v/>
      </c>
      <c r="J28" s="237"/>
      <c r="K28" s="237"/>
      <c r="L28" s="238"/>
    </row>
    <row r="29" ht="21" customHeight="1" spans="3:16">
      <c r="C29" s="239"/>
      <c r="D29" s="237" t="s">
        <v>78</v>
      </c>
      <c r="E29" s="706" t="s">
        <v>79</v>
      </c>
      <c r="F29" s="126"/>
      <c r="G29" s="126"/>
      <c r="H29" s="152"/>
      <c r="I29" s="154">
        <f>'1.1 Pembinaan Anggota Muda'!M83</f>
        <v>0</v>
      </c>
      <c r="J29" s="237"/>
      <c r="K29" s="237"/>
      <c r="L29" s="238"/>
      <c r="O29" s="118">
        <v>1</v>
      </c>
      <c r="P29" s="726">
        <v>42</v>
      </c>
    </row>
    <row r="30" ht="21" customHeight="1" spans="3:16">
      <c r="C30" s="239"/>
      <c r="D30" s="237" t="s">
        <v>80</v>
      </c>
      <c r="E30" s="706" t="s">
        <v>81</v>
      </c>
      <c r="F30" s="126"/>
      <c r="G30" s="126"/>
      <c r="H30" s="152"/>
      <c r="I30" s="154">
        <f>'1.1 Pembinaan Anggota Muda'!M95</f>
        <v>0</v>
      </c>
      <c r="J30" s="237"/>
      <c r="K30" s="237"/>
      <c r="L30" s="238"/>
      <c r="O30" s="118">
        <v>2</v>
      </c>
      <c r="P30" s="726">
        <v>84</v>
      </c>
    </row>
    <row r="31" ht="21" customHeight="1" spans="3:16">
      <c r="C31" s="239"/>
      <c r="D31" s="707"/>
      <c r="E31" s="707"/>
      <c r="F31" s="708" t="s">
        <v>82</v>
      </c>
      <c r="G31" s="709"/>
      <c r="H31" s="710"/>
      <c r="I31" s="728">
        <f>SUM(I26:I30)</f>
        <v>0</v>
      </c>
      <c r="J31" s="217">
        <v>0.35</v>
      </c>
      <c r="K31" s="217">
        <v>5</v>
      </c>
      <c r="L31" s="729"/>
      <c r="O31" s="118">
        <v>3</v>
      </c>
      <c r="P31" s="726">
        <v>126</v>
      </c>
    </row>
    <row r="32" ht="21" customHeight="1" spans="3:16">
      <c r="C32" s="163"/>
      <c r="D32" s="711"/>
      <c r="E32" s="707"/>
      <c r="F32" s="708"/>
      <c r="G32" s="708" t="s">
        <v>83</v>
      </c>
      <c r="H32" s="709"/>
      <c r="I32" s="709"/>
      <c r="J32" s="730">
        <f>SUM(I31*J31)</f>
        <v>0</v>
      </c>
      <c r="K32" s="730">
        <f>SUM(J32*K31)</f>
        <v>0</v>
      </c>
      <c r="L32" s="731" t="str">
        <f>IF($K$32&lt;=42,"CUKUP",IF($K$32&lt;=84,"BAIK",IF($K$32&lt;=126,"BAIK SEKALI",IF($K$32&lt;=168,"PARIPURNA","FALSE"))))</f>
        <v>CUKUP</v>
      </c>
      <c r="O32" s="118">
        <v>4</v>
      </c>
      <c r="P32" s="726">
        <v>168</v>
      </c>
    </row>
    <row r="33" spans="3:12"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3:12">
      <c r="C34" s="230"/>
      <c r="D34" s="231"/>
      <c r="E34" s="231"/>
      <c r="F34" s="231"/>
      <c r="G34" s="231"/>
      <c r="H34" s="231"/>
      <c r="I34" s="231"/>
      <c r="J34" s="231"/>
      <c r="K34" s="231"/>
      <c r="L34" s="257"/>
    </row>
    <row r="35" spans="3:12">
      <c r="C35" s="143"/>
      <c r="D35" s="712" t="s">
        <v>84</v>
      </c>
      <c r="E35" s="712"/>
      <c r="F35" s="144"/>
      <c r="G35" s="144"/>
      <c r="H35" s="144"/>
      <c r="I35" s="144"/>
      <c r="J35" s="144"/>
      <c r="K35" s="144"/>
      <c r="L35" s="153"/>
    </row>
    <row r="36" spans="3:12">
      <c r="C36" s="143"/>
      <c r="D36" s="712" t="s">
        <v>85</v>
      </c>
      <c r="E36" s="712"/>
      <c r="F36" s="144"/>
      <c r="G36" s="144"/>
      <c r="H36" s="144"/>
      <c r="I36" s="144"/>
      <c r="J36" s="144"/>
      <c r="K36" s="144"/>
      <c r="L36" s="153"/>
    </row>
    <row r="37" spans="3:12">
      <c r="C37" s="143"/>
      <c r="D37" s="713" t="s">
        <v>86</v>
      </c>
      <c r="E37" s="713"/>
      <c r="F37" s="713"/>
      <c r="G37" s="713"/>
      <c r="H37" s="713"/>
      <c r="I37" s="713"/>
      <c r="J37" s="713"/>
      <c r="K37" s="144"/>
      <c r="L37" s="153"/>
    </row>
    <row r="38" ht="12" customHeight="1" spans="3:12">
      <c r="C38" s="143"/>
      <c r="D38" s="144"/>
      <c r="E38" s="144"/>
      <c r="F38" s="144"/>
      <c r="G38" s="144"/>
      <c r="H38" s="144"/>
      <c r="I38" s="144"/>
      <c r="J38" s="144"/>
      <c r="K38" s="144"/>
      <c r="L38" s="153"/>
    </row>
    <row r="39" ht="16.5" customHeight="1" spans="3:12">
      <c r="C39" s="618"/>
      <c r="D39" s="496"/>
      <c r="E39" s="496"/>
      <c r="F39" s="496"/>
      <c r="G39" s="496"/>
      <c r="H39" s="496"/>
      <c r="I39" s="496"/>
      <c r="J39" s="496"/>
      <c r="K39" s="496"/>
      <c r="L39" s="646"/>
    </row>
    <row r="40" ht="4.5" customHeight="1" spans="3:12">
      <c r="C40" s="618"/>
      <c r="D40" s="496"/>
      <c r="E40" s="496"/>
      <c r="F40" s="496"/>
      <c r="G40" s="496"/>
      <c r="H40" s="496"/>
      <c r="I40" s="496"/>
      <c r="J40" s="496"/>
      <c r="K40" s="496"/>
      <c r="L40" s="646"/>
    </row>
    <row r="41" ht="9" customHeight="1" spans="3:12">
      <c r="C41" s="618"/>
      <c r="D41" s="496"/>
      <c r="E41" s="496"/>
      <c r="F41" s="496"/>
      <c r="G41" s="496"/>
      <c r="H41" s="496"/>
      <c r="I41" s="496"/>
      <c r="J41" s="496"/>
      <c r="K41" s="496"/>
      <c r="L41" s="646"/>
    </row>
    <row r="42" ht="9" customHeight="1" spans="3:12">
      <c r="C42" s="618"/>
      <c r="D42" s="496"/>
      <c r="E42" s="496"/>
      <c r="F42" s="496"/>
      <c r="G42" s="496"/>
      <c r="H42" s="496"/>
      <c r="I42" s="496"/>
      <c r="J42" s="496"/>
      <c r="K42" s="496"/>
      <c r="L42" s="646"/>
    </row>
    <row r="43" ht="9" customHeight="1" spans="3:12">
      <c r="C43" s="618"/>
      <c r="D43" s="496"/>
      <c r="E43" s="496"/>
      <c r="F43" s="496"/>
      <c r="G43" s="496"/>
      <c r="H43" s="496"/>
      <c r="I43" s="496"/>
      <c r="J43" s="496"/>
      <c r="K43" s="496"/>
      <c r="L43" s="646"/>
    </row>
    <row r="44" ht="9" customHeight="1" spans="3:12">
      <c r="C44" s="618"/>
      <c r="D44" s="496"/>
      <c r="E44" s="496"/>
      <c r="F44" s="496"/>
      <c r="G44" s="496"/>
      <c r="H44" s="496"/>
      <c r="I44" s="496"/>
      <c r="J44" s="496"/>
      <c r="K44" s="496"/>
      <c r="L44" s="646"/>
    </row>
    <row r="45" ht="9" customHeight="1" spans="3:12">
      <c r="C45" s="618"/>
      <c r="D45" s="496"/>
      <c r="E45" s="496"/>
      <c r="F45" s="496"/>
      <c r="G45" s="496"/>
      <c r="H45" s="496"/>
      <c r="I45" s="496"/>
      <c r="J45" s="496"/>
      <c r="K45" s="496"/>
      <c r="L45" s="646"/>
    </row>
    <row r="46" ht="9" customHeight="1" spans="3:12">
      <c r="C46" s="618"/>
      <c r="D46" s="496"/>
      <c r="E46" s="496"/>
      <c r="F46" s="496"/>
      <c r="G46" s="496"/>
      <c r="H46" s="496"/>
      <c r="I46" s="496"/>
      <c r="J46" s="496"/>
      <c r="K46" s="496"/>
      <c r="L46" s="646"/>
    </row>
    <row r="47" ht="9" customHeight="1" spans="3:12">
      <c r="C47" s="618"/>
      <c r="D47" s="496"/>
      <c r="E47" s="496"/>
      <c r="F47" s="496"/>
      <c r="G47" s="496"/>
      <c r="H47" s="496"/>
      <c r="I47" s="496"/>
      <c r="J47" s="496"/>
      <c r="K47" s="496"/>
      <c r="L47" s="646"/>
    </row>
    <row r="48" ht="9" customHeight="1" spans="3:12">
      <c r="C48" s="618"/>
      <c r="D48" s="496"/>
      <c r="E48" s="496"/>
      <c r="F48" s="496"/>
      <c r="G48" s="496"/>
      <c r="H48" s="496"/>
      <c r="I48" s="496"/>
      <c r="J48" s="496"/>
      <c r="K48" s="496"/>
      <c r="L48" s="646"/>
    </row>
    <row r="49" ht="9" customHeight="1" spans="3:12">
      <c r="C49" s="618"/>
      <c r="D49" s="496"/>
      <c r="E49" s="496"/>
      <c r="F49" s="496"/>
      <c r="G49" s="496"/>
      <c r="H49" s="496"/>
      <c r="I49" s="496"/>
      <c r="J49" s="496"/>
      <c r="K49" s="496"/>
      <c r="L49" s="646"/>
    </row>
    <row r="50" ht="4.5" customHeight="1" spans="3:12">
      <c r="C50" s="618"/>
      <c r="D50" s="496"/>
      <c r="E50" s="496"/>
      <c r="F50" s="496"/>
      <c r="G50" s="496"/>
      <c r="H50" s="496"/>
      <c r="I50" s="496"/>
      <c r="J50" s="496"/>
      <c r="K50" s="496"/>
      <c r="L50" s="646"/>
    </row>
    <row r="51" ht="4" customHeight="1" spans="3:12">
      <c r="C51" s="618"/>
      <c r="D51" s="496"/>
      <c r="E51" s="496"/>
      <c r="F51" s="496"/>
      <c r="G51" s="496"/>
      <c r="H51" s="496"/>
      <c r="I51" s="496"/>
      <c r="J51" s="496"/>
      <c r="K51" s="496"/>
      <c r="L51" s="646"/>
    </row>
    <row r="52" ht="9" customHeight="1" spans="3:12">
      <c r="C52" s="618"/>
      <c r="D52" s="496"/>
      <c r="E52" s="496"/>
      <c r="F52" s="496"/>
      <c r="G52" s="496"/>
      <c r="H52" s="496"/>
      <c r="I52" s="496"/>
      <c r="J52" s="496"/>
      <c r="K52" s="496"/>
      <c r="L52" s="646"/>
    </row>
    <row r="53" ht="9" customHeight="1" spans="3:13">
      <c r="C53" s="619"/>
      <c r="D53" s="620"/>
      <c r="E53" s="620"/>
      <c r="F53" s="620"/>
      <c r="G53" s="620"/>
      <c r="H53" s="620"/>
      <c r="I53" s="620"/>
      <c r="J53" s="620"/>
      <c r="K53" s="620"/>
      <c r="L53" s="647"/>
      <c r="M53" s="732"/>
    </row>
    <row r="54" ht="21" customHeight="1" spans="3:13">
      <c r="C54" s="144"/>
      <c r="D54" s="144"/>
      <c r="E54" s="144"/>
      <c r="F54" s="144"/>
      <c r="G54" s="144"/>
      <c r="H54" s="144"/>
      <c r="I54" s="733" t="s">
        <v>87</v>
      </c>
      <c r="J54" s="144"/>
      <c r="K54" s="144"/>
      <c r="L54" s="144"/>
      <c r="M54" s="734"/>
    </row>
    <row r="55" ht="21" customHeight="1" spans="3:12">
      <c r="C55" s="144"/>
      <c r="D55" s="144"/>
      <c r="E55" s="144"/>
      <c r="F55" s="144"/>
      <c r="G55" s="144"/>
      <c r="H55" s="144"/>
      <c r="I55" s="144"/>
      <c r="J55" s="144"/>
      <c r="K55" s="144"/>
      <c r="L55" s="144"/>
    </row>
    <row r="56" ht="38.25" customHeight="1" spans="3:13">
      <c r="C56" s="333" t="s">
        <v>10</v>
      </c>
      <c r="D56" s="125" t="s">
        <v>40</v>
      </c>
      <c r="E56" s="126"/>
      <c r="F56" s="126"/>
      <c r="G56" s="126"/>
      <c r="H56" s="152"/>
      <c r="I56" s="218" t="s">
        <v>69</v>
      </c>
      <c r="J56" s="124" t="s">
        <v>70</v>
      </c>
      <c r="K56" s="124" t="s">
        <v>71</v>
      </c>
      <c r="L56" s="124" t="s">
        <v>31</v>
      </c>
      <c r="M56" s="735"/>
    </row>
    <row r="57" ht="21" customHeight="1" spans="3:13">
      <c r="C57" s="237">
        <v>2</v>
      </c>
      <c r="D57" s="344" t="s">
        <v>47</v>
      </c>
      <c r="E57" s="714"/>
      <c r="F57" s="714"/>
      <c r="G57" s="714"/>
      <c r="H57" s="714"/>
      <c r="I57" s="714"/>
      <c r="J57" s="714"/>
      <c r="K57" s="714"/>
      <c r="L57" s="736"/>
      <c r="M57" s="725"/>
    </row>
    <row r="58" ht="21" customHeight="1" spans="3:12">
      <c r="C58" s="705"/>
      <c r="D58" s="237" t="s">
        <v>88</v>
      </c>
      <c r="E58" s="715" t="s">
        <v>89</v>
      </c>
      <c r="F58" s="343"/>
      <c r="G58" s="343"/>
      <c r="H58" s="138"/>
      <c r="I58" s="737" t="str">
        <f>'2.1 Pengelolaan Anggota Dew'!J19</f>
        <v/>
      </c>
      <c r="J58" s="738"/>
      <c r="K58" s="238"/>
      <c r="L58" s="238"/>
    </row>
    <row r="59" ht="21" customHeight="1" spans="3:12">
      <c r="C59" s="239"/>
      <c r="D59" s="237" t="s">
        <v>90</v>
      </c>
      <c r="E59" s="715" t="s">
        <v>91</v>
      </c>
      <c r="F59" s="343"/>
      <c r="G59" s="343"/>
      <c r="H59" s="138"/>
      <c r="I59" s="737">
        <f>'2.1 Pengelolaan Anggota Dew'!M67</f>
        <v>0</v>
      </c>
      <c r="J59" s="738"/>
      <c r="K59" s="238"/>
      <c r="L59" s="238"/>
    </row>
    <row r="60" ht="21" customHeight="1" spans="3:12">
      <c r="C60" s="239"/>
      <c r="D60" s="237" t="s">
        <v>92</v>
      </c>
      <c r="E60" s="715" t="s">
        <v>93</v>
      </c>
      <c r="F60" s="343"/>
      <c r="G60" s="343"/>
      <c r="H60" s="138"/>
      <c r="I60" s="737">
        <f>'2.1 Pengelolaan Anggota Dew'!M83</f>
        <v>0</v>
      </c>
      <c r="J60" s="738"/>
      <c r="K60" s="238"/>
      <c r="L60" s="238"/>
    </row>
    <row r="61" ht="21" customHeight="1" spans="3:16">
      <c r="C61" s="239"/>
      <c r="D61" s="237" t="s">
        <v>94</v>
      </c>
      <c r="E61" s="715" t="s">
        <v>79</v>
      </c>
      <c r="F61" s="343"/>
      <c r="G61" s="343"/>
      <c r="H61" s="138"/>
      <c r="I61" s="737">
        <f>'2.1 Pengelolaan Anggota Dew'!M95</f>
        <v>0</v>
      </c>
      <c r="J61" s="738"/>
      <c r="K61" s="238"/>
      <c r="L61" s="238"/>
      <c r="O61" s="118">
        <v>1</v>
      </c>
      <c r="P61" s="726">
        <v>42</v>
      </c>
    </row>
    <row r="62" ht="21" customHeight="1" spans="3:16">
      <c r="C62" s="239"/>
      <c r="D62" s="237" t="s">
        <v>95</v>
      </c>
      <c r="E62" s="715" t="s">
        <v>96</v>
      </c>
      <c r="F62" s="343"/>
      <c r="G62" s="343"/>
      <c r="H62" s="138"/>
      <c r="I62" s="737">
        <f>'2.1 Pengelolaan Anggota Dew'!M114</f>
        <v>0</v>
      </c>
      <c r="J62" s="738"/>
      <c r="K62" s="238"/>
      <c r="L62" s="238"/>
      <c r="O62" s="118">
        <v>2</v>
      </c>
      <c r="P62" s="726">
        <v>84</v>
      </c>
    </row>
    <row r="63" ht="21" customHeight="1" spans="3:16">
      <c r="C63" s="711"/>
      <c r="D63" s="716"/>
      <c r="E63" s="717"/>
      <c r="F63" s="708" t="s">
        <v>82</v>
      </c>
      <c r="G63" s="709"/>
      <c r="H63" s="710"/>
      <c r="I63" s="728">
        <f>SUM(I58:I62)</f>
        <v>0</v>
      </c>
      <c r="J63" s="125">
        <v>0.35</v>
      </c>
      <c r="K63" s="217">
        <v>5</v>
      </c>
      <c r="L63" s="739"/>
      <c r="O63" s="118">
        <v>3</v>
      </c>
      <c r="P63" s="726">
        <v>126</v>
      </c>
    </row>
    <row r="64" ht="21" customHeight="1" spans="3:16">
      <c r="C64" s="711"/>
      <c r="D64" s="716"/>
      <c r="E64" s="717"/>
      <c r="F64" s="708" t="s">
        <v>83</v>
      </c>
      <c r="G64" s="709"/>
      <c r="H64" s="709"/>
      <c r="I64" s="710"/>
      <c r="J64" s="728">
        <f>SUM(I63*J63)</f>
        <v>0</v>
      </c>
      <c r="K64" s="730">
        <f>SUM(J64*K63)</f>
        <v>0</v>
      </c>
      <c r="L64" s="731" t="str">
        <f>IF($K$64&lt;=42,"CUKUP",IF($K$64&lt;=84,"BAIK",IF($K$64&lt;=126,"BAIK SEKALI",IF($K$64&lt;=168,"PARIPURNA","FALSE"))))</f>
        <v>CUKUP</v>
      </c>
      <c r="O64" s="118">
        <v>4</v>
      </c>
      <c r="P64" s="726">
        <v>168</v>
      </c>
    </row>
    <row r="65" spans="3:12">
      <c r="C65" s="144"/>
      <c r="D65" s="275"/>
      <c r="E65" s="740"/>
      <c r="F65" s="275"/>
      <c r="G65" s="275"/>
      <c r="H65" s="275"/>
      <c r="I65" s="144"/>
      <c r="J65" s="144"/>
      <c r="K65" s="144"/>
      <c r="L65" s="144"/>
    </row>
    <row r="66" spans="3:12">
      <c r="C66" s="230"/>
      <c r="D66" s="311"/>
      <c r="E66" s="741"/>
      <c r="F66" s="311"/>
      <c r="G66" s="311"/>
      <c r="H66" s="311"/>
      <c r="I66" s="231"/>
      <c r="J66" s="231"/>
      <c r="K66" s="231"/>
      <c r="L66" s="257"/>
    </row>
    <row r="67" spans="3:12">
      <c r="C67" s="143"/>
      <c r="D67" s="712" t="s">
        <v>84</v>
      </c>
      <c r="E67" s="712"/>
      <c r="F67" s="275"/>
      <c r="G67" s="275"/>
      <c r="H67" s="275"/>
      <c r="I67" s="144"/>
      <c r="J67" s="144"/>
      <c r="K67" s="144"/>
      <c r="L67" s="153"/>
    </row>
    <row r="68" spans="3:12">
      <c r="C68" s="143"/>
      <c r="D68" s="712" t="s">
        <v>85</v>
      </c>
      <c r="E68" s="712"/>
      <c r="F68" s="275"/>
      <c r="G68" s="275"/>
      <c r="H68" s="275"/>
      <c r="I68" s="144"/>
      <c r="J68" s="144"/>
      <c r="K68" s="144"/>
      <c r="L68" s="153"/>
    </row>
    <row r="69" spans="3:12">
      <c r="C69" s="143"/>
      <c r="D69" s="713" t="s">
        <v>97</v>
      </c>
      <c r="E69" s="713"/>
      <c r="F69" s="713"/>
      <c r="G69" s="713"/>
      <c r="H69" s="713"/>
      <c r="I69" s="713"/>
      <c r="J69" s="713"/>
      <c r="K69" s="144"/>
      <c r="L69" s="153"/>
    </row>
    <row r="70" ht="21" customHeight="1" spans="3:12">
      <c r="C70" s="618"/>
      <c r="D70" s="659"/>
      <c r="E70" s="658"/>
      <c r="F70" s="659"/>
      <c r="G70" s="659"/>
      <c r="H70" s="659"/>
      <c r="I70" s="496"/>
      <c r="J70" s="496"/>
      <c r="K70" s="496"/>
      <c r="L70" s="646"/>
    </row>
    <row r="71" ht="21" customHeight="1" spans="3:12">
      <c r="C71" s="618"/>
      <c r="D71" s="659"/>
      <c r="E71" s="658"/>
      <c r="F71" s="659"/>
      <c r="G71" s="659"/>
      <c r="H71" s="659"/>
      <c r="I71" s="496"/>
      <c r="J71" s="496"/>
      <c r="K71" s="496"/>
      <c r="L71" s="646"/>
    </row>
    <row r="72" ht="21" customHeight="1" spans="3:12">
      <c r="C72" s="618"/>
      <c r="D72" s="659"/>
      <c r="E72" s="658"/>
      <c r="F72" s="659"/>
      <c r="G72" s="659"/>
      <c r="H72" s="659"/>
      <c r="I72" s="496"/>
      <c r="J72" s="496"/>
      <c r="K72" s="496"/>
      <c r="L72" s="646"/>
    </row>
    <row r="73" ht="21" customHeight="1" spans="3:12">
      <c r="C73" s="618"/>
      <c r="D73" s="659"/>
      <c r="E73" s="658"/>
      <c r="F73" s="659"/>
      <c r="G73" s="659"/>
      <c r="H73" s="659"/>
      <c r="I73" s="496"/>
      <c r="J73" s="496"/>
      <c r="K73" s="496"/>
      <c r="L73" s="646"/>
    </row>
    <row r="74" ht="21" customHeight="1" spans="3:12">
      <c r="C74" s="618"/>
      <c r="D74" s="659"/>
      <c r="E74" s="658"/>
      <c r="F74" s="659"/>
      <c r="G74" s="659"/>
      <c r="H74" s="659"/>
      <c r="I74" s="496"/>
      <c r="J74" s="496"/>
      <c r="K74" s="496"/>
      <c r="L74" s="646"/>
    </row>
    <row r="75" ht="21" customHeight="1" spans="3:12">
      <c r="C75" s="618"/>
      <c r="D75" s="659"/>
      <c r="E75" s="658"/>
      <c r="F75" s="659"/>
      <c r="G75" s="659"/>
      <c r="H75" s="659"/>
      <c r="I75" s="496"/>
      <c r="J75" s="496"/>
      <c r="K75" s="496"/>
      <c r="L75" s="646"/>
    </row>
    <row r="76" ht="21" customHeight="1" spans="3:12">
      <c r="C76" s="619"/>
      <c r="D76" s="661"/>
      <c r="E76" s="660"/>
      <c r="F76" s="661"/>
      <c r="G76" s="661"/>
      <c r="H76" s="661"/>
      <c r="I76" s="620"/>
      <c r="J76" s="620"/>
      <c r="K76" s="620"/>
      <c r="L76" s="647"/>
    </row>
    <row r="77" ht="21" customHeight="1" spans="3:12">
      <c r="C77" s="144"/>
      <c r="D77" s="144"/>
      <c r="E77" s="144"/>
      <c r="F77" s="144"/>
      <c r="G77" s="144"/>
      <c r="H77" s="144"/>
      <c r="I77" s="733" t="s">
        <v>98</v>
      </c>
      <c r="J77" s="144"/>
      <c r="K77" s="144"/>
      <c r="L77" s="144"/>
    </row>
    <row r="78" ht="21" customHeight="1" spans="3:12">
      <c r="C78" s="144"/>
      <c r="D78" s="144"/>
      <c r="E78" s="144"/>
      <c r="F78" s="144"/>
      <c r="G78" s="144"/>
      <c r="H78" s="144"/>
      <c r="I78" s="144"/>
      <c r="J78" s="144"/>
      <c r="K78" s="144"/>
      <c r="L78" s="144"/>
    </row>
    <row r="79" ht="39" customHeight="1" spans="3:13">
      <c r="C79" s="333" t="s">
        <v>10</v>
      </c>
      <c r="D79" s="125" t="s">
        <v>40</v>
      </c>
      <c r="E79" s="709"/>
      <c r="F79" s="709"/>
      <c r="G79" s="709"/>
      <c r="H79" s="710"/>
      <c r="I79" s="218" t="s">
        <v>69</v>
      </c>
      <c r="J79" s="124" t="s">
        <v>70</v>
      </c>
      <c r="K79" s="124" t="s">
        <v>71</v>
      </c>
      <c r="L79" s="124" t="s">
        <v>31</v>
      </c>
      <c r="M79" s="735"/>
    </row>
    <row r="80" ht="21" customHeight="1" spans="3:14">
      <c r="C80" s="237">
        <v>3</v>
      </c>
      <c r="D80" s="344" t="s">
        <v>48</v>
      </c>
      <c r="E80" s="714"/>
      <c r="F80" s="714"/>
      <c r="G80" s="714"/>
      <c r="H80" s="714"/>
      <c r="I80" s="714"/>
      <c r="J80" s="714"/>
      <c r="K80" s="714"/>
      <c r="L80" s="736"/>
      <c r="M80" s="756"/>
      <c r="N80" s="756"/>
    </row>
    <row r="81" ht="21" customHeight="1" spans="3:12">
      <c r="C81" s="742"/>
      <c r="D81" s="237" t="s">
        <v>99</v>
      </c>
      <c r="E81" s="706" t="s">
        <v>100</v>
      </c>
      <c r="F81" s="715"/>
      <c r="G81" s="715"/>
      <c r="H81" s="743"/>
      <c r="I81" s="737">
        <f>'3.1 Sarana Prasarana'!M25</f>
        <v>0</v>
      </c>
      <c r="J81" s="738"/>
      <c r="K81" s="237"/>
      <c r="L81" s="237"/>
    </row>
    <row r="82" ht="21" customHeight="1" spans="3:16">
      <c r="C82" s="701"/>
      <c r="D82" s="237" t="s">
        <v>101</v>
      </c>
      <c r="E82" s="706" t="s">
        <v>102</v>
      </c>
      <c r="F82" s="715"/>
      <c r="G82" s="715"/>
      <c r="H82" s="743"/>
      <c r="I82" s="737">
        <f>'3.1 Sarana Prasarana'!M36</f>
        <v>0</v>
      </c>
      <c r="J82" s="738"/>
      <c r="K82" s="237"/>
      <c r="L82" s="237"/>
      <c r="O82" s="118">
        <v>1</v>
      </c>
      <c r="P82" s="726">
        <v>5.1</v>
      </c>
    </row>
    <row r="83" ht="21" customHeight="1" spans="3:16">
      <c r="C83" s="701"/>
      <c r="D83" s="237" t="s">
        <v>103</v>
      </c>
      <c r="E83" s="706" t="s">
        <v>104</v>
      </c>
      <c r="F83" s="715"/>
      <c r="G83" s="715"/>
      <c r="H83" s="743"/>
      <c r="I83" s="737">
        <f>'3.1 Sarana Prasarana'!M49</f>
        <v>0</v>
      </c>
      <c r="J83" s="738"/>
      <c r="K83" s="237"/>
      <c r="L83" s="237"/>
      <c r="O83" s="118">
        <v>2</v>
      </c>
      <c r="P83" s="726">
        <v>10.2</v>
      </c>
    </row>
    <row r="84" ht="21" customHeight="1" spans="3:16">
      <c r="C84" s="744"/>
      <c r="D84" s="745"/>
      <c r="E84" s="746"/>
      <c r="F84" s="747" t="s">
        <v>82</v>
      </c>
      <c r="G84" s="709"/>
      <c r="H84" s="710"/>
      <c r="I84" s="757">
        <f>SUM(I81:I83)</f>
        <v>0</v>
      </c>
      <c r="J84" s="758">
        <v>0.1</v>
      </c>
      <c r="K84" s="731">
        <v>3</v>
      </c>
      <c r="L84" s="759"/>
      <c r="O84" s="118">
        <v>3</v>
      </c>
      <c r="P84" s="726">
        <v>15.3</v>
      </c>
    </row>
    <row r="85" ht="21" customHeight="1" spans="3:16">
      <c r="C85" s="744"/>
      <c r="D85" s="745"/>
      <c r="E85" s="746"/>
      <c r="F85" s="747" t="s">
        <v>83</v>
      </c>
      <c r="G85" s="709"/>
      <c r="H85" s="709"/>
      <c r="I85" s="710"/>
      <c r="J85" s="757">
        <f>SUM(I84*J84)</f>
        <v>0</v>
      </c>
      <c r="K85" s="760">
        <f>SUM(J85*K84)</f>
        <v>0</v>
      </c>
      <c r="L85" s="731" t="str">
        <f>IF($K$85&lt;=5.1,"CUKUP",IF($K$85&lt;=10.2,"BAIK",IF($K$85&lt;=15.3,"BAIK SEKALI",IF($K$85&lt;=20.4,"PARIPURNA","FALSE"))))</f>
        <v>CUKUP</v>
      </c>
      <c r="O85" s="118">
        <v>4</v>
      </c>
      <c r="P85" s="726">
        <v>20.4</v>
      </c>
    </row>
    <row r="86" ht="21" customHeight="1" spans="3:12">
      <c r="C86" s="144"/>
      <c r="D86" s="144"/>
      <c r="E86" s="144"/>
      <c r="F86" s="144"/>
      <c r="G86" s="144"/>
      <c r="H86" s="144"/>
      <c r="I86" s="144"/>
      <c r="J86" s="144"/>
      <c r="K86" s="144"/>
      <c r="L86" s="144"/>
    </row>
    <row r="87" spans="3:12">
      <c r="C87" s="230"/>
      <c r="D87" s="231"/>
      <c r="E87" s="231"/>
      <c r="F87" s="231"/>
      <c r="G87" s="231"/>
      <c r="H87" s="231"/>
      <c r="I87" s="231"/>
      <c r="J87" s="231"/>
      <c r="K87" s="231"/>
      <c r="L87" s="257"/>
    </row>
    <row r="88" spans="3:12">
      <c r="C88" s="143"/>
      <c r="D88" s="712" t="s">
        <v>84</v>
      </c>
      <c r="E88" s="712"/>
      <c r="F88" s="275"/>
      <c r="G88" s="144"/>
      <c r="H88" s="144"/>
      <c r="I88" s="144"/>
      <c r="J88" s="144"/>
      <c r="K88" s="144"/>
      <c r="L88" s="153"/>
    </row>
    <row r="89" spans="3:12">
      <c r="C89" s="143"/>
      <c r="D89" s="712" t="s">
        <v>85</v>
      </c>
      <c r="E89" s="712"/>
      <c r="F89" s="275"/>
      <c r="G89" s="144"/>
      <c r="H89" s="144"/>
      <c r="I89" s="144"/>
      <c r="J89" s="144"/>
      <c r="K89" s="144"/>
      <c r="L89" s="153"/>
    </row>
    <row r="90" spans="3:12">
      <c r="C90" s="143"/>
      <c r="D90" s="713" t="s">
        <v>105</v>
      </c>
      <c r="E90" s="713"/>
      <c r="F90" s="713"/>
      <c r="G90" s="144"/>
      <c r="H90" s="144"/>
      <c r="I90" s="144"/>
      <c r="J90" s="144"/>
      <c r="K90" s="144"/>
      <c r="L90" s="153"/>
    </row>
    <row r="91" ht="21" customHeight="1" spans="3:12">
      <c r="C91" s="618"/>
      <c r="D91" s="496"/>
      <c r="E91" s="496"/>
      <c r="F91" s="496"/>
      <c r="G91" s="496"/>
      <c r="H91" s="496"/>
      <c r="I91" s="496"/>
      <c r="J91" s="496"/>
      <c r="K91" s="496"/>
      <c r="L91" s="646"/>
    </row>
    <row r="92" ht="21" customHeight="1" spans="3:12">
      <c r="C92" s="618"/>
      <c r="D92" s="496"/>
      <c r="E92" s="496"/>
      <c r="F92" s="496"/>
      <c r="G92" s="496"/>
      <c r="H92" s="496"/>
      <c r="I92" s="496"/>
      <c r="J92" s="496"/>
      <c r="K92" s="496"/>
      <c r="L92" s="646"/>
    </row>
    <row r="93" ht="21" customHeight="1" spans="3:12">
      <c r="C93" s="618"/>
      <c r="D93" s="496"/>
      <c r="E93" s="496"/>
      <c r="F93" s="496"/>
      <c r="G93" s="496"/>
      <c r="H93" s="496"/>
      <c r="I93" s="496"/>
      <c r="J93" s="496"/>
      <c r="K93" s="496"/>
      <c r="L93" s="646"/>
    </row>
    <row r="94" ht="21" customHeight="1" spans="3:12">
      <c r="C94" s="618"/>
      <c r="D94" s="496"/>
      <c r="E94" s="496"/>
      <c r="F94" s="496"/>
      <c r="G94" s="496"/>
      <c r="H94" s="496"/>
      <c r="I94" s="496"/>
      <c r="J94" s="496"/>
      <c r="K94" s="496"/>
      <c r="L94" s="646"/>
    </row>
    <row r="95" ht="21" customHeight="1" spans="3:12">
      <c r="C95" s="618"/>
      <c r="D95" s="496"/>
      <c r="E95" s="496"/>
      <c r="F95" s="496"/>
      <c r="G95" s="496"/>
      <c r="H95" s="496"/>
      <c r="I95" s="496"/>
      <c r="J95" s="496"/>
      <c r="K95" s="496"/>
      <c r="L95" s="646"/>
    </row>
    <row r="96" ht="21" customHeight="1" spans="3:12">
      <c r="C96" s="618"/>
      <c r="D96" s="496"/>
      <c r="E96" s="496"/>
      <c r="F96" s="496"/>
      <c r="G96" s="496"/>
      <c r="H96" s="496"/>
      <c r="I96" s="496"/>
      <c r="J96" s="496"/>
      <c r="K96" s="496"/>
      <c r="L96" s="646"/>
    </row>
    <row r="97" ht="21" customHeight="1" spans="3:12">
      <c r="C97" s="618"/>
      <c r="D97" s="496"/>
      <c r="E97" s="496"/>
      <c r="F97" s="496"/>
      <c r="G97" s="496"/>
      <c r="H97" s="496"/>
      <c r="I97" s="496"/>
      <c r="J97" s="496"/>
      <c r="K97" s="496"/>
      <c r="L97" s="646"/>
    </row>
    <row r="98" ht="21" customHeight="1" spans="3:12">
      <c r="C98" s="619"/>
      <c r="D98" s="620"/>
      <c r="E98" s="620"/>
      <c r="F98" s="620"/>
      <c r="G98" s="620"/>
      <c r="H98" s="620"/>
      <c r="I98" s="620"/>
      <c r="J98" s="620"/>
      <c r="K98" s="620"/>
      <c r="L98" s="647"/>
    </row>
    <row r="99" ht="21" customHeight="1" spans="3:12">
      <c r="C99" s="144"/>
      <c r="D99" s="144"/>
      <c r="E99" s="144"/>
      <c r="F99" s="144"/>
      <c r="G99" s="144"/>
      <c r="H99" s="144"/>
      <c r="I99" s="733" t="s">
        <v>106</v>
      </c>
      <c r="J99" s="144"/>
      <c r="K99" s="144"/>
      <c r="L99" s="144"/>
    </row>
    <row r="100" ht="21" customHeight="1" spans="3:12"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</row>
    <row r="101" ht="33" customHeight="1" spans="3:13">
      <c r="C101" s="217" t="s">
        <v>10</v>
      </c>
      <c r="D101" s="125" t="s">
        <v>40</v>
      </c>
      <c r="E101" s="709"/>
      <c r="F101" s="709"/>
      <c r="G101" s="709"/>
      <c r="H101" s="710"/>
      <c r="I101" s="218" t="s">
        <v>69</v>
      </c>
      <c r="J101" s="124" t="s">
        <v>70</v>
      </c>
      <c r="K101" s="124" t="s">
        <v>71</v>
      </c>
      <c r="L101" s="124" t="s">
        <v>31</v>
      </c>
      <c r="M101" s="735"/>
    </row>
    <row r="102" ht="21" customHeight="1" spans="3:12">
      <c r="C102" s="237">
        <v>4</v>
      </c>
      <c r="D102" s="748" t="s">
        <v>107</v>
      </c>
      <c r="E102" s="126"/>
      <c r="F102" s="126"/>
      <c r="G102" s="126"/>
      <c r="H102" s="152"/>
      <c r="I102" s="237"/>
      <c r="J102" s="237"/>
      <c r="K102" s="237"/>
      <c r="L102" s="237"/>
    </row>
    <row r="103" ht="21" customHeight="1" spans="3:12">
      <c r="C103" s="135"/>
      <c r="D103" s="237" t="s">
        <v>108</v>
      </c>
      <c r="E103" s="706" t="s">
        <v>109</v>
      </c>
      <c r="F103" s="126"/>
      <c r="G103" s="126"/>
      <c r="H103" s="152"/>
      <c r="I103" s="154">
        <f>'4.1-Standar Organisasi, Adminis'!M19</f>
        <v>0</v>
      </c>
      <c r="J103" s="237"/>
      <c r="K103" s="238"/>
      <c r="L103" s="238"/>
    </row>
    <row r="104" ht="21" customHeight="1" spans="3:12">
      <c r="C104" s="143"/>
      <c r="D104" s="237" t="s">
        <v>110</v>
      </c>
      <c r="E104" s="706" t="s">
        <v>111</v>
      </c>
      <c r="F104" s="126"/>
      <c r="G104" s="126"/>
      <c r="H104" s="152"/>
      <c r="I104" s="154">
        <f>'4.1-Standar Organisasi, Adminis'!M38</f>
        <v>0</v>
      </c>
      <c r="J104" s="237"/>
      <c r="K104" s="238"/>
      <c r="L104" s="238"/>
    </row>
    <row r="105" ht="21" customHeight="1" spans="3:16">
      <c r="C105" s="143"/>
      <c r="D105" s="237" t="s">
        <v>112</v>
      </c>
      <c r="E105" s="706" t="s">
        <v>113</v>
      </c>
      <c r="F105" s="126"/>
      <c r="G105" s="126"/>
      <c r="H105" s="152"/>
      <c r="I105" s="154">
        <f>'4.1-Standar Organisasi, Adminis'!M50</f>
        <v>0</v>
      </c>
      <c r="J105" s="237"/>
      <c r="K105" s="238"/>
      <c r="L105" s="238"/>
      <c r="O105" s="118">
        <v>1</v>
      </c>
      <c r="P105" s="726">
        <v>22.4</v>
      </c>
    </row>
    <row r="106" ht="21" customHeight="1" spans="3:16">
      <c r="C106" s="143"/>
      <c r="D106" s="237" t="s">
        <v>114</v>
      </c>
      <c r="E106" s="706" t="s">
        <v>115</v>
      </c>
      <c r="F106" s="126"/>
      <c r="G106" s="126"/>
      <c r="H106" s="152"/>
      <c r="I106" s="154">
        <f>'4.1-Standar Organisasi, Adminis'!M67</f>
        <v>0</v>
      </c>
      <c r="J106" s="237"/>
      <c r="K106" s="238"/>
      <c r="L106" s="238"/>
      <c r="O106" s="118">
        <v>2</v>
      </c>
      <c r="P106" s="726">
        <v>44.8</v>
      </c>
    </row>
    <row r="107" ht="21" customHeight="1" spans="3:16">
      <c r="C107" s="749"/>
      <c r="D107" s="750"/>
      <c r="E107" s="751"/>
      <c r="F107" s="752" t="s">
        <v>116</v>
      </c>
      <c r="G107" s="753"/>
      <c r="H107" s="754"/>
      <c r="I107" s="761">
        <f>SUM(I103:I106)</f>
        <v>0</v>
      </c>
      <c r="J107" s="133">
        <v>0.2</v>
      </c>
      <c r="K107" s="217">
        <v>4</v>
      </c>
      <c r="L107" s="739"/>
      <c r="O107" s="118">
        <v>3</v>
      </c>
      <c r="P107" s="726">
        <v>67.2</v>
      </c>
    </row>
    <row r="108" ht="21" customHeight="1" spans="3:16">
      <c r="C108" s="749"/>
      <c r="D108" s="750"/>
      <c r="E108" s="717"/>
      <c r="F108" s="708" t="s">
        <v>83</v>
      </c>
      <c r="G108" s="709"/>
      <c r="H108" s="709"/>
      <c r="I108" s="710"/>
      <c r="J108" s="728">
        <f>SUM(I107*J107)</f>
        <v>0</v>
      </c>
      <c r="K108" s="730">
        <f>SUM(J108*K107)</f>
        <v>0</v>
      </c>
      <c r="L108" s="731" t="str">
        <f>IF($K$108&lt;=22.4,"CUKUP",IF($K$108&lt;=44.8,"BAIK",IF($K$108&lt;=67.2,"BAIK SEKALI",IF($K$108&lt;=89.6,"PARIPURNA","FALSE"))))</f>
        <v>CUKUP</v>
      </c>
      <c r="O108" s="118">
        <v>4</v>
      </c>
      <c r="P108" s="726">
        <v>89.6</v>
      </c>
    </row>
    <row r="109" ht="21" customHeight="1" spans="3:12">
      <c r="C109" s="144"/>
      <c r="D109" s="275"/>
      <c r="E109" s="740"/>
      <c r="F109" s="755"/>
      <c r="G109" s="755"/>
      <c r="H109" s="755"/>
      <c r="I109" s="144"/>
      <c r="J109" s="144"/>
      <c r="K109" s="144"/>
      <c r="L109" s="144"/>
    </row>
    <row r="110" spans="3:12">
      <c r="C110" s="230"/>
      <c r="D110" s="231"/>
      <c r="E110" s="231"/>
      <c r="F110" s="231"/>
      <c r="G110" s="231"/>
      <c r="H110" s="231"/>
      <c r="I110" s="231"/>
      <c r="J110" s="231"/>
      <c r="K110" s="231"/>
      <c r="L110" s="257"/>
    </row>
    <row r="111" spans="3:12">
      <c r="C111" s="143"/>
      <c r="D111" s="712" t="s">
        <v>84</v>
      </c>
      <c r="E111" s="712"/>
      <c r="F111" s="275"/>
      <c r="G111" s="144"/>
      <c r="H111" s="144"/>
      <c r="I111" s="144"/>
      <c r="J111" s="144"/>
      <c r="K111" s="144"/>
      <c r="L111" s="153"/>
    </row>
    <row r="112" spans="3:12">
      <c r="C112" s="143"/>
      <c r="D112" s="712" t="s">
        <v>85</v>
      </c>
      <c r="E112" s="712"/>
      <c r="F112" s="275"/>
      <c r="G112" s="144"/>
      <c r="H112" s="144"/>
      <c r="I112" s="144"/>
      <c r="J112" s="144"/>
      <c r="K112" s="144"/>
      <c r="L112" s="153"/>
    </row>
    <row r="113" spans="3:12">
      <c r="C113" s="143"/>
      <c r="D113" s="713" t="s">
        <v>117</v>
      </c>
      <c r="E113" s="713"/>
      <c r="F113" s="713"/>
      <c r="G113" s="144"/>
      <c r="H113" s="144"/>
      <c r="I113" s="144"/>
      <c r="J113" s="144"/>
      <c r="K113" s="144"/>
      <c r="L113" s="153"/>
    </row>
    <row r="114" ht="21" customHeight="1" spans="3:12">
      <c r="C114" s="618"/>
      <c r="D114" s="496"/>
      <c r="E114" s="496"/>
      <c r="F114" s="496"/>
      <c r="G114" s="496"/>
      <c r="H114" s="496"/>
      <c r="I114" s="496"/>
      <c r="J114" s="496"/>
      <c r="K114" s="496"/>
      <c r="L114" s="646"/>
    </row>
    <row r="115" ht="21" customHeight="1" spans="3:12">
      <c r="C115" s="618"/>
      <c r="D115" s="496"/>
      <c r="E115" s="496"/>
      <c r="F115" s="496"/>
      <c r="G115" s="496"/>
      <c r="H115" s="496"/>
      <c r="I115" s="496"/>
      <c r="J115" s="496"/>
      <c r="K115" s="496"/>
      <c r="L115" s="646"/>
    </row>
    <row r="116" ht="21" customHeight="1" spans="3:12">
      <c r="C116" s="618"/>
      <c r="D116" s="496"/>
      <c r="E116" s="496"/>
      <c r="F116" s="496"/>
      <c r="G116" s="496"/>
      <c r="H116" s="496"/>
      <c r="I116" s="496"/>
      <c r="J116" s="496"/>
      <c r="K116" s="496"/>
      <c r="L116" s="646"/>
    </row>
    <row r="117" ht="21" customHeight="1" spans="3:12">
      <c r="C117" s="618"/>
      <c r="D117" s="496"/>
      <c r="E117" s="496"/>
      <c r="F117" s="496"/>
      <c r="G117" s="496"/>
      <c r="H117" s="496"/>
      <c r="I117" s="496"/>
      <c r="J117" s="496"/>
      <c r="K117" s="496"/>
      <c r="L117" s="646"/>
    </row>
    <row r="118" ht="21" customHeight="1" spans="3:12">
      <c r="C118" s="618"/>
      <c r="D118" s="496"/>
      <c r="E118" s="496"/>
      <c r="F118" s="496"/>
      <c r="G118" s="496"/>
      <c r="H118" s="496"/>
      <c r="I118" s="496"/>
      <c r="J118" s="496"/>
      <c r="K118" s="496"/>
      <c r="L118" s="646"/>
    </row>
    <row r="119" ht="21" customHeight="1" spans="3:12">
      <c r="C119" s="618"/>
      <c r="D119" s="496"/>
      <c r="E119" s="496"/>
      <c r="F119" s="496"/>
      <c r="G119" s="496"/>
      <c r="H119" s="496"/>
      <c r="I119" s="496"/>
      <c r="J119" s="496"/>
      <c r="K119" s="496"/>
      <c r="L119" s="646"/>
    </row>
    <row r="120" ht="21" customHeight="1" spans="3:12">
      <c r="C120" s="618"/>
      <c r="D120" s="496"/>
      <c r="E120" s="496"/>
      <c r="F120" s="496"/>
      <c r="G120" s="496"/>
      <c r="H120" s="496"/>
      <c r="I120" s="496"/>
      <c r="J120" s="496"/>
      <c r="K120" s="496"/>
      <c r="L120" s="646"/>
    </row>
    <row r="121" ht="21" customHeight="1" spans="3:12">
      <c r="C121" s="619"/>
      <c r="D121" s="620"/>
      <c r="E121" s="620"/>
      <c r="F121" s="620"/>
      <c r="G121" s="620"/>
      <c r="H121" s="620"/>
      <c r="I121" s="620"/>
      <c r="J121" s="620"/>
      <c r="K121" s="620"/>
      <c r="L121" s="647"/>
    </row>
    <row r="122" ht="21" customHeight="1" spans="3:12">
      <c r="C122" s="144"/>
      <c r="D122" s="144"/>
      <c r="E122" s="144"/>
      <c r="F122" s="144"/>
      <c r="G122" s="144"/>
      <c r="H122" s="144"/>
      <c r="I122" s="733" t="s">
        <v>118</v>
      </c>
      <c r="J122" s="144"/>
      <c r="K122" s="144"/>
      <c r="L122" s="144"/>
    </row>
    <row r="123" ht="21" customHeight="1" spans="3:13"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732"/>
    </row>
    <row r="124" ht="21" customHeight="1" spans="3:12"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</row>
    <row r="125" ht="21" hidden="1" customHeight="1" spans="3:12"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</row>
    <row r="126" ht="21" hidden="1" customHeight="1" spans="3:12"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</row>
    <row r="127" ht="21" hidden="1" customHeight="1" spans="3:12"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</row>
    <row r="128" ht="21" hidden="1" customHeight="1" spans="3:12"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</row>
    <row r="129" ht="21" hidden="1" customHeight="1" spans="3:12"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</row>
    <row r="130" ht="21" hidden="1" customHeight="1" spans="3:12"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</row>
    <row r="131" ht="21" hidden="1" customHeight="1" spans="3:12"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</row>
  </sheetData>
  <sheetProtection password="CED0" sheet="1" autoFilter="0" objects="1" scenarios="1"/>
  <mergeCells count="47">
    <mergeCell ref="D5:L5"/>
    <mergeCell ref="D6:L6"/>
    <mergeCell ref="D7:L7"/>
    <mergeCell ref="E9:F9"/>
    <mergeCell ref="H9:K9"/>
    <mergeCell ref="E10:F10"/>
    <mergeCell ref="H10:K10"/>
    <mergeCell ref="E11:F11"/>
    <mergeCell ref="H11:K11"/>
    <mergeCell ref="E12:F12"/>
    <mergeCell ref="H12:K12"/>
    <mergeCell ref="E13:F13"/>
    <mergeCell ref="H13:K13"/>
    <mergeCell ref="E14:F14"/>
    <mergeCell ref="H14:K14"/>
    <mergeCell ref="E15:F15"/>
    <mergeCell ref="H15:K15"/>
    <mergeCell ref="E16:F16"/>
    <mergeCell ref="H16:K16"/>
    <mergeCell ref="E17:F17"/>
    <mergeCell ref="H17:K17"/>
    <mergeCell ref="D24:H24"/>
    <mergeCell ref="E26:H26"/>
    <mergeCell ref="E27:H27"/>
    <mergeCell ref="E28:H28"/>
    <mergeCell ref="E29:H29"/>
    <mergeCell ref="E30:H30"/>
    <mergeCell ref="F31:H31"/>
    <mergeCell ref="G32:I32"/>
    <mergeCell ref="I54:L54"/>
    <mergeCell ref="D56:H56"/>
    <mergeCell ref="F63:H63"/>
    <mergeCell ref="F64:I64"/>
    <mergeCell ref="I77:L77"/>
    <mergeCell ref="D79:H79"/>
    <mergeCell ref="F84:H84"/>
    <mergeCell ref="F85:I85"/>
    <mergeCell ref="I99:L99"/>
    <mergeCell ref="D101:H101"/>
    <mergeCell ref="D102:H102"/>
    <mergeCell ref="E103:H103"/>
    <mergeCell ref="E104:H104"/>
    <mergeCell ref="E105:H105"/>
    <mergeCell ref="E106:H106"/>
    <mergeCell ref="F107:H107"/>
    <mergeCell ref="F108:I108"/>
    <mergeCell ref="I122:L122"/>
  </mergeCells>
  <pageMargins left="0.78740157480315" right="0.78740157480315" top="0.984251968503937" bottom="0.78740157480315" header="0" footer="0"/>
  <pageSetup paperSize="9" orientation="landscape"/>
  <headerFooter/>
  <rowBreaks count="4" manualBreakCount="4">
    <brk id="22" max="16383" man="1"/>
    <brk id="54" max="16383" man="1"/>
    <brk id="77" max="16383" man="1"/>
    <brk id="99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C1:N130"/>
  <sheetViews>
    <sheetView showGridLines="0" showRowColHeaders="0" zoomScale="90" zoomScaleNormal="90" workbookViewId="0">
      <selection activeCell="A1" sqref="A1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3" width="6" style="113" customWidth="1"/>
    <col min="4" max="4" width="6.09090909090909" style="113" customWidth="1"/>
    <col min="5" max="5" width="12.5454545454545" style="113" customWidth="1"/>
    <col min="6" max="6" width="19.4545454545455" style="113" customWidth="1"/>
    <col min="7" max="7" width="3.09090909090909" style="113" customWidth="1"/>
    <col min="8" max="8" width="25.3636363636364" style="113" customWidth="1"/>
    <col min="9" max="9" width="13.3636363636364" style="113" customWidth="1"/>
    <col min="10" max="11" width="14.6363636363636" style="113" customWidth="1"/>
    <col min="12" max="12" width="15.9090909090909" style="113" customWidth="1"/>
    <col min="13" max="13" width="0.454545454545455" style="113" customWidth="1"/>
    <col min="14" max="14" width="1.09090909090909" style="113" customWidth="1"/>
    <col min="15" max="16384" width="12.5454545454545" style="113" hidden="1"/>
  </cols>
  <sheetData>
    <row r="1" ht="21" customHeight="1" spans="3:13">
      <c r="C1" s="579"/>
      <c r="D1" s="580"/>
      <c r="E1" s="580"/>
      <c r="F1" s="580"/>
      <c r="G1" s="580"/>
      <c r="H1" s="580"/>
      <c r="I1" s="580"/>
      <c r="J1" s="580"/>
      <c r="K1" s="580"/>
      <c r="L1" s="580"/>
      <c r="M1" s="627"/>
    </row>
    <row r="2" ht="21" customHeight="1" spans="3:13">
      <c r="C2" s="581"/>
      <c r="D2" s="582"/>
      <c r="E2" s="583" t="s">
        <v>55</v>
      </c>
      <c r="F2" s="582"/>
      <c r="G2" s="582"/>
      <c r="H2" s="582"/>
      <c r="I2" s="582"/>
      <c r="J2" s="582"/>
      <c r="K2" s="582"/>
      <c r="L2" s="582"/>
      <c r="M2" s="628"/>
    </row>
    <row r="3" ht="21" customHeight="1" spans="3:13">
      <c r="C3" s="581"/>
      <c r="D3" s="582"/>
      <c r="E3" s="582"/>
      <c r="F3" s="582"/>
      <c r="G3" s="582"/>
      <c r="H3" s="582"/>
      <c r="I3" s="582"/>
      <c r="J3" s="582"/>
      <c r="K3" s="582"/>
      <c r="L3" s="582"/>
      <c r="M3" s="628"/>
    </row>
    <row r="4" ht="21" customHeight="1" spans="3:13">
      <c r="C4" s="581"/>
      <c r="D4" s="582"/>
      <c r="E4" s="582"/>
      <c r="F4" s="582"/>
      <c r="G4" s="582"/>
      <c r="H4" s="582"/>
      <c r="I4" s="582"/>
      <c r="J4" s="582"/>
      <c r="K4" s="582"/>
      <c r="L4" s="582"/>
      <c r="M4" s="628"/>
    </row>
    <row r="5" ht="21" customHeight="1" spans="3:13">
      <c r="C5" s="581"/>
      <c r="D5" s="584" t="s">
        <v>1</v>
      </c>
      <c r="E5" s="585"/>
      <c r="F5" s="585"/>
      <c r="G5" s="585"/>
      <c r="H5" s="585"/>
      <c r="I5" s="585"/>
      <c r="J5" s="585"/>
      <c r="K5" s="585"/>
      <c r="L5" s="585"/>
      <c r="M5" s="628"/>
    </row>
    <row r="6" ht="21" customHeight="1" spans="3:13">
      <c r="C6" s="581"/>
      <c r="D6" s="586" t="s">
        <v>56</v>
      </c>
      <c r="E6" s="585"/>
      <c r="F6" s="585"/>
      <c r="G6" s="585"/>
      <c r="H6" s="585"/>
      <c r="I6" s="585"/>
      <c r="J6" s="585"/>
      <c r="K6" s="585"/>
      <c r="L6" s="585"/>
      <c r="M6" s="628"/>
    </row>
    <row r="7" ht="21" customHeight="1" spans="3:13">
      <c r="C7" s="581"/>
      <c r="D7" s="587" t="s">
        <v>6</v>
      </c>
      <c r="E7" s="585"/>
      <c r="F7" s="585"/>
      <c r="G7" s="585"/>
      <c r="H7" s="585"/>
      <c r="I7" s="585"/>
      <c r="J7" s="585"/>
      <c r="K7" s="585"/>
      <c r="L7" s="585"/>
      <c r="M7" s="628"/>
    </row>
    <row r="8" ht="21" customHeight="1" spans="3:13">
      <c r="C8" s="581"/>
      <c r="D8" s="582"/>
      <c r="E8" s="582"/>
      <c r="F8" s="582"/>
      <c r="G8" s="582"/>
      <c r="H8" s="582"/>
      <c r="I8" s="582"/>
      <c r="J8" s="582"/>
      <c r="K8" s="582"/>
      <c r="L8" s="582"/>
      <c r="M8" s="628"/>
    </row>
    <row r="9" ht="21" customHeight="1" spans="3:13">
      <c r="C9" s="581"/>
      <c r="D9" s="582"/>
      <c r="E9" s="588" t="s">
        <v>57</v>
      </c>
      <c r="F9" s="179"/>
      <c r="G9" s="589" t="s">
        <v>21</v>
      </c>
      <c r="H9" s="590"/>
      <c r="I9" s="629"/>
      <c r="J9" s="629"/>
      <c r="K9" s="630"/>
      <c r="L9" s="631"/>
      <c r="M9" s="632"/>
    </row>
    <row r="10" ht="21" customHeight="1" spans="3:13">
      <c r="C10" s="581"/>
      <c r="D10" s="582"/>
      <c r="E10" s="588" t="s">
        <v>58</v>
      </c>
      <c r="F10" s="179"/>
      <c r="G10" s="589" t="s">
        <v>21</v>
      </c>
      <c r="H10" s="590"/>
      <c r="I10" s="629"/>
      <c r="J10" s="629"/>
      <c r="K10" s="630"/>
      <c r="L10" s="631"/>
      <c r="M10" s="632"/>
    </row>
    <row r="11" ht="21" customHeight="1" spans="3:13">
      <c r="C11" s="581"/>
      <c r="D11" s="582"/>
      <c r="E11" s="588" t="s">
        <v>59</v>
      </c>
      <c r="F11" s="179"/>
      <c r="G11" s="589" t="s">
        <v>21</v>
      </c>
      <c r="H11" s="590"/>
      <c r="I11" s="629"/>
      <c r="J11" s="629"/>
      <c r="K11" s="630"/>
      <c r="L11" s="631"/>
      <c r="M11" s="632"/>
    </row>
    <row r="12" ht="21" customHeight="1" spans="3:13">
      <c r="C12" s="581"/>
      <c r="D12" s="582"/>
      <c r="E12" s="588" t="s">
        <v>60</v>
      </c>
      <c r="F12" s="179"/>
      <c r="G12" s="589" t="s">
        <v>21</v>
      </c>
      <c r="H12" s="590"/>
      <c r="I12" s="629"/>
      <c r="J12" s="629"/>
      <c r="K12" s="630"/>
      <c r="L12" s="631"/>
      <c r="M12" s="632"/>
    </row>
    <row r="13" ht="21" customHeight="1" spans="3:13">
      <c r="C13" s="581"/>
      <c r="D13" s="582"/>
      <c r="E13" s="588" t="s">
        <v>61</v>
      </c>
      <c r="F13" s="179"/>
      <c r="G13" s="589" t="s">
        <v>21</v>
      </c>
      <c r="H13" s="590"/>
      <c r="I13" s="629"/>
      <c r="J13" s="629"/>
      <c r="K13" s="630"/>
      <c r="L13" s="631"/>
      <c r="M13" s="632"/>
    </row>
    <row r="14" ht="21" customHeight="1" spans="3:13">
      <c r="C14" s="581"/>
      <c r="D14" s="582"/>
      <c r="E14" s="588" t="s">
        <v>62</v>
      </c>
      <c r="F14" s="179"/>
      <c r="G14" s="589" t="s">
        <v>21</v>
      </c>
      <c r="H14" s="590"/>
      <c r="I14" s="629"/>
      <c r="J14" s="629"/>
      <c r="K14" s="630"/>
      <c r="L14" s="631"/>
      <c r="M14" s="632"/>
    </row>
    <row r="15" ht="21" customHeight="1" spans="3:13">
      <c r="C15" s="581"/>
      <c r="D15" s="582"/>
      <c r="E15" s="588" t="s">
        <v>63</v>
      </c>
      <c r="F15" s="179"/>
      <c r="G15" s="589" t="s">
        <v>21</v>
      </c>
      <c r="H15" s="590"/>
      <c r="I15" s="629"/>
      <c r="J15" s="629"/>
      <c r="K15" s="630"/>
      <c r="L15" s="631"/>
      <c r="M15" s="632"/>
    </row>
    <row r="16" ht="21" customHeight="1" spans="3:13">
      <c r="C16" s="581"/>
      <c r="D16" s="582"/>
      <c r="E16" s="588" t="s">
        <v>64</v>
      </c>
      <c r="F16" s="179"/>
      <c r="G16" s="589" t="s">
        <v>21</v>
      </c>
      <c r="H16" s="590"/>
      <c r="I16" s="629"/>
      <c r="J16" s="629"/>
      <c r="K16" s="630"/>
      <c r="L16" s="631"/>
      <c r="M16" s="632"/>
    </row>
    <row r="17" ht="21" customHeight="1" spans="3:13">
      <c r="C17" s="581"/>
      <c r="D17" s="582"/>
      <c r="E17" s="588" t="s">
        <v>65</v>
      </c>
      <c r="F17" s="179"/>
      <c r="G17" s="589" t="s">
        <v>21</v>
      </c>
      <c r="H17" s="590"/>
      <c r="I17" s="629"/>
      <c r="J17" s="629"/>
      <c r="K17" s="630"/>
      <c r="L17" s="631"/>
      <c r="M17" s="632"/>
    </row>
    <row r="18" ht="21" customHeight="1" spans="3:13">
      <c r="C18" s="591"/>
      <c r="D18" s="582"/>
      <c r="E18" s="592" t="s">
        <v>66</v>
      </c>
      <c r="F18" s="592"/>
      <c r="G18" s="592"/>
      <c r="H18" s="592"/>
      <c r="I18" s="582"/>
      <c r="J18" s="582"/>
      <c r="K18" s="582"/>
      <c r="L18" s="582"/>
      <c r="M18" s="628"/>
    </row>
    <row r="19" ht="28" customHeight="1" spans="3:13">
      <c r="C19" s="591"/>
      <c r="D19" s="582"/>
      <c r="E19" s="592"/>
      <c r="F19" s="592"/>
      <c r="G19" s="592"/>
      <c r="H19" s="592"/>
      <c r="I19" s="582"/>
      <c r="J19" s="582"/>
      <c r="K19" s="582"/>
      <c r="L19" s="582"/>
      <c r="M19" s="628"/>
    </row>
    <row r="20" ht="21" customHeight="1" spans="3:13">
      <c r="C20" s="591"/>
      <c r="D20" s="582"/>
      <c r="E20" s="593" t="s">
        <v>67</v>
      </c>
      <c r="F20" s="594"/>
      <c r="G20" s="594"/>
      <c r="H20" s="592"/>
      <c r="I20" s="582"/>
      <c r="J20" s="582"/>
      <c r="K20" s="582"/>
      <c r="L20" s="582"/>
      <c r="M20" s="628"/>
    </row>
    <row r="21" ht="21" customHeight="1" spans="3:13">
      <c r="C21" s="591"/>
      <c r="D21" s="582"/>
      <c r="E21" s="595" t="s">
        <v>119</v>
      </c>
      <c r="F21" s="596"/>
      <c r="G21" s="596"/>
      <c r="H21" s="596"/>
      <c r="I21" s="582"/>
      <c r="J21" s="582"/>
      <c r="K21" s="582"/>
      <c r="L21" s="582"/>
      <c r="M21" s="628"/>
    </row>
    <row r="22" ht="21" customHeight="1" spans="3:13">
      <c r="C22" s="597"/>
      <c r="D22" s="598"/>
      <c r="E22" s="598"/>
      <c r="F22" s="598"/>
      <c r="G22" s="598"/>
      <c r="H22" s="598"/>
      <c r="I22" s="598"/>
      <c r="J22" s="598"/>
      <c r="K22" s="598"/>
      <c r="L22" s="598"/>
      <c r="M22" s="633"/>
    </row>
    <row r="23" ht="21" customHeight="1"/>
    <row r="24" ht="36" customHeight="1" spans="3:13">
      <c r="C24" s="599" t="s">
        <v>10</v>
      </c>
      <c r="D24" s="599" t="s">
        <v>40</v>
      </c>
      <c r="E24" s="600"/>
      <c r="F24" s="600"/>
      <c r="G24" s="600"/>
      <c r="H24" s="600"/>
      <c r="I24" s="634" t="s">
        <v>69</v>
      </c>
      <c r="J24" s="634" t="s">
        <v>70</v>
      </c>
      <c r="K24" s="634" t="s">
        <v>71</v>
      </c>
      <c r="L24" s="634" t="s">
        <v>31</v>
      </c>
      <c r="M24" s="635"/>
    </row>
    <row r="25" ht="21" customHeight="1" spans="3:14">
      <c r="C25" s="601">
        <v>1</v>
      </c>
      <c r="D25" s="602" t="s">
        <v>46</v>
      </c>
      <c r="E25" s="603"/>
      <c r="F25" s="604"/>
      <c r="G25" s="604"/>
      <c r="H25" s="604"/>
      <c r="I25" s="604"/>
      <c r="J25" s="604"/>
      <c r="K25" s="604"/>
      <c r="L25" s="636"/>
      <c r="M25" s="637"/>
      <c r="N25" s="637"/>
    </row>
    <row r="26" ht="21" customHeight="1" spans="3:12">
      <c r="C26" s="605"/>
      <c r="D26" s="186" t="s">
        <v>72</v>
      </c>
      <c r="E26" s="606" t="s">
        <v>73</v>
      </c>
      <c r="F26" s="179"/>
      <c r="G26" s="179"/>
      <c r="H26" s="181"/>
      <c r="I26" s="638">
        <f>'1.2 Pembinaan Anggota Muda'!M28</f>
        <v>0</v>
      </c>
      <c r="J26" s="186"/>
      <c r="K26" s="186"/>
      <c r="L26" s="639"/>
    </row>
    <row r="27" ht="21" customHeight="1" spans="3:12">
      <c r="C27" s="607"/>
      <c r="D27" s="186" t="s">
        <v>74</v>
      </c>
      <c r="E27" s="606" t="s">
        <v>75</v>
      </c>
      <c r="F27" s="179"/>
      <c r="G27" s="179"/>
      <c r="H27" s="181"/>
      <c r="I27" s="638">
        <f>'1.2 Pembinaan Anggota Muda'!P44</f>
        <v>0</v>
      </c>
      <c r="J27" s="186"/>
      <c r="K27" s="186"/>
      <c r="L27" s="640"/>
    </row>
    <row r="28" ht="21" customHeight="1" spans="3:12">
      <c r="C28" s="607"/>
      <c r="D28" s="186" t="s">
        <v>76</v>
      </c>
      <c r="E28" s="606" t="s">
        <v>77</v>
      </c>
      <c r="F28" s="179"/>
      <c r="G28" s="179"/>
      <c r="H28" s="181"/>
      <c r="I28" s="638" t="str">
        <f>'1.2 Pembinaan Anggota Muda'!I69</f>
        <v/>
      </c>
      <c r="J28" s="186"/>
      <c r="K28" s="186"/>
      <c r="L28" s="639"/>
    </row>
    <row r="29" ht="21" customHeight="1" spans="3:12">
      <c r="C29" s="607"/>
      <c r="D29" s="186" t="s">
        <v>78</v>
      </c>
      <c r="E29" s="606" t="s">
        <v>79</v>
      </c>
      <c r="F29" s="179"/>
      <c r="G29" s="179"/>
      <c r="H29" s="181"/>
      <c r="I29" s="638">
        <f>'1.2 Pembinaan Anggota Muda'!M83</f>
        <v>0</v>
      </c>
      <c r="J29" s="186"/>
      <c r="K29" s="186"/>
      <c r="L29" s="639"/>
    </row>
    <row r="30" ht="21" customHeight="1" spans="3:12">
      <c r="C30" s="607"/>
      <c r="D30" s="186" t="s">
        <v>80</v>
      </c>
      <c r="E30" s="606" t="s">
        <v>81</v>
      </c>
      <c r="F30" s="179"/>
      <c r="G30" s="179"/>
      <c r="H30" s="181"/>
      <c r="I30" s="638">
        <f>'1.2 Pembinaan Anggota Muda'!M95</f>
        <v>0</v>
      </c>
      <c r="J30" s="186"/>
      <c r="K30" s="186"/>
      <c r="L30" s="639"/>
    </row>
    <row r="31" ht="21" customHeight="1" spans="3:12">
      <c r="C31" s="607"/>
      <c r="D31" s="608"/>
      <c r="E31" s="608"/>
      <c r="F31" s="609" t="s">
        <v>82</v>
      </c>
      <c r="G31" s="610"/>
      <c r="H31" s="611"/>
      <c r="I31" s="641">
        <f>SUM(I26:I30)</f>
        <v>0</v>
      </c>
      <c r="J31" s="599">
        <v>0.35</v>
      </c>
      <c r="K31" s="599">
        <v>5</v>
      </c>
      <c r="L31" s="642"/>
    </row>
    <row r="32" ht="21" customHeight="1" spans="3:12">
      <c r="C32" s="612"/>
      <c r="D32" s="613"/>
      <c r="E32" s="608"/>
      <c r="F32" s="609"/>
      <c r="G32" s="609" t="s">
        <v>83</v>
      </c>
      <c r="H32" s="610"/>
      <c r="I32" s="610"/>
      <c r="J32" s="643">
        <f>SUM(I31*J31)</f>
        <v>0</v>
      </c>
      <c r="K32" s="643">
        <f>SUM(J32*K31)</f>
        <v>0</v>
      </c>
      <c r="L32" s="644" t="str">
        <f>IF($K$32&lt;=42,"CUKUP",IF($K$32&lt;=84,"BAIK",IF($K$32&lt;=126,"BAIK SEKALI",IF($K$32&lt;=168,"PARIPURNA","FALSE"))))</f>
        <v>CUKUP</v>
      </c>
    </row>
    <row r="33" spans="3:12"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3:12">
      <c r="C34" s="614"/>
      <c r="D34" s="615"/>
      <c r="E34" s="615"/>
      <c r="F34" s="615"/>
      <c r="G34" s="615"/>
      <c r="H34" s="615"/>
      <c r="I34" s="615"/>
      <c r="J34" s="615"/>
      <c r="K34" s="615"/>
      <c r="L34" s="645"/>
    </row>
    <row r="35" spans="3:12">
      <c r="C35" s="175"/>
      <c r="D35" s="616" t="s">
        <v>84</v>
      </c>
      <c r="E35" s="616"/>
      <c r="F35" s="112"/>
      <c r="G35" s="112"/>
      <c r="H35" s="112"/>
      <c r="I35" s="112"/>
      <c r="J35" s="112"/>
      <c r="K35" s="112"/>
      <c r="L35" s="199"/>
    </row>
    <row r="36" spans="3:12">
      <c r="C36" s="175"/>
      <c r="D36" s="616" t="s">
        <v>85</v>
      </c>
      <c r="E36" s="616"/>
      <c r="F36" s="112"/>
      <c r="G36" s="112"/>
      <c r="H36" s="112"/>
      <c r="I36" s="112"/>
      <c r="J36" s="112"/>
      <c r="K36" s="112"/>
      <c r="L36" s="199"/>
    </row>
    <row r="37" spans="3:12">
      <c r="C37" s="175"/>
      <c r="D37" s="616" t="s">
        <v>86</v>
      </c>
      <c r="E37" s="617"/>
      <c r="F37" s="617"/>
      <c r="G37" s="617"/>
      <c r="H37" s="617"/>
      <c r="I37" s="617"/>
      <c r="J37" s="617"/>
      <c r="K37" s="112"/>
      <c r="L37" s="199"/>
    </row>
    <row r="38" ht="12" customHeight="1" spans="3:12">
      <c r="C38" s="618"/>
      <c r="D38" s="496"/>
      <c r="E38" s="496"/>
      <c r="F38" s="496"/>
      <c r="G38" s="496"/>
      <c r="H38" s="496"/>
      <c r="I38" s="496"/>
      <c r="J38" s="496"/>
      <c r="K38" s="496"/>
      <c r="L38" s="646"/>
    </row>
    <row r="39" ht="16.5" customHeight="1" spans="3:12">
      <c r="C39" s="618"/>
      <c r="D39" s="496"/>
      <c r="E39" s="496"/>
      <c r="F39" s="496"/>
      <c r="G39" s="496"/>
      <c r="H39" s="496"/>
      <c r="I39" s="496"/>
      <c r="J39" s="496"/>
      <c r="K39" s="496"/>
      <c r="L39" s="646"/>
    </row>
    <row r="40" ht="4.5" customHeight="1" spans="3:12">
      <c r="C40" s="618"/>
      <c r="D40" s="496"/>
      <c r="E40" s="496"/>
      <c r="F40" s="496"/>
      <c r="G40" s="496"/>
      <c r="H40" s="496"/>
      <c r="I40" s="496"/>
      <c r="J40" s="496"/>
      <c r="K40" s="496"/>
      <c r="L40" s="646"/>
    </row>
    <row r="41" ht="9" customHeight="1" spans="3:12">
      <c r="C41" s="618"/>
      <c r="D41" s="496"/>
      <c r="E41" s="496"/>
      <c r="F41" s="496"/>
      <c r="G41" s="496"/>
      <c r="H41" s="496"/>
      <c r="I41" s="496"/>
      <c r="J41" s="496"/>
      <c r="K41" s="496"/>
      <c r="L41" s="646"/>
    </row>
    <row r="42" ht="9" customHeight="1" spans="3:12">
      <c r="C42" s="618"/>
      <c r="D42" s="496"/>
      <c r="E42" s="496"/>
      <c r="F42" s="496"/>
      <c r="G42" s="496"/>
      <c r="H42" s="496"/>
      <c r="I42" s="496"/>
      <c r="J42" s="496"/>
      <c r="K42" s="496"/>
      <c r="L42" s="646"/>
    </row>
    <row r="43" ht="9" customHeight="1" spans="3:12">
      <c r="C43" s="618"/>
      <c r="D43" s="496"/>
      <c r="E43" s="496"/>
      <c r="F43" s="496"/>
      <c r="G43" s="496"/>
      <c r="H43" s="496"/>
      <c r="I43" s="496"/>
      <c r="J43" s="496"/>
      <c r="K43" s="496"/>
      <c r="L43" s="646"/>
    </row>
    <row r="44" ht="9" customHeight="1" spans="3:12">
      <c r="C44" s="618"/>
      <c r="D44" s="496"/>
      <c r="E44" s="496"/>
      <c r="F44" s="496"/>
      <c r="G44" s="496"/>
      <c r="H44" s="496"/>
      <c r="I44" s="496"/>
      <c r="J44" s="496"/>
      <c r="K44" s="496"/>
      <c r="L44" s="646"/>
    </row>
    <row r="45" ht="9" customHeight="1" spans="3:12">
      <c r="C45" s="618"/>
      <c r="D45" s="496"/>
      <c r="E45" s="496"/>
      <c r="F45" s="496"/>
      <c r="G45" s="496"/>
      <c r="H45" s="496"/>
      <c r="I45" s="496"/>
      <c r="J45" s="496"/>
      <c r="K45" s="496"/>
      <c r="L45" s="646"/>
    </row>
    <row r="46" ht="9" customHeight="1" spans="3:12">
      <c r="C46" s="618"/>
      <c r="D46" s="496"/>
      <c r="E46" s="496"/>
      <c r="F46" s="496"/>
      <c r="G46" s="496"/>
      <c r="H46" s="496"/>
      <c r="I46" s="496"/>
      <c r="J46" s="496"/>
      <c r="K46" s="496"/>
      <c r="L46" s="646"/>
    </row>
    <row r="47" ht="9" customHeight="1" spans="3:12">
      <c r="C47" s="618"/>
      <c r="D47" s="496"/>
      <c r="E47" s="496"/>
      <c r="F47" s="496"/>
      <c r="G47" s="496"/>
      <c r="H47" s="496"/>
      <c r="I47" s="496"/>
      <c r="J47" s="496"/>
      <c r="K47" s="496"/>
      <c r="L47" s="646"/>
    </row>
    <row r="48" ht="9" customHeight="1" spans="3:12">
      <c r="C48" s="618"/>
      <c r="D48" s="496"/>
      <c r="E48" s="496"/>
      <c r="F48" s="496"/>
      <c r="G48" s="496"/>
      <c r="H48" s="496"/>
      <c r="I48" s="496"/>
      <c r="J48" s="496"/>
      <c r="K48" s="496"/>
      <c r="L48" s="646"/>
    </row>
    <row r="49" ht="9" customHeight="1" spans="3:12">
      <c r="C49" s="618"/>
      <c r="D49" s="496"/>
      <c r="E49" s="496"/>
      <c r="F49" s="496"/>
      <c r="G49" s="496"/>
      <c r="H49" s="496"/>
      <c r="I49" s="496"/>
      <c r="J49" s="496"/>
      <c r="K49" s="496"/>
      <c r="L49" s="646"/>
    </row>
    <row r="50" ht="4.5" customHeight="1" spans="3:12">
      <c r="C50" s="618"/>
      <c r="D50" s="496"/>
      <c r="E50" s="496"/>
      <c r="F50" s="496"/>
      <c r="G50" s="496"/>
      <c r="H50" s="496"/>
      <c r="I50" s="496"/>
      <c r="J50" s="496"/>
      <c r="K50" s="496"/>
      <c r="L50" s="646"/>
    </row>
    <row r="51" ht="4" customHeight="1" spans="3:12">
      <c r="C51" s="618"/>
      <c r="D51" s="496"/>
      <c r="E51" s="496"/>
      <c r="F51" s="496"/>
      <c r="G51" s="496"/>
      <c r="H51" s="496"/>
      <c r="I51" s="496"/>
      <c r="J51" s="496"/>
      <c r="K51" s="496"/>
      <c r="L51" s="646"/>
    </row>
    <row r="52" ht="9" customHeight="1" spans="3:12">
      <c r="C52" s="618"/>
      <c r="D52" s="496"/>
      <c r="E52" s="496"/>
      <c r="F52" s="496"/>
      <c r="G52" s="496"/>
      <c r="H52" s="496"/>
      <c r="I52" s="496"/>
      <c r="J52" s="496"/>
      <c r="K52" s="496"/>
      <c r="L52" s="646"/>
    </row>
    <row r="53" ht="9" customHeight="1" spans="3:13">
      <c r="C53" s="619"/>
      <c r="D53" s="620"/>
      <c r="E53" s="620"/>
      <c r="F53" s="620"/>
      <c r="G53" s="620"/>
      <c r="H53" s="620"/>
      <c r="I53" s="620"/>
      <c r="J53" s="620"/>
      <c r="K53" s="620"/>
      <c r="L53" s="647"/>
      <c r="M53" s="648"/>
    </row>
    <row r="54" ht="21" customHeight="1" spans="3:13">
      <c r="C54" s="112"/>
      <c r="D54" s="112"/>
      <c r="E54" s="112"/>
      <c r="F54" s="112"/>
      <c r="G54" s="112"/>
      <c r="H54" s="112"/>
      <c r="I54" s="649" t="s">
        <v>87</v>
      </c>
      <c r="J54" s="112"/>
      <c r="K54" s="112"/>
      <c r="L54" s="112"/>
      <c r="M54" s="208"/>
    </row>
    <row r="55" ht="21" customHeight="1" spans="3:12"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ht="38.25" customHeight="1" spans="3:13">
      <c r="C56" s="176" t="s">
        <v>10</v>
      </c>
      <c r="D56" s="178" t="s">
        <v>40</v>
      </c>
      <c r="E56" s="179"/>
      <c r="F56" s="179"/>
      <c r="G56" s="179"/>
      <c r="H56" s="181"/>
      <c r="I56" s="634" t="s">
        <v>69</v>
      </c>
      <c r="J56" s="177" t="s">
        <v>70</v>
      </c>
      <c r="K56" s="177" t="s">
        <v>71</v>
      </c>
      <c r="L56" s="177" t="s">
        <v>31</v>
      </c>
      <c r="M56" s="650"/>
    </row>
    <row r="57" ht="21" customHeight="1" spans="3:13">
      <c r="C57" s="186">
        <v>2</v>
      </c>
      <c r="D57" s="621" t="s">
        <v>47</v>
      </c>
      <c r="E57" s="622"/>
      <c r="F57" s="622"/>
      <c r="G57" s="622"/>
      <c r="H57" s="622"/>
      <c r="I57" s="622"/>
      <c r="J57" s="622"/>
      <c r="K57" s="622"/>
      <c r="L57" s="651"/>
      <c r="M57" s="637"/>
    </row>
    <row r="58" ht="21" customHeight="1" spans="3:12">
      <c r="C58" s="605"/>
      <c r="D58" s="186" t="s">
        <v>88</v>
      </c>
      <c r="E58" s="623" t="s">
        <v>89</v>
      </c>
      <c r="F58" s="624"/>
      <c r="G58" s="624"/>
      <c r="H58" s="625"/>
      <c r="I58" s="652" t="str">
        <f>'2.2 Pengelolaan Anggota Dew'!J19</f>
        <v/>
      </c>
      <c r="J58" s="189"/>
      <c r="K58" s="639"/>
      <c r="L58" s="639"/>
    </row>
    <row r="59" ht="21" customHeight="1" spans="3:12">
      <c r="C59" s="607"/>
      <c r="D59" s="186" t="s">
        <v>90</v>
      </c>
      <c r="E59" s="623" t="s">
        <v>91</v>
      </c>
      <c r="F59" s="624"/>
      <c r="G59" s="624"/>
      <c r="H59" s="625"/>
      <c r="I59" s="652">
        <f>'2.2 Pengelolaan Anggota Dew'!M67</f>
        <v>0</v>
      </c>
      <c r="J59" s="189"/>
      <c r="K59" s="639"/>
      <c r="L59" s="639"/>
    </row>
    <row r="60" ht="21" customHeight="1" spans="3:12">
      <c r="C60" s="607"/>
      <c r="D60" s="186" t="s">
        <v>92</v>
      </c>
      <c r="E60" s="623" t="s">
        <v>93</v>
      </c>
      <c r="F60" s="624"/>
      <c r="G60" s="624"/>
      <c r="H60" s="625"/>
      <c r="I60" s="652">
        <f>'2.2 Pengelolaan Anggota Dew'!M83</f>
        <v>0</v>
      </c>
      <c r="J60" s="189"/>
      <c r="K60" s="639"/>
      <c r="L60" s="639"/>
    </row>
    <row r="61" ht="21" customHeight="1" spans="3:12">
      <c r="C61" s="607"/>
      <c r="D61" s="186" t="s">
        <v>94</v>
      </c>
      <c r="E61" s="623" t="s">
        <v>79</v>
      </c>
      <c r="F61" s="624"/>
      <c r="G61" s="624"/>
      <c r="H61" s="625"/>
      <c r="I61" s="652">
        <f>'2.2 Pengelolaan Anggota Dew'!M95</f>
        <v>0</v>
      </c>
      <c r="J61" s="189"/>
      <c r="K61" s="639"/>
      <c r="L61" s="639"/>
    </row>
    <row r="62" ht="21" customHeight="1" spans="3:12">
      <c r="C62" s="607"/>
      <c r="D62" s="186" t="s">
        <v>95</v>
      </c>
      <c r="E62" s="623" t="s">
        <v>96</v>
      </c>
      <c r="F62" s="624"/>
      <c r="G62" s="624"/>
      <c r="H62" s="625"/>
      <c r="I62" s="652">
        <f>'2.2 Pengelolaan Anggota Dew'!M114</f>
        <v>0</v>
      </c>
      <c r="J62" s="189"/>
      <c r="K62" s="639"/>
      <c r="L62" s="639"/>
    </row>
    <row r="63" ht="21" customHeight="1" spans="3:12">
      <c r="C63" s="613"/>
      <c r="D63" s="608"/>
      <c r="E63" s="626"/>
      <c r="F63" s="609" t="s">
        <v>82</v>
      </c>
      <c r="G63" s="610"/>
      <c r="H63" s="611"/>
      <c r="I63" s="641">
        <f>SUM(I58:I62)</f>
        <v>0</v>
      </c>
      <c r="J63" s="178">
        <v>0.35</v>
      </c>
      <c r="K63" s="599">
        <v>5</v>
      </c>
      <c r="L63" s="653"/>
    </row>
    <row r="64" ht="21" customHeight="1" spans="3:12">
      <c r="C64" s="613"/>
      <c r="D64" s="608"/>
      <c r="E64" s="626"/>
      <c r="F64" s="609" t="s">
        <v>83</v>
      </c>
      <c r="G64" s="610"/>
      <c r="H64" s="610"/>
      <c r="I64" s="611"/>
      <c r="J64" s="641">
        <f>SUM(I63*J63)</f>
        <v>0</v>
      </c>
      <c r="K64" s="643">
        <f>SUM(J64*K63)</f>
        <v>0</v>
      </c>
      <c r="L64" s="644" t="str">
        <f>IF($K$64&lt;=42,"CUKUP",IF($K$64&lt;=84,"BAIK",IF($K$64&lt;=126,"BAIK SEKALI",IF($K$64&lt;=168,"PARIPURNA","FALSE"))))</f>
        <v>CUKUP</v>
      </c>
    </row>
    <row r="65" spans="3:12">
      <c r="C65" s="112"/>
      <c r="D65" s="112"/>
      <c r="E65" s="654"/>
      <c r="F65" s="655"/>
      <c r="G65" s="655"/>
      <c r="H65" s="655"/>
      <c r="I65" s="112"/>
      <c r="J65" s="112"/>
      <c r="K65" s="112"/>
      <c r="L65" s="112"/>
    </row>
    <row r="66" spans="3:12">
      <c r="C66" s="614"/>
      <c r="D66" s="615"/>
      <c r="E66" s="656"/>
      <c r="F66" s="657"/>
      <c r="G66" s="657"/>
      <c r="H66" s="657"/>
      <c r="I66" s="615"/>
      <c r="J66" s="615"/>
      <c r="K66" s="615"/>
      <c r="L66" s="645"/>
    </row>
    <row r="67" spans="3:12">
      <c r="C67" s="175"/>
      <c r="D67" s="616" t="s">
        <v>84</v>
      </c>
      <c r="E67" s="616"/>
      <c r="F67" s="655"/>
      <c r="G67" s="655"/>
      <c r="H67" s="655"/>
      <c r="I67" s="112"/>
      <c r="J67" s="112"/>
      <c r="K67" s="112"/>
      <c r="L67" s="199"/>
    </row>
    <row r="68" spans="3:12">
      <c r="C68" s="175"/>
      <c r="D68" s="616" t="s">
        <v>85</v>
      </c>
      <c r="E68" s="616"/>
      <c r="F68" s="655"/>
      <c r="G68" s="655"/>
      <c r="H68" s="655"/>
      <c r="I68" s="112"/>
      <c r="J68" s="112"/>
      <c r="K68" s="112"/>
      <c r="L68" s="199"/>
    </row>
    <row r="69" spans="3:12">
      <c r="C69" s="175"/>
      <c r="D69" s="616" t="s">
        <v>97</v>
      </c>
      <c r="E69" s="617"/>
      <c r="F69" s="617"/>
      <c r="G69" s="617"/>
      <c r="H69" s="617"/>
      <c r="I69" s="617"/>
      <c r="J69" s="617"/>
      <c r="K69" s="112"/>
      <c r="L69" s="199"/>
    </row>
    <row r="70" ht="21" customHeight="1" spans="3:12">
      <c r="C70" s="618"/>
      <c r="D70" s="496"/>
      <c r="E70" s="658"/>
      <c r="F70" s="659"/>
      <c r="G70" s="659"/>
      <c r="H70" s="659"/>
      <c r="I70" s="496"/>
      <c r="J70" s="496"/>
      <c r="K70" s="496"/>
      <c r="L70" s="646"/>
    </row>
    <row r="71" ht="21" customHeight="1" spans="3:12">
      <c r="C71" s="618"/>
      <c r="D71" s="496"/>
      <c r="E71" s="658"/>
      <c r="F71" s="659"/>
      <c r="G71" s="659"/>
      <c r="H71" s="659"/>
      <c r="I71" s="496"/>
      <c r="J71" s="496"/>
      <c r="K71" s="496"/>
      <c r="L71" s="646"/>
    </row>
    <row r="72" ht="21" customHeight="1" spans="3:12">
      <c r="C72" s="618"/>
      <c r="D72" s="496"/>
      <c r="E72" s="658"/>
      <c r="F72" s="659"/>
      <c r="G72" s="659"/>
      <c r="H72" s="659"/>
      <c r="I72" s="496"/>
      <c r="J72" s="496"/>
      <c r="K72" s="496"/>
      <c r="L72" s="646"/>
    </row>
    <row r="73" ht="21" customHeight="1" spans="3:12">
      <c r="C73" s="618"/>
      <c r="D73" s="496"/>
      <c r="E73" s="658"/>
      <c r="F73" s="659"/>
      <c r="G73" s="659"/>
      <c r="H73" s="659"/>
      <c r="I73" s="496"/>
      <c r="J73" s="496"/>
      <c r="K73" s="496"/>
      <c r="L73" s="646"/>
    </row>
    <row r="74" ht="21" customHeight="1" spans="3:12">
      <c r="C74" s="618"/>
      <c r="D74" s="496"/>
      <c r="E74" s="658"/>
      <c r="F74" s="659"/>
      <c r="G74" s="659"/>
      <c r="H74" s="659"/>
      <c r="I74" s="496"/>
      <c r="J74" s="496"/>
      <c r="K74" s="496"/>
      <c r="L74" s="646"/>
    </row>
    <row r="75" ht="21" customHeight="1" spans="3:12">
      <c r="C75" s="618"/>
      <c r="D75" s="496"/>
      <c r="E75" s="658"/>
      <c r="F75" s="659"/>
      <c r="G75" s="659"/>
      <c r="H75" s="659"/>
      <c r="I75" s="496"/>
      <c r="J75" s="496"/>
      <c r="K75" s="496"/>
      <c r="L75" s="646"/>
    </row>
    <row r="76" ht="21" customHeight="1" spans="3:12">
      <c r="C76" s="619"/>
      <c r="D76" s="620"/>
      <c r="E76" s="660"/>
      <c r="F76" s="661"/>
      <c r="G76" s="661"/>
      <c r="H76" s="661"/>
      <c r="I76" s="620"/>
      <c r="J76" s="620"/>
      <c r="K76" s="620"/>
      <c r="L76" s="647"/>
    </row>
    <row r="77" ht="21" customHeight="1" spans="3:12">
      <c r="C77" s="112"/>
      <c r="D77" s="112"/>
      <c r="E77" s="112"/>
      <c r="F77" s="112"/>
      <c r="G77" s="112"/>
      <c r="H77" s="112"/>
      <c r="I77" s="649" t="s">
        <v>98</v>
      </c>
      <c r="J77" s="112"/>
      <c r="K77" s="112"/>
      <c r="L77" s="112"/>
    </row>
    <row r="78" ht="21" customHeight="1" spans="3:12"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ht="39" customHeight="1" spans="3:13">
      <c r="C79" s="176" t="s">
        <v>10</v>
      </c>
      <c r="D79" s="178" t="s">
        <v>40</v>
      </c>
      <c r="E79" s="610"/>
      <c r="F79" s="610"/>
      <c r="G79" s="610"/>
      <c r="H79" s="611"/>
      <c r="I79" s="634" t="s">
        <v>69</v>
      </c>
      <c r="J79" s="177" t="s">
        <v>70</v>
      </c>
      <c r="K79" s="177" t="s">
        <v>71</v>
      </c>
      <c r="L79" s="177" t="s">
        <v>31</v>
      </c>
      <c r="M79" s="650"/>
    </row>
    <row r="80" ht="21" customHeight="1" spans="3:14">
      <c r="C80" s="186">
        <v>3</v>
      </c>
      <c r="D80" s="621" t="s">
        <v>48</v>
      </c>
      <c r="E80" s="622"/>
      <c r="F80" s="622"/>
      <c r="G80" s="622"/>
      <c r="H80" s="622"/>
      <c r="I80" s="622"/>
      <c r="J80" s="622"/>
      <c r="K80" s="622"/>
      <c r="L80" s="651"/>
      <c r="M80" s="171"/>
      <c r="N80" s="171"/>
    </row>
    <row r="81" ht="21" customHeight="1" spans="3:12">
      <c r="C81" s="662"/>
      <c r="D81" s="186" t="s">
        <v>99</v>
      </c>
      <c r="E81" s="606" t="s">
        <v>100</v>
      </c>
      <c r="F81" s="623"/>
      <c r="G81" s="623"/>
      <c r="H81" s="663"/>
      <c r="I81" s="652">
        <f>'3.2 Sarana Prasarana'!M25</f>
        <v>0</v>
      </c>
      <c r="J81" s="189"/>
      <c r="K81" s="186"/>
      <c r="L81" s="186"/>
    </row>
    <row r="82" ht="21" customHeight="1" spans="3:12">
      <c r="C82" s="601"/>
      <c r="D82" s="186" t="s">
        <v>101</v>
      </c>
      <c r="E82" s="606" t="s">
        <v>102</v>
      </c>
      <c r="F82" s="623"/>
      <c r="G82" s="623"/>
      <c r="H82" s="663"/>
      <c r="I82" s="652">
        <f>'3.2 Sarana Prasarana'!M36</f>
        <v>0</v>
      </c>
      <c r="J82" s="189"/>
      <c r="K82" s="186"/>
      <c r="L82" s="186"/>
    </row>
    <row r="83" ht="21" customHeight="1" spans="3:12">
      <c r="C83" s="601"/>
      <c r="D83" s="186" t="s">
        <v>103</v>
      </c>
      <c r="E83" s="606" t="s">
        <v>104</v>
      </c>
      <c r="F83" s="623"/>
      <c r="G83" s="623"/>
      <c r="H83" s="663"/>
      <c r="I83" s="652">
        <f>'3.2 Sarana Prasarana'!M49</f>
        <v>0</v>
      </c>
      <c r="J83" s="189"/>
      <c r="K83" s="186"/>
      <c r="L83" s="186"/>
    </row>
    <row r="84" ht="21" customHeight="1" spans="3:12">
      <c r="C84" s="664"/>
      <c r="D84" s="665"/>
      <c r="E84" s="666"/>
      <c r="F84" s="667" t="s">
        <v>82</v>
      </c>
      <c r="G84" s="610"/>
      <c r="H84" s="611"/>
      <c r="I84" s="679">
        <f>SUM(I81:I83)</f>
        <v>0</v>
      </c>
      <c r="J84" s="680">
        <v>0.1</v>
      </c>
      <c r="K84" s="644">
        <v>3</v>
      </c>
      <c r="L84" s="681"/>
    </row>
    <row r="85" ht="21" customHeight="1" spans="3:12">
      <c r="C85" s="664"/>
      <c r="D85" s="665"/>
      <c r="E85" s="666"/>
      <c r="F85" s="667" t="s">
        <v>83</v>
      </c>
      <c r="G85" s="610"/>
      <c r="H85" s="610"/>
      <c r="I85" s="611"/>
      <c r="J85" s="679">
        <f>SUM(I84*J84)</f>
        <v>0</v>
      </c>
      <c r="K85" s="682">
        <f>SUM(J85*K84)</f>
        <v>0</v>
      </c>
      <c r="L85" s="644" t="str">
        <f>IF($K$85&lt;=5.1,"CUKUP",IF($K$85&lt;=10.2,"BAIK",IF($K$85&lt;=15.3,"BAIK SEKALI",IF($K$85&lt;=20.4,"PARIPURNA","FALSE"))))</f>
        <v>CUKUP</v>
      </c>
    </row>
    <row r="86" ht="21" customHeight="1" spans="3:12"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3:12">
      <c r="C87" s="614"/>
      <c r="D87" s="615"/>
      <c r="E87" s="615"/>
      <c r="F87" s="615"/>
      <c r="G87" s="615"/>
      <c r="H87" s="615"/>
      <c r="I87" s="615"/>
      <c r="J87" s="615"/>
      <c r="K87" s="615"/>
      <c r="L87" s="645"/>
    </row>
    <row r="88" spans="3:12">
      <c r="C88" s="175"/>
      <c r="D88" s="616" t="s">
        <v>84</v>
      </c>
      <c r="E88" s="616"/>
      <c r="F88" s="655"/>
      <c r="G88" s="112"/>
      <c r="H88" s="112"/>
      <c r="I88" s="112"/>
      <c r="J88" s="112"/>
      <c r="K88" s="112"/>
      <c r="L88" s="199"/>
    </row>
    <row r="89" spans="3:12">
      <c r="C89" s="175"/>
      <c r="D89" s="616" t="s">
        <v>85</v>
      </c>
      <c r="E89" s="616"/>
      <c r="F89" s="655"/>
      <c r="G89" s="112"/>
      <c r="H89" s="112"/>
      <c r="I89" s="112"/>
      <c r="J89" s="112"/>
      <c r="K89" s="112"/>
      <c r="L89" s="199"/>
    </row>
    <row r="90" spans="3:12">
      <c r="C90" s="175"/>
      <c r="D90" s="616" t="s">
        <v>105</v>
      </c>
      <c r="E90" s="617"/>
      <c r="F90" s="617"/>
      <c r="G90" s="112"/>
      <c r="H90" s="112"/>
      <c r="I90" s="112"/>
      <c r="J90" s="112"/>
      <c r="K90" s="112"/>
      <c r="L90" s="199"/>
    </row>
    <row r="91" ht="21" customHeight="1" spans="3:12">
      <c r="C91" s="618"/>
      <c r="D91" s="496"/>
      <c r="E91" s="496"/>
      <c r="F91" s="496"/>
      <c r="G91" s="496"/>
      <c r="H91" s="496"/>
      <c r="I91" s="496"/>
      <c r="J91" s="496"/>
      <c r="K91" s="496"/>
      <c r="L91" s="646"/>
    </row>
    <row r="92" ht="21" customHeight="1" spans="3:12">
      <c r="C92" s="618"/>
      <c r="D92" s="496"/>
      <c r="E92" s="496"/>
      <c r="F92" s="496"/>
      <c r="G92" s="496"/>
      <c r="H92" s="496"/>
      <c r="I92" s="496"/>
      <c r="J92" s="496"/>
      <c r="K92" s="496"/>
      <c r="L92" s="646"/>
    </row>
    <row r="93" ht="21" customHeight="1" spans="3:12">
      <c r="C93" s="618"/>
      <c r="D93" s="496"/>
      <c r="E93" s="496"/>
      <c r="F93" s="496"/>
      <c r="G93" s="496"/>
      <c r="H93" s="496"/>
      <c r="I93" s="496"/>
      <c r="J93" s="496"/>
      <c r="K93" s="496"/>
      <c r="L93" s="646"/>
    </row>
    <row r="94" ht="21" customHeight="1" spans="3:12">
      <c r="C94" s="618"/>
      <c r="D94" s="496"/>
      <c r="E94" s="496"/>
      <c r="F94" s="496"/>
      <c r="G94" s="496"/>
      <c r="H94" s="496"/>
      <c r="I94" s="496"/>
      <c r="J94" s="496"/>
      <c r="K94" s="496"/>
      <c r="L94" s="646"/>
    </row>
    <row r="95" ht="21" customHeight="1" spans="3:12">
      <c r="C95" s="618"/>
      <c r="D95" s="496"/>
      <c r="E95" s="496"/>
      <c r="F95" s="496"/>
      <c r="G95" s="496"/>
      <c r="H95" s="496"/>
      <c r="I95" s="496"/>
      <c r="J95" s="496"/>
      <c r="K95" s="496"/>
      <c r="L95" s="646"/>
    </row>
    <row r="96" ht="21" customHeight="1" spans="3:12">
      <c r="C96" s="618"/>
      <c r="D96" s="496"/>
      <c r="E96" s="496"/>
      <c r="F96" s="496"/>
      <c r="G96" s="496"/>
      <c r="H96" s="496"/>
      <c r="I96" s="496"/>
      <c r="J96" s="496"/>
      <c r="K96" s="496"/>
      <c r="L96" s="646"/>
    </row>
    <row r="97" ht="21" customHeight="1" spans="3:12">
      <c r="C97" s="618"/>
      <c r="D97" s="496"/>
      <c r="E97" s="496"/>
      <c r="F97" s="496"/>
      <c r="G97" s="496"/>
      <c r="H97" s="496"/>
      <c r="I97" s="496"/>
      <c r="J97" s="496"/>
      <c r="K97" s="496"/>
      <c r="L97" s="646"/>
    </row>
    <row r="98" ht="21" customHeight="1" spans="3:12">
      <c r="C98" s="619"/>
      <c r="D98" s="620"/>
      <c r="E98" s="620"/>
      <c r="F98" s="620"/>
      <c r="G98" s="620"/>
      <c r="H98" s="620"/>
      <c r="I98" s="620"/>
      <c r="J98" s="620"/>
      <c r="K98" s="620"/>
      <c r="L98" s="647"/>
    </row>
    <row r="99" ht="21" customHeight="1" spans="3:12">
      <c r="C99" s="112"/>
      <c r="D99" s="112"/>
      <c r="E99" s="112"/>
      <c r="F99" s="112"/>
      <c r="G99" s="112"/>
      <c r="H99" s="112"/>
      <c r="I99" s="649" t="s">
        <v>106</v>
      </c>
      <c r="J99" s="112"/>
      <c r="K99" s="112"/>
      <c r="L99" s="112"/>
    </row>
    <row r="100" ht="21" customHeight="1" spans="3:12"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ht="33" customHeight="1" spans="3:13">
      <c r="C101" s="599" t="s">
        <v>10</v>
      </c>
      <c r="D101" s="178" t="s">
        <v>40</v>
      </c>
      <c r="E101" s="610"/>
      <c r="F101" s="610"/>
      <c r="G101" s="610"/>
      <c r="H101" s="611"/>
      <c r="I101" s="634" t="s">
        <v>69</v>
      </c>
      <c r="J101" s="177" t="s">
        <v>70</v>
      </c>
      <c r="K101" s="177" t="s">
        <v>71</v>
      </c>
      <c r="L101" s="177" t="s">
        <v>31</v>
      </c>
      <c r="M101" s="650"/>
    </row>
    <row r="102" ht="27" customHeight="1" spans="3:12">
      <c r="C102" s="186">
        <v>4</v>
      </c>
      <c r="D102" s="668" t="s">
        <v>120</v>
      </c>
      <c r="E102" s="669"/>
      <c r="F102" s="669"/>
      <c r="G102" s="669"/>
      <c r="H102" s="670"/>
      <c r="I102" s="186"/>
      <c r="J102" s="186"/>
      <c r="K102" s="186"/>
      <c r="L102" s="186"/>
    </row>
    <row r="103" ht="21" customHeight="1" spans="3:12">
      <c r="C103" s="671"/>
      <c r="D103" s="186" t="s">
        <v>108</v>
      </c>
      <c r="E103" s="606" t="s">
        <v>109</v>
      </c>
      <c r="F103" s="179"/>
      <c r="G103" s="179"/>
      <c r="H103" s="181"/>
      <c r="I103" s="638">
        <f>'4.2-Standar Organisasi, Adm'!M19</f>
        <v>0</v>
      </c>
      <c r="J103" s="186"/>
      <c r="K103" s="639"/>
      <c r="L103" s="639"/>
    </row>
    <row r="104" ht="21" customHeight="1" spans="3:12">
      <c r="C104" s="175"/>
      <c r="D104" s="186" t="s">
        <v>110</v>
      </c>
      <c r="E104" s="606" t="s">
        <v>111</v>
      </c>
      <c r="F104" s="179"/>
      <c r="G104" s="179"/>
      <c r="H104" s="181"/>
      <c r="I104" s="638">
        <f>'4.2-Standar Organisasi, Adm'!M38</f>
        <v>0</v>
      </c>
      <c r="J104" s="186"/>
      <c r="K104" s="639"/>
      <c r="L104" s="639"/>
    </row>
    <row r="105" ht="21" customHeight="1" spans="3:12">
      <c r="C105" s="175"/>
      <c r="D105" s="186" t="s">
        <v>112</v>
      </c>
      <c r="E105" s="606" t="s">
        <v>113</v>
      </c>
      <c r="F105" s="179"/>
      <c r="G105" s="179"/>
      <c r="H105" s="181"/>
      <c r="I105" s="638">
        <f>'4.2-Standar Organisasi, Adm'!M50</f>
        <v>0</v>
      </c>
      <c r="J105" s="186"/>
      <c r="K105" s="639"/>
      <c r="L105" s="639"/>
    </row>
    <row r="106" ht="21" customHeight="1" spans="3:12">
      <c r="C106" s="175"/>
      <c r="D106" s="186" t="s">
        <v>114</v>
      </c>
      <c r="E106" s="606" t="s">
        <v>115</v>
      </c>
      <c r="F106" s="179"/>
      <c r="G106" s="179"/>
      <c r="H106" s="181"/>
      <c r="I106" s="638">
        <f>'4.2-Standar Organisasi, Adm'!M67</f>
        <v>0</v>
      </c>
      <c r="J106" s="186"/>
      <c r="K106" s="639"/>
      <c r="L106" s="639"/>
    </row>
    <row r="107" ht="21" customHeight="1" spans="3:12">
      <c r="C107" s="672"/>
      <c r="D107" s="673"/>
      <c r="E107" s="674"/>
      <c r="F107" s="675" t="s">
        <v>116</v>
      </c>
      <c r="G107" s="676"/>
      <c r="H107" s="677"/>
      <c r="I107" s="683">
        <f>SUM(I103:I106)</f>
        <v>0</v>
      </c>
      <c r="J107" s="684">
        <v>0.2</v>
      </c>
      <c r="K107" s="599">
        <v>4</v>
      </c>
      <c r="L107" s="653"/>
    </row>
    <row r="108" ht="21" customHeight="1" spans="3:12">
      <c r="C108" s="672"/>
      <c r="D108" s="673"/>
      <c r="E108" s="626"/>
      <c r="F108" s="609" t="s">
        <v>83</v>
      </c>
      <c r="G108" s="610"/>
      <c r="H108" s="610"/>
      <c r="I108" s="611"/>
      <c r="J108" s="641">
        <f>SUM(I107*J107)</f>
        <v>0</v>
      </c>
      <c r="K108" s="643">
        <f>SUM(J108*K107)</f>
        <v>0</v>
      </c>
      <c r="L108" s="644" t="str">
        <f>IF($K$108&lt;=22.4,"CUKUP",IF($K$108&lt;=44.8,"BAIK",IF($K$108&lt;=67.2,"BAIK SEKALI",IF($K$108&lt;=89.6,"PARIPURNA","FALSE"))))</f>
        <v>CUKUP</v>
      </c>
    </row>
    <row r="109" ht="21" customHeight="1" spans="3:12">
      <c r="C109" s="112"/>
      <c r="D109" s="112"/>
      <c r="E109" s="654"/>
      <c r="F109" s="678"/>
      <c r="G109" s="678"/>
      <c r="H109" s="678"/>
      <c r="I109" s="112"/>
      <c r="J109" s="112"/>
      <c r="K109" s="112"/>
      <c r="L109" s="112"/>
    </row>
    <row r="110" spans="3:12">
      <c r="C110" s="614"/>
      <c r="D110" s="615"/>
      <c r="E110" s="615"/>
      <c r="F110" s="615"/>
      <c r="G110" s="615"/>
      <c r="H110" s="615"/>
      <c r="I110" s="615"/>
      <c r="J110" s="615"/>
      <c r="K110" s="615"/>
      <c r="L110" s="645"/>
    </row>
    <row r="111" spans="3:12">
      <c r="C111" s="175"/>
      <c r="D111" s="616" t="s">
        <v>84</v>
      </c>
      <c r="E111" s="616"/>
      <c r="F111" s="655"/>
      <c r="G111" s="112"/>
      <c r="H111" s="112"/>
      <c r="I111" s="112"/>
      <c r="J111" s="112"/>
      <c r="K111" s="112"/>
      <c r="L111" s="199"/>
    </row>
    <row r="112" spans="3:12">
      <c r="C112" s="175"/>
      <c r="D112" s="616" t="s">
        <v>85</v>
      </c>
      <c r="E112" s="616"/>
      <c r="F112" s="655"/>
      <c r="G112" s="112"/>
      <c r="H112" s="112"/>
      <c r="I112" s="112"/>
      <c r="J112" s="112"/>
      <c r="K112" s="112"/>
      <c r="L112" s="199"/>
    </row>
    <row r="113" spans="3:12">
      <c r="C113" s="175"/>
      <c r="D113" s="616" t="s">
        <v>117</v>
      </c>
      <c r="E113" s="617"/>
      <c r="F113" s="617"/>
      <c r="G113" s="112"/>
      <c r="H113" s="112"/>
      <c r="I113" s="112"/>
      <c r="J113" s="112"/>
      <c r="K113" s="112"/>
      <c r="L113" s="199"/>
    </row>
    <row r="114" ht="21" customHeight="1" spans="3:12">
      <c r="C114" s="618"/>
      <c r="D114" s="496"/>
      <c r="E114" s="496"/>
      <c r="F114" s="496"/>
      <c r="G114" s="496"/>
      <c r="H114" s="496"/>
      <c r="I114" s="496"/>
      <c r="J114" s="496"/>
      <c r="K114" s="496"/>
      <c r="L114" s="646"/>
    </row>
    <row r="115" ht="21" customHeight="1" spans="3:12">
      <c r="C115" s="618"/>
      <c r="D115" s="496"/>
      <c r="E115" s="496"/>
      <c r="F115" s="496"/>
      <c r="G115" s="496"/>
      <c r="H115" s="496"/>
      <c r="I115" s="496"/>
      <c r="J115" s="496"/>
      <c r="K115" s="496"/>
      <c r="L115" s="646"/>
    </row>
    <row r="116" ht="21" customHeight="1" spans="3:12">
      <c r="C116" s="618"/>
      <c r="D116" s="496"/>
      <c r="E116" s="496"/>
      <c r="F116" s="496"/>
      <c r="G116" s="496"/>
      <c r="H116" s="496"/>
      <c r="I116" s="496"/>
      <c r="J116" s="496"/>
      <c r="K116" s="496"/>
      <c r="L116" s="646"/>
    </row>
    <row r="117" ht="21" customHeight="1" spans="3:12">
      <c r="C117" s="618"/>
      <c r="D117" s="496"/>
      <c r="E117" s="496"/>
      <c r="F117" s="496"/>
      <c r="G117" s="496"/>
      <c r="H117" s="496"/>
      <c r="I117" s="496"/>
      <c r="J117" s="496"/>
      <c r="K117" s="496"/>
      <c r="L117" s="646"/>
    </row>
    <row r="118" ht="21" customHeight="1" spans="3:12">
      <c r="C118" s="618"/>
      <c r="D118" s="496"/>
      <c r="E118" s="496"/>
      <c r="F118" s="496"/>
      <c r="G118" s="496"/>
      <c r="H118" s="496"/>
      <c r="I118" s="496"/>
      <c r="J118" s="496"/>
      <c r="K118" s="496"/>
      <c r="L118" s="646"/>
    </row>
    <row r="119" ht="21" customHeight="1" spans="3:12">
      <c r="C119" s="618"/>
      <c r="D119" s="496"/>
      <c r="E119" s="496"/>
      <c r="F119" s="496"/>
      <c r="G119" s="496"/>
      <c r="H119" s="496"/>
      <c r="I119" s="496"/>
      <c r="J119" s="496"/>
      <c r="K119" s="496"/>
      <c r="L119" s="646"/>
    </row>
    <row r="120" ht="21" customHeight="1" spans="3:12">
      <c r="C120" s="619"/>
      <c r="D120" s="620"/>
      <c r="E120" s="620"/>
      <c r="F120" s="620"/>
      <c r="G120" s="620"/>
      <c r="H120" s="620"/>
      <c r="I120" s="620"/>
      <c r="J120" s="620"/>
      <c r="K120" s="620"/>
      <c r="L120" s="647"/>
    </row>
    <row r="121" ht="21" customHeight="1" spans="3:12">
      <c r="C121" s="112"/>
      <c r="D121" s="112"/>
      <c r="E121" s="112"/>
      <c r="F121" s="112"/>
      <c r="G121" s="112"/>
      <c r="H121" s="112"/>
      <c r="I121" s="649" t="s">
        <v>118</v>
      </c>
      <c r="J121" s="112"/>
      <c r="K121" s="112"/>
      <c r="L121" s="112"/>
    </row>
    <row r="122" ht="21" customHeight="1" spans="3:13"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648"/>
    </row>
    <row r="123" ht="21" customHeight="1" spans="3:12"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</row>
    <row r="124" ht="21" customHeight="1" spans="3:12"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</row>
    <row r="125" ht="21" hidden="1" customHeight="1" spans="3:12"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</row>
    <row r="126" ht="21" hidden="1" customHeight="1" spans="3:12"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</row>
    <row r="127" ht="21" hidden="1" customHeight="1" spans="3:12"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</row>
    <row r="128" ht="21" hidden="1" customHeight="1" spans="3:12"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</row>
    <row r="129" ht="21" hidden="1" customHeight="1" spans="3:12"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</row>
    <row r="130" ht="21" hidden="1" customHeight="1" spans="3:12"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</row>
  </sheetData>
  <sheetProtection password="CED0" sheet="1" autoFilter="0" objects="1" scenarios="1"/>
  <mergeCells count="47">
    <mergeCell ref="D5:L5"/>
    <mergeCell ref="D6:L6"/>
    <mergeCell ref="D7:L7"/>
    <mergeCell ref="E9:F9"/>
    <mergeCell ref="H9:K9"/>
    <mergeCell ref="E10:F10"/>
    <mergeCell ref="H10:K10"/>
    <mergeCell ref="E11:F11"/>
    <mergeCell ref="H11:K11"/>
    <mergeCell ref="E12:F12"/>
    <mergeCell ref="H12:K12"/>
    <mergeCell ref="E13:F13"/>
    <mergeCell ref="H13:K13"/>
    <mergeCell ref="E14:F14"/>
    <mergeCell ref="H14:K14"/>
    <mergeCell ref="E15:F15"/>
    <mergeCell ref="H15:K15"/>
    <mergeCell ref="E16:F16"/>
    <mergeCell ref="H16:K16"/>
    <mergeCell ref="E17:F17"/>
    <mergeCell ref="H17:K17"/>
    <mergeCell ref="D24:H24"/>
    <mergeCell ref="E26:H26"/>
    <mergeCell ref="E27:H27"/>
    <mergeCell ref="E28:H28"/>
    <mergeCell ref="E29:H29"/>
    <mergeCell ref="E30:H30"/>
    <mergeCell ref="F31:H31"/>
    <mergeCell ref="G32:I32"/>
    <mergeCell ref="I54:L54"/>
    <mergeCell ref="D56:H56"/>
    <mergeCell ref="F63:H63"/>
    <mergeCell ref="F64:I64"/>
    <mergeCell ref="I77:L77"/>
    <mergeCell ref="D79:H79"/>
    <mergeCell ref="F84:H84"/>
    <mergeCell ref="F85:I85"/>
    <mergeCell ref="I99:L99"/>
    <mergeCell ref="D101:H101"/>
    <mergeCell ref="D102:H102"/>
    <mergeCell ref="E103:H103"/>
    <mergeCell ref="E104:H104"/>
    <mergeCell ref="E105:H105"/>
    <mergeCell ref="E106:H106"/>
    <mergeCell ref="F107:H107"/>
    <mergeCell ref="F108:I108"/>
    <mergeCell ref="I121:L121"/>
  </mergeCells>
  <pageMargins left="0.78740157480315" right="0.78740157480315" top="0.984251968503937" bottom="0.78740157480315" header="0" footer="0"/>
  <pageSetup paperSize="9" orientation="landscape"/>
  <headerFooter/>
  <rowBreaks count="4" manualBreakCount="4">
    <brk id="22" max="16383" man="1"/>
    <brk id="54" max="16383" man="1"/>
    <brk id="77" max="16383" man="1"/>
    <brk id="99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</sheetPr>
  <dimension ref="C1:J1007"/>
  <sheetViews>
    <sheetView showGridLines="0" showRowColHeaders="0" zoomScale="90" zoomScaleNormal="90" workbookViewId="0">
      <selection activeCell="A1" sqref="A1"/>
    </sheetView>
  </sheetViews>
  <sheetFormatPr defaultColWidth="12.5454545454545" defaultRowHeight="15" customHeight="1"/>
  <cols>
    <col min="1" max="1" width="34" style="167" customWidth="1"/>
    <col min="2" max="2" width="1.63636363636364" style="167" customWidth="1"/>
    <col min="3" max="6" width="9" style="167" customWidth="1"/>
    <col min="7" max="7" width="16.0909090909091" style="167" customWidth="1"/>
    <col min="8" max="8" width="10.3636363636364" style="167" customWidth="1"/>
    <col min="9" max="9" width="9" style="167" customWidth="1"/>
    <col min="10" max="10" width="12.7272727272727" style="167" customWidth="1"/>
    <col min="11" max="16384" width="12.5454545454545" style="167"/>
  </cols>
  <sheetData>
    <row r="1" ht="13.5" customHeight="1" spans="3:10">
      <c r="C1" s="565"/>
      <c r="D1" s="565"/>
      <c r="E1" s="565"/>
      <c r="F1" s="565"/>
      <c r="G1" s="565"/>
      <c r="H1" s="565"/>
      <c r="I1" s="565"/>
      <c r="J1" s="565"/>
    </row>
    <row r="2" ht="13.5" customHeight="1"/>
    <row r="3" ht="13.5" customHeight="1"/>
    <row r="4" ht="13.5" customHeight="1"/>
    <row r="5" ht="13.5" customHeight="1"/>
    <row r="6" ht="13.5" customHeight="1"/>
    <row r="7" ht="13.5" customHeight="1" spans="3:3">
      <c r="C7" s="566" t="s">
        <v>121</v>
      </c>
    </row>
    <row r="8" ht="13.5" customHeight="1" spans="3:3">
      <c r="C8" s="566" t="s">
        <v>122</v>
      </c>
    </row>
    <row r="9" ht="13.5" customHeight="1"/>
    <row r="10" ht="13.5" customHeight="1" spans="3:10">
      <c r="C10" s="567"/>
      <c r="D10" s="568"/>
      <c r="E10" s="568"/>
      <c r="F10" s="568"/>
      <c r="G10" s="568"/>
      <c r="H10" s="568"/>
      <c r="I10" s="568"/>
      <c r="J10" s="576"/>
    </row>
    <row r="11" ht="13.5" customHeight="1" spans="3:10">
      <c r="C11" s="569"/>
      <c r="D11" s="570"/>
      <c r="E11" s="570"/>
      <c r="F11" s="570"/>
      <c r="G11" s="570"/>
      <c r="H11" s="570"/>
      <c r="I11" s="570"/>
      <c r="J11" s="577"/>
    </row>
    <row r="12" ht="13.5" customHeight="1" spans="3:10">
      <c r="C12" s="569"/>
      <c r="D12" s="570"/>
      <c r="E12" s="570"/>
      <c r="F12" s="570"/>
      <c r="G12" s="570"/>
      <c r="H12" s="570"/>
      <c r="I12" s="570"/>
      <c r="J12" s="577"/>
    </row>
    <row r="13" ht="13.5" customHeight="1" spans="3:10">
      <c r="C13" s="569"/>
      <c r="D13" s="570"/>
      <c r="E13" s="570"/>
      <c r="F13" s="570"/>
      <c r="G13" s="570"/>
      <c r="H13" s="570"/>
      <c r="I13" s="570"/>
      <c r="J13" s="577"/>
    </row>
    <row r="14" ht="13.5" customHeight="1" spans="3:10">
      <c r="C14" s="569"/>
      <c r="D14" s="570"/>
      <c r="E14" s="570"/>
      <c r="F14" s="570"/>
      <c r="G14" s="570"/>
      <c r="H14" s="570"/>
      <c r="I14" s="570"/>
      <c r="J14" s="577"/>
    </row>
    <row r="15" ht="13.5" customHeight="1" spans="3:10">
      <c r="C15" s="569"/>
      <c r="D15" s="570"/>
      <c r="E15" s="570"/>
      <c r="F15" s="570"/>
      <c r="G15" s="570"/>
      <c r="H15" s="570"/>
      <c r="I15" s="570"/>
      <c r="J15" s="577"/>
    </row>
    <row r="16" ht="13.5" customHeight="1" spans="3:10">
      <c r="C16" s="569"/>
      <c r="D16" s="570"/>
      <c r="E16" s="570"/>
      <c r="F16" s="570"/>
      <c r="G16" s="570"/>
      <c r="H16" s="570"/>
      <c r="I16" s="570"/>
      <c r="J16" s="577"/>
    </row>
    <row r="17" ht="13.5" customHeight="1" spans="3:10">
      <c r="C17" s="569"/>
      <c r="D17" s="570"/>
      <c r="E17" s="570"/>
      <c r="F17" s="570"/>
      <c r="G17" s="570"/>
      <c r="H17" s="570"/>
      <c r="I17" s="570"/>
      <c r="J17" s="577"/>
    </row>
    <row r="18" ht="13.5" customHeight="1" spans="3:10">
      <c r="C18" s="569"/>
      <c r="D18" s="570"/>
      <c r="E18" s="570"/>
      <c r="F18" s="570"/>
      <c r="G18" s="570"/>
      <c r="H18" s="570"/>
      <c r="I18" s="570"/>
      <c r="J18" s="577"/>
    </row>
    <row r="19" ht="13.5" customHeight="1" spans="3:10">
      <c r="C19" s="569"/>
      <c r="D19" s="570"/>
      <c r="E19" s="570"/>
      <c r="F19" s="570"/>
      <c r="G19" s="570"/>
      <c r="H19" s="570"/>
      <c r="I19" s="570"/>
      <c r="J19" s="577"/>
    </row>
    <row r="20" ht="13.5" customHeight="1" spans="3:10">
      <c r="C20" s="569"/>
      <c r="D20" s="570"/>
      <c r="E20" s="570"/>
      <c r="F20" s="570"/>
      <c r="G20" s="570"/>
      <c r="H20" s="570"/>
      <c r="I20" s="570"/>
      <c r="J20" s="577"/>
    </row>
    <row r="21" ht="13.5" customHeight="1" spans="3:10">
      <c r="C21" s="569"/>
      <c r="D21" s="570"/>
      <c r="E21" s="570"/>
      <c r="F21" s="570"/>
      <c r="G21" s="570"/>
      <c r="H21" s="570"/>
      <c r="I21" s="570"/>
      <c r="J21" s="577"/>
    </row>
    <row r="22" ht="13.5" customHeight="1" spans="3:10">
      <c r="C22" s="569"/>
      <c r="D22" s="570"/>
      <c r="E22" s="570"/>
      <c r="F22" s="570"/>
      <c r="G22" s="570"/>
      <c r="H22" s="570"/>
      <c r="I22" s="570"/>
      <c r="J22" s="577"/>
    </row>
    <row r="23" ht="13.5" customHeight="1" spans="3:10">
      <c r="C23" s="569"/>
      <c r="D23" s="570"/>
      <c r="E23" s="570"/>
      <c r="F23" s="570"/>
      <c r="G23" s="570"/>
      <c r="H23" s="570"/>
      <c r="I23" s="570"/>
      <c r="J23" s="577"/>
    </row>
    <row r="24" ht="13.5" customHeight="1" spans="3:10">
      <c r="C24" s="569"/>
      <c r="D24" s="570"/>
      <c r="E24" s="570"/>
      <c r="F24" s="570"/>
      <c r="G24" s="570"/>
      <c r="H24" s="570"/>
      <c r="I24" s="570"/>
      <c r="J24" s="577"/>
    </row>
    <row r="25" ht="13.5" customHeight="1" spans="3:10">
      <c r="C25" s="569"/>
      <c r="D25" s="570"/>
      <c r="E25" s="570"/>
      <c r="F25" s="570"/>
      <c r="G25" s="570"/>
      <c r="H25" s="570"/>
      <c r="I25" s="570"/>
      <c r="J25" s="577"/>
    </row>
    <row r="26" ht="13.5" customHeight="1" spans="3:10">
      <c r="C26" s="569"/>
      <c r="D26" s="570"/>
      <c r="E26" s="570"/>
      <c r="F26" s="570"/>
      <c r="G26" s="570"/>
      <c r="H26" s="570"/>
      <c r="I26" s="570"/>
      <c r="J26" s="577"/>
    </row>
    <row r="27" ht="13.5" customHeight="1" spans="3:10">
      <c r="C27" s="569"/>
      <c r="D27" s="570"/>
      <c r="E27" s="570"/>
      <c r="F27" s="570"/>
      <c r="G27" s="570"/>
      <c r="H27" s="570"/>
      <c r="I27" s="570"/>
      <c r="J27" s="577"/>
    </row>
    <row r="28" ht="13.5" customHeight="1" spans="3:10">
      <c r="C28" s="569"/>
      <c r="D28" s="570"/>
      <c r="E28" s="570"/>
      <c r="F28" s="570"/>
      <c r="G28" s="570"/>
      <c r="H28" s="570"/>
      <c r="I28" s="570"/>
      <c r="J28" s="577"/>
    </row>
    <row r="29" ht="13.5" customHeight="1" spans="3:10">
      <c r="C29" s="569"/>
      <c r="D29" s="570"/>
      <c r="E29" s="570"/>
      <c r="F29" s="570"/>
      <c r="G29" s="570"/>
      <c r="H29" s="570"/>
      <c r="I29" s="570"/>
      <c r="J29" s="577"/>
    </row>
    <row r="30" ht="13.5" customHeight="1" spans="3:10">
      <c r="C30" s="569"/>
      <c r="D30" s="570"/>
      <c r="E30" s="570"/>
      <c r="F30" s="570"/>
      <c r="G30" s="570"/>
      <c r="H30" s="570"/>
      <c r="I30" s="570"/>
      <c r="J30" s="577"/>
    </row>
    <row r="31" ht="13.5" customHeight="1" spans="3:10">
      <c r="C31" s="569"/>
      <c r="D31" s="570"/>
      <c r="E31" s="570"/>
      <c r="F31" s="570"/>
      <c r="G31" s="570"/>
      <c r="H31" s="570"/>
      <c r="I31" s="570"/>
      <c r="J31" s="577"/>
    </row>
    <row r="32" ht="13.5" customHeight="1" spans="3:10">
      <c r="C32" s="569"/>
      <c r="D32" s="570"/>
      <c r="E32" s="570"/>
      <c r="F32" s="570"/>
      <c r="G32" s="570"/>
      <c r="H32" s="570"/>
      <c r="I32" s="570"/>
      <c r="J32" s="577"/>
    </row>
    <row r="33" ht="13.5" customHeight="1" spans="3:10">
      <c r="C33" s="569"/>
      <c r="D33" s="570"/>
      <c r="E33" s="570"/>
      <c r="F33" s="570"/>
      <c r="G33" s="570"/>
      <c r="H33" s="570"/>
      <c r="I33" s="570"/>
      <c r="J33" s="577"/>
    </row>
    <row r="34" ht="13.5" customHeight="1" spans="3:10">
      <c r="C34" s="569"/>
      <c r="D34" s="570"/>
      <c r="E34" s="570"/>
      <c r="F34" s="570"/>
      <c r="G34" s="570"/>
      <c r="H34" s="570"/>
      <c r="I34" s="570"/>
      <c r="J34" s="577"/>
    </row>
    <row r="35" ht="13.5" customHeight="1" spans="3:10">
      <c r="C35" s="569"/>
      <c r="D35" s="570"/>
      <c r="E35" s="570"/>
      <c r="F35" s="570"/>
      <c r="G35" s="570"/>
      <c r="H35" s="570"/>
      <c r="I35" s="570"/>
      <c r="J35" s="577"/>
    </row>
    <row r="36" ht="13.5" customHeight="1" spans="3:10">
      <c r="C36" s="569"/>
      <c r="D36" s="570"/>
      <c r="E36" s="570"/>
      <c r="F36" s="570"/>
      <c r="G36" s="570"/>
      <c r="H36" s="570"/>
      <c r="I36" s="570"/>
      <c r="J36" s="577"/>
    </row>
    <row r="37" ht="13.5" customHeight="1" spans="3:10">
      <c r="C37" s="569"/>
      <c r="D37" s="570"/>
      <c r="E37" s="570"/>
      <c r="F37" s="570"/>
      <c r="G37" s="570"/>
      <c r="H37" s="570"/>
      <c r="I37" s="570"/>
      <c r="J37" s="577"/>
    </row>
    <row r="38" ht="13.5" customHeight="1" spans="3:10">
      <c r="C38" s="569"/>
      <c r="D38" s="570"/>
      <c r="E38" s="570"/>
      <c r="F38" s="570"/>
      <c r="G38" s="570"/>
      <c r="H38" s="570"/>
      <c r="I38" s="570"/>
      <c r="J38" s="577"/>
    </row>
    <row r="39" ht="13.5" customHeight="1" spans="3:10">
      <c r="C39" s="569"/>
      <c r="D39" s="570"/>
      <c r="E39" s="570"/>
      <c r="F39" s="570"/>
      <c r="G39" s="570"/>
      <c r="H39" s="570"/>
      <c r="I39" s="570"/>
      <c r="J39" s="577"/>
    </row>
    <row r="40" ht="13.5" customHeight="1" spans="3:10">
      <c r="C40" s="569"/>
      <c r="D40" s="570"/>
      <c r="E40" s="570"/>
      <c r="F40" s="570"/>
      <c r="G40" s="570"/>
      <c r="H40" s="570"/>
      <c r="I40" s="570"/>
      <c r="J40" s="577"/>
    </row>
    <row r="41" ht="13.5" customHeight="1" spans="3:10">
      <c r="C41" s="569"/>
      <c r="D41" s="570"/>
      <c r="E41" s="570"/>
      <c r="F41" s="570"/>
      <c r="G41" s="570"/>
      <c r="H41" s="570"/>
      <c r="I41" s="570"/>
      <c r="J41" s="577"/>
    </row>
    <row r="42" ht="13.5" customHeight="1" spans="3:10">
      <c r="C42" s="569"/>
      <c r="D42" s="570"/>
      <c r="E42" s="570"/>
      <c r="F42" s="570"/>
      <c r="G42" s="570"/>
      <c r="H42" s="570"/>
      <c r="I42" s="570"/>
      <c r="J42" s="577"/>
    </row>
    <row r="43" ht="13.5" customHeight="1" spans="3:10">
      <c r="C43" s="571"/>
      <c r="D43" s="572"/>
      <c r="E43" s="572"/>
      <c r="F43" s="572"/>
      <c r="G43" s="572"/>
      <c r="H43" s="572"/>
      <c r="I43" s="572"/>
      <c r="J43" s="578"/>
    </row>
    <row r="44" ht="13.5" customHeight="1" spans="3:10">
      <c r="C44" s="573"/>
      <c r="D44" s="573"/>
      <c r="E44" s="573"/>
      <c r="F44" s="573"/>
      <c r="G44" s="573"/>
      <c r="H44" s="573"/>
      <c r="I44" s="573"/>
      <c r="J44" s="573"/>
    </row>
    <row r="45" ht="13.5" customHeight="1" spans="3:10">
      <c r="C45" s="573"/>
      <c r="D45" s="573"/>
      <c r="E45" s="573"/>
      <c r="F45" s="573"/>
      <c r="G45" s="573"/>
      <c r="H45" s="573"/>
      <c r="I45" s="573"/>
      <c r="J45" s="573"/>
    </row>
    <row r="46" ht="13.5" customHeight="1" spans="3:10">
      <c r="C46" s="573"/>
      <c r="D46" s="573"/>
      <c r="E46" s="573"/>
      <c r="F46" s="573"/>
      <c r="G46" s="573"/>
      <c r="H46" s="573"/>
      <c r="I46" s="573"/>
      <c r="J46" s="573"/>
    </row>
    <row r="47" ht="13.5" customHeight="1" spans="3:10">
      <c r="C47" s="573"/>
      <c r="D47" s="573"/>
      <c r="E47" s="573"/>
      <c r="F47" s="573"/>
      <c r="G47" s="573"/>
      <c r="H47" s="573"/>
      <c r="I47" s="573"/>
      <c r="J47" s="573"/>
    </row>
    <row r="48" ht="13.5" customHeight="1" spans="3:10">
      <c r="C48" s="573"/>
      <c r="D48" s="573"/>
      <c r="E48" s="573"/>
      <c r="F48" s="573"/>
      <c r="G48" s="573"/>
      <c r="H48" s="573"/>
      <c r="I48" s="573"/>
      <c r="J48" s="573"/>
    </row>
    <row r="49" ht="13.5" customHeight="1" spans="3:10">
      <c r="C49" s="573"/>
      <c r="D49" s="573"/>
      <c r="E49" s="573"/>
      <c r="F49" s="573"/>
      <c r="G49" s="573"/>
      <c r="H49" s="573"/>
      <c r="I49" s="573"/>
      <c r="J49" s="573"/>
    </row>
    <row r="50" ht="13.5" customHeight="1" spans="3:10">
      <c r="C50" s="573"/>
      <c r="D50" s="573"/>
      <c r="E50" s="573"/>
      <c r="F50" s="573"/>
      <c r="G50" s="573"/>
      <c r="H50" s="573"/>
      <c r="I50" s="573"/>
      <c r="J50" s="573"/>
    </row>
    <row r="51" ht="13.5" customHeight="1" spans="3:10">
      <c r="C51" s="573"/>
      <c r="D51" s="573"/>
      <c r="E51" s="573"/>
      <c r="F51" s="573"/>
      <c r="G51" s="573"/>
      <c r="H51" s="573"/>
      <c r="I51" s="573"/>
      <c r="J51" s="573"/>
    </row>
    <row r="52" ht="13.5" customHeight="1" spans="3:10">
      <c r="C52" s="573"/>
      <c r="D52" s="573"/>
      <c r="E52" s="573"/>
      <c r="F52" s="573"/>
      <c r="G52" s="573"/>
      <c r="H52" s="573"/>
      <c r="I52" s="573"/>
      <c r="J52" s="573"/>
    </row>
    <row r="53" ht="13.5" customHeight="1" spans="3:10">
      <c r="C53" s="574"/>
      <c r="D53" s="574"/>
      <c r="E53" s="574"/>
      <c r="F53" s="574"/>
      <c r="G53" s="574"/>
      <c r="H53" s="574"/>
      <c r="I53" s="574"/>
      <c r="J53" s="574"/>
    </row>
    <row r="54" ht="13.5" customHeight="1" spans="8:8">
      <c r="H54" s="575" t="s">
        <v>123</v>
      </c>
    </row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password="CED0" sheet="1" autoFilter="0" objects="1" scenarios="1"/>
  <mergeCells count="37">
    <mergeCell ref="C7:J7"/>
    <mergeCell ref="C8:J8"/>
    <mergeCell ref="C10:J10"/>
    <mergeCell ref="C11:J11"/>
    <mergeCell ref="C12:J12"/>
    <mergeCell ref="C13:J13"/>
    <mergeCell ref="C14:J14"/>
    <mergeCell ref="C15:J15"/>
    <mergeCell ref="C16:J16"/>
    <mergeCell ref="C17:J17"/>
    <mergeCell ref="C18:J18"/>
    <mergeCell ref="C19:J19"/>
    <mergeCell ref="C20:J20"/>
    <mergeCell ref="C21:J21"/>
    <mergeCell ref="C22:J22"/>
    <mergeCell ref="C23:J23"/>
    <mergeCell ref="C24:J24"/>
    <mergeCell ref="C25:J25"/>
    <mergeCell ref="C26:J26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6:J36"/>
    <mergeCell ref="C37:J37"/>
    <mergeCell ref="C38:J38"/>
    <mergeCell ref="C39:J39"/>
    <mergeCell ref="C40:J40"/>
    <mergeCell ref="C41:J41"/>
    <mergeCell ref="C42:J42"/>
    <mergeCell ref="C43:J43"/>
    <mergeCell ref="H54:J54"/>
  </mergeCells>
  <pageMargins left="0.984251968503937" right="0.78740157480315" top="0.78740157480315" bottom="0.78740157480315" header="0" footer="0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4"/>
  <sheetViews>
    <sheetView showGridLines="0" showRowColHeaders="0" workbookViewId="0">
      <selection activeCell="D15" sqref="D15:I15"/>
    </sheetView>
  </sheetViews>
  <sheetFormatPr defaultColWidth="0" defaultRowHeight="14" customHeight="1" zeroHeight="1"/>
  <cols>
    <col min="1" max="1" width="34" customWidth="1"/>
    <col min="2" max="2" width="1.63636363636364" customWidth="1"/>
    <col min="3" max="3" width="4.45454545454545" style="543" customWidth="1"/>
    <col min="4" max="4" width="14.4545454545455" style="543" customWidth="1"/>
    <col min="5" max="5" width="1.81818181818182" style="543" customWidth="1"/>
    <col min="6" max="6" width="20.2727272727273" style="543" customWidth="1"/>
    <col min="7" max="7" width="5.27272727272727" style="543" customWidth="1"/>
    <col min="8" max="8" width="20.5454545454545" style="543" customWidth="1"/>
    <col min="9" max="9" width="7.54545454545455" style="543" customWidth="1"/>
    <col min="10" max="10" width="4.45454545454545" style="543" customWidth="1"/>
    <col min="11" max="11" width="14.4545454545455" style="543" customWidth="1"/>
    <col min="12" max="16384" width="14.4545454545455" style="543" hidden="1"/>
  </cols>
  <sheetData>
    <row r="1" ht="14.5" spans="1:10">
      <c r="A1" t="s">
        <v>24</v>
      </c>
      <c r="C1" s="544"/>
      <c r="D1" s="545"/>
      <c r="E1" s="545"/>
      <c r="F1" s="545"/>
      <c r="G1" s="545"/>
      <c r="H1" s="545"/>
      <c r="I1" s="545"/>
      <c r="J1" s="561"/>
    </row>
    <row r="2" ht="14.5" spans="3:10">
      <c r="C2" s="546"/>
      <c r="D2" s="547"/>
      <c r="E2" s="547"/>
      <c r="F2" s="547"/>
      <c r="G2" s="547"/>
      <c r="H2" s="547"/>
      <c r="I2" s="547"/>
      <c r="J2" s="562"/>
    </row>
    <row r="3" ht="18.5" spans="3:10">
      <c r="C3" s="546"/>
      <c r="D3" s="548" t="s">
        <v>124</v>
      </c>
      <c r="E3" s="547"/>
      <c r="F3" s="547"/>
      <c r="G3" s="547"/>
      <c r="H3" s="547"/>
      <c r="I3" s="547"/>
      <c r="J3" s="562"/>
    </row>
    <row r="4" ht="18.5" spans="3:10">
      <c r="C4" s="546"/>
      <c r="D4" s="548"/>
      <c r="E4" s="547"/>
      <c r="F4" s="547"/>
      <c r="G4" s="547"/>
      <c r="H4" s="547"/>
      <c r="I4" s="547"/>
      <c r="J4" s="562"/>
    </row>
    <row r="5" ht="14.5" spans="3:10">
      <c r="C5" s="546"/>
      <c r="D5" s="547"/>
      <c r="E5" s="547"/>
      <c r="F5" s="547"/>
      <c r="G5" s="547"/>
      <c r="H5" s="547"/>
      <c r="I5" s="547"/>
      <c r="J5" s="562"/>
    </row>
    <row r="6" ht="14.5" spans="3:10">
      <c r="C6" s="546"/>
      <c r="D6" s="547"/>
      <c r="E6" s="547"/>
      <c r="F6" s="547"/>
      <c r="G6" s="547"/>
      <c r="H6" s="547"/>
      <c r="I6" s="547"/>
      <c r="J6" s="562"/>
    </row>
    <row r="7" ht="14.5" spans="3:10">
      <c r="C7" s="546" t="s">
        <v>125</v>
      </c>
      <c r="D7" s="547"/>
      <c r="E7" s="547"/>
      <c r="F7" s="547"/>
      <c r="G7" s="547"/>
      <c r="H7" s="547"/>
      <c r="I7" s="547"/>
      <c r="J7" s="562"/>
    </row>
    <row r="8" ht="20" spans="3:10">
      <c r="C8" s="546" t="s">
        <v>125</v>
      </c>
      <c r="D8" s="549" t="s">
        <v>126</v>
      </c>
      <c r="E8" s="549"/>
      <c r="F8" s="549"/>
      <c r="G8" s="549"/>
      <c r="H8" s="549"/>
      <c r="I8" s="549"/>
      <c r="J8" s="562"/>
    </row>
    <row r="9" ht="20" spans="3:10">
      <c r="C9" s="546"/>
      <c r="D9" s="550" t="s">
        <v>2</v>
      </c>
      <c r="E9" s="550"/>
      <c r="F9" s="550"/>
      <c r="G9" s="550"/>
      <c r="H9" s="550"/>
      <c r="I9" s="550"/>
      <c r="J9" s="562"/>
    </row>
    <row r="10" ht="20" spans="3:10">
      <c r="C10" s="546"/>
      <c r="D10" s="550" t="s">
        <v>3</v>
      </c>
      <c r="E10" s="550"/>
      <c r="F10" s="550"/>
      <c r="G10" s="550"/>
      <c r="H10" s="550"/>
      <c r="I10" s="550"/>
      <c r="J10" s="562"/>
    </row>
    <row r="11" ht="20" spans="3:10">
      <c r="C11" s="546"/>
      <c r="D11" s="550" t="s">
        <v>4</v>
      </c>
      <c r="E11" s="550"/>
      <c r="F11" s="550"/>
      <c r="G11" s="550"/>
      <c r="H11" s="550"/>
      <c r="I11" s="550"/>
      <c r="J11" s="562"/>
    </row>
    <row r="12" ht="14.5" spans="3:10">
      <c r="C12" s="546" t="s">
        <v>125</v>
      </c>
      <c r="D12" s="547"/>
      <c r="E12" s="547"/>
      <c r="F12" s="547"/>
      <c r="G12" s="547"/>
      <c r="H12" s="547"/>
      <c r="I12" s="547"/>
      <c r="J12" s="562"/>
    </row>
    <row r="13" ht="14.5" spans="3:10">
      <c r="C13" s="546" t="s">
        <v>125</v>
      </c>
      <c r="D13" s="547"/>
      <c r="E13" s="547"/>
      <c r="F13" s="547"/>
      <c r="G13" s="547"/>
      <c r="H13" s="547"/>
      <c r="I13" s="547"/>
      <c r="J13" s="562"/>
    </row>
    <row r="14" ht="20" spans="3:10">
      <c r="C14" s="546"/>
      <c r="D14" s="549" t="s">
        <v>127</v>
      </c>
      <c r="E14" s="549"/>
      <c r="F14" s="549"/>
      <c r="G14" s="549"/>
      <c r="H14" s="549"/>
      <c r="I14" s="549"/>
      <c r="J14" s="562"/>
    </row>
    <row r="15" s="542" customFormat="1" ht="14.5" spans="1:10">
      <c r="A15"/>
      <c r="B15"/>
      <c r="C15" s="551" t="s">
        <v>125</v>
      </c>
      <c r="D15" s="552" t="s">
        <v>128</v>
      </c>
      <c r="E15" s="552"/>
      <c r="F15" s="552"/>
      <c r="G15" s="552"/>
      <c r="H15" s="552"/>
      <c r="I15" s="552"/>
      <c r="J15" s="563"/>
    </row>
    <row r="16" ht="14.5" spans="3:10">
      <c r="C16" s="546" t="s">
        <v>125</v>
      </c>
      <c r="D16" s="547"/>
      <c r="E16" s="547"/>
      <c r="F16" s="547"/>
      <c r="G16" s="547"/>
      <c r="H16" s="547"/>
      <c r="I16" s="547"/>
      <c r="J16" s="562"/>
    </row>
    <row r="17" ht="20" spans="3:10">
      <c r="C17" s="546"/>
      <c r="D17" s="550" t="s">
        <v>129</v>
      </c>
      <c r="E17" s="550"/>
      <c r="F17" s="550"/>
      <c r="G17" s="550"/>
      <c r="H17" s="550"/>
      <c r="I17" s="550"/>
      <c r="J17" s="562"/>
    </row>
    <row r="18" s="542" customFormat="1" ht="14.5" spans="1:10">
      <c r="A18"/>
      <c r="B18"/>
      <c r="C18" s="551"/>
      <c r="D18" s="552" t="s">
        <v>128</v>
      </c>
      <c r="E18" s="552"/>
      <c r="F18" s="552"/>
      <c r="G18" s="552"/>
      <c r="H18" s="552"/>
      <c r="I18" s="552"/>
      <c r="J18" s="563"/>
    </row>
    <row r="19" ht="14.5" spans="3:10">
      <c r="C19" s="546" t="s">
        <v>125</v>
      </c>
      <c r="D19" s="547"/>
      <c r="E19" s="547"/>
      <c r="F19" s="547"/>
      <c r="G19" s="547"/>
      <c r="H19" s="547"/>
      <c r="I19" s="547"/>
      <c r="J19" s="562"/>
    </row>
    <row r="20" ht="20" spans="3:10">
      <c r="C20" s="546"/>
      <c r="D20" s="550" t="s">
        <v>5</v>
      </c>
      <c r="E20" s="550"/>
      <c r="F20" s="550"/>
      <c r="G20" s="550"/>
      <c r="H20" s="550"/>
      <c r="I20" s="550"/>
      <c r="J20" s="562"/>
    </row>
    <row r="21" ht="20" spans="3:10">
      <c r="C21" s="546"/>
      <c r="D21" s="550" t="s">
        <v>6</v>
      </c>
      <c r="E21" s="550"/>
      <c r="F21" s="550"/>
      <c r="G21" s="550"/>
      <c r="H21" s="550"/>
      <c r="I21" s="550"/>
      <c r="J21" s="562"/>
    </row>
    <row r="22" ht="14.5" spans="3:10">
      <c r="C22" s="546" t="s">
        <v>125</v>
      </c>
      <c r="D22" s="547"/>
      <c r="E22" s="547"/>
      <c r="F22" s="547"/>
      <c r="G22" s="547"/>
      <c r="H22" s="547"/>
      <c r="I22" s="547"/>
      <c r="J22" s="562"/>
    </row>
    <row r="23" ht="14.5" spans="3:10">
      <c r="C23" s="546"/>
      <c r="D23" s="547"/>
      <c r="E23" s="547"/>
      <c r="F23" s="547"/>
      <c r="G23" s="547"/>
      <c r="H23" s="547"/>
      <c r="I23" s="547"/>
      <c r="J23" s="562"/>
    </row>
    <row r="24" ht="20" spans="3:10">
      <c r="C24" s="546" t="s">
        <v>125</v>
      </c>
      <c r="D24" s="549" t="s">
        <v>130</v>
      </c>
      <c r="E24" s="549"/>
      <c r="F24" s="549"/>
      <c r="G24" s="549"/>
      <c r="H24" s="549"/>
      <c r="I24" s="549"/>
      <c r="J24" s="562"/>
    </row>
    <row r="25" ht="20" spans="3:10">
      <c r="C25" s="546" t="s">
        <v>125</v>
      </c>
      <c r="D25" s="549" t="s">
        <v>131</v>
      </c>
      <c r="E25" s="549"/>
      <c r="F25" s="549"/>
      <c r="G25" s="549"/>
      <c r="H25" s="549"/>
      <c r="I25" s="549"/>
      <c r="J25" s="562"/>
    </row>
    <row r="26" s="542" customFormat="1" ht="14.5" spans="1:10">
      <c r="A26"/>
      <c r="B26"/>
      <c r="C26" s="551"/>
      <c r="D26" s="552" t="s">
        <v>128</v>
      </c>
      <c r="E26" s="552"/>
      <c r="F26" s="552"/>
      <c r="G26" s="552"/>
      <c r="H26" s="552"/>
      <c r="I26" s="552"/>
      <c r="J26" s="563"/>
    </row>
    <row r="27" ht="14.5" spans="3:10">
      <c r="C27" s="546"/>
      <c r="D27" s="553"/>
      <c r="E27" s="553"/>
      <c r="F27" s="553"/>
      <c r="G27" s="553"/>
      <c r="H27" s="553"/>
      <c r="I27" s="553"/>
      <c r="J27" s="562"/>
    </row>
    <row r="28" ht="14.5" spans="3:10">
      <c r="C28" s="546" t="s">
        <v>125</v>
      </c>
      <c r="D28" s="547"/>
      <c r="E28" s="547"/>
      <c r="F28" s="547"/>
      <c r="G28" s="547"/>
      <c r="H28" s="547"/>
      <c r="I28" s="547"/>
      <c r="J28" s="562"/>
    </row>
    <row r="29" ht="20" spans="3:10">
      <c r="C29" s="546"/>
      <c r="D29" s="550" t="s">
        <v>59</v>
      </c>
      <c r="E29" s="550"/>
      <c r="F29" s="550"/>
      <c r="G29" s="550"/>
      <c r="H29" s="550"/>
      <c r="I29" s="550"/>
      <c r="J29" s="562"/>
    </row>
    <row r="30" s="542" customFormat="1" ht="14.5" spans="1:10">
      <c r="A30"/>
      <c r="B30"/>
      <c r="C30" s="551" t="s">
        <v>125</v>
      </c>
      <c r="D30" s="552" t="s">
        <v>128</v>
      </c>
      <c r="E30" s="552"/>
      <c r="F30" s="552"/>
      <c r="G30" s="552"/>
      <c r="H30" s="552"/>
      <c r="I30" s="552"/>
      <c r="J30" s="563"/>
    </row>
    <row r="31" s="542" customFormat="1" ht="14.5" spans="1:10">
      <c r="A31"/>
      <c r="B31"/>
      <c r="C31" s="551"/>
      <c r="D31" s="552"/>
      <c r="E31" s="552"/>
      <c r="F31" s="552"/>
      <c r="G31" s="552"/>
      <c r="H31" s="552"/>
      <c r="I31" s="552"/>
      <c r="J31" s="563"/>
    </row>
    <row r="32" s="542" customFormat="1" ht="14.5" spans="1:10">
      <c r="A32"/>
      <c r="B32"/>
      <c r="C32" s="551"/>
      <c r="D32" s="552"/>
      <c r="E32" s="552"/>
      <c r="F32" s="552"/>
      <c r="G32" s="552"/>
      <c r="H32" s="552"/>
      <c r="I32" s="552"/>
      <c r="J32" s="563"/>
    </row>
    <row r="33" s="543" customFormat="1" ht="15.5" spans="3:10">
      <c r="C33" s="546"/>
      <c r="D33" s="554"/>
      <c r="E33" s="554"/>
      <c r="F33" s="554"/>
      <c r="G33" s="554"/>
      <c r="H33" s="554"/>
      <c r="I33" s="554"/>
      <c r="J33" s="562"/>
    </row>
    <row r="34" s="543" customFormat="1" ht="20" spans="3:10">
      <c r="C34" s="546" t="s">
        <v>125</v>
      </c>
      <c r="D34" s="555" t="s">
        <v>132</v>
      </c>
      <c r="E34" s="555" t="s">
        <v>21</v>
      </c>
      <c r="F34" s="556"/>
      <c r="G34" s="557"/>
      <c r="H34" s="557"/>
      <c r="I34" s="557"/>
      <c r="J34" s="562"/>
    </row>
    <row r="35" s="543" customFormat="1" ht="15.5" spans="3:10">
      <c r="C35" s="546"/>
      <c r="D35" s="555" t="s">
        <v>133</v>
      </c>
      <c r="E35" s="555" t="s">
        <v>21</v>
      </c>
      <c r="F35" s="558"/>
      <c r="G35" s="557"/>
      <c r="H35" s="557"/>
      <c r="I35" s="557"/>
      <c r="J35" s="562"/>
    </row>
    <row r="36" s="543" customFormat="1" ht="20" spans="3:10">
      <c r="C36" s="546" t="s">
        <v>125</v>
      </c>
      <c r="D36" s="555" t="s">
        <v>134</v>
      </c>
      <c r="E36" s="555" t="s">
        <v>21</v>
      </c>
      <c r="F36" s="556"/>
      <c r="G36" s="557"/>
      <c r="H36" s="557"/>
      <c r="I36" s="557"/>
      <c r="J36" s="562"/>
    </row>
    <row r="37" s="543" customFormat="1" ht="15.5" spans="3:10">
      <c r="C37" s="546" t="s">
        <v>125</v>
      </c>
      <c r="D37" s="547"/>
      <c r="E37" s="547"/>
      <c r="F37" s="547"/>
      <c r="G37" s="547"/>
      <c r="H37" s="554"/>
      <c r="I37" s="547"/>
      <c r="J37" s="562"/>
    </row>
    <row r="38" s="543" customFormat="1" ht="15.25" spans="3:10">
      <c r="C38" s="559"/>
      <c r="D38" s="560"/>
      <c r="E38" s="560"/>
      <c r="F38" s="560"/>
      <c r="G38" s="560"/>
      <c r="H38" s="560"/>
      <c r="I38" s="560"/>
      <c r="J38" s="564"/>
    </row>
    <row r="39" s="543" customFormat="1"/>
    <row r="40" s="543" customFormat="1"/>
    <row r="41" s="543" customFormat="1"/>
    <row r="42" s="543" customFormat="1"/>
    <row r="43" s="543" customFormat="1"/>
    <row r="44" s="543" customFormat="1"/>
    <row r="45" s="543" customFormat="1"/>
    <row r="46" s="543" customFormat="1"/>
    <row r="47" s="543" customFormat="1"/>
    <row r="48" s="543" customFormat="1"/>
    <row r="49" s="543" customFormat="1"/>
    <row r="50" s="543" customFormat="1"/>
    <row r="51" s="543" customFormat="1"/>
    <row r="52" s="543" customFormat="1"/>
    <row r="53" s="543" customFormat="1"/>
    <row r="54" s="543" customFormat="1"/>
    <row r="55" s="543" customFormat="1"/>
    <row r="56" s="543" customFormat="1"/>
    <row r="57" s="543" customFormat="1"/>
    <row r="58" s="543" customFormat="1"/>
    <row r="59" s="543" customFormat="1"/>
    <row r="60" s="543" customFormat="1"/>
    <row r="61" s="543" customFormat="1"/>
    <row r="62" s="543" customFormat="1"/>
    <row r="63" s="543" customFormat="1"/>
    <row r="64" s="543" customFormat="1"/>
    <row r="65" s="543" customFormat="1"/>
    <row r="66" s="543" customFormat="1"/>
    <row r="67" s="543" customFormat="1"/>
    <row r="68" s="543" customFormat="1"/>
    <row r="69" s="543" customFormat="1"/>
    <row r="70" s="543" customFormat="1"/>
    <row r="71" s="543" customFormat="1"/>
    <row r="72" s="543" customFormat="1"/>
    <row r="73" s="543" customFormat="1"/>
    <row r="74" s="543" customFormat="1"/>
    <row r="75" s="543" customFormat="1"/>
    <row r="76" s="543" customFormat="1"/>
    <row r="77" s="543" customFormat="1"/>
    <row r="78" s="543" customFormat="1"/>
    <row r="79" s="543" customFormat="1"/>
    <row r="80" s="543" customFormat="1"/>
    <row r="81" s="543" customFormat="1"/>
    <row r="82" s="543" customFormat="1"/>
    <row r="83" s="543" customFormat="1"/>
    <row r="84" s="543" customFormat="1"/>
    <row r="85" s="543" customFormat="1"/>
    <row r="86" s="543" customFormat="1"/>
    <row r="87" s="543" customFormat="1"/>
    <row r="88" s="543" customFormat="1"/>
    <row r="89" s="543" customFormat="1"/>
    <row r="90" s="543" customFormat="1"/>
    <row r="91" s="543" customFormat="1"/>
    <row r="92" s="543" customFormat="1"/>
    <row r="93" s="543" customFormat="1"/>
    <row r="94" s="543" customFormat="1"/>
    <row r="95" s="543" customFormat="1"/>
    <row r="96" s="543" customFormat="1"/>
    <row r="97" s="543" customFormat="1"/>
    <row r="98" s="543" customFormat="1"/>
    <row r="99" s="543" customFormat="1"/>
    <row r="100" s="543" customFormat="1"/>
    <row r="101" s="543" customFormat="1"/>
    <row r="102" s="543" customFormat="1"/>
    <row r="103" s="543" customFormat="1"/>
    <row r="104" s="543" customFormat="1"/>
    <row r="105" s="543" customFormat="1"/>
    <row r="106" s="543" customFormat="1"/>
    <row r="107" s="543" customFormat="1"/>
    <row r="108" s="543" customFormat="1"/>
    <row r="109" s="543" customFormat="1"/>
    <row r="110" s="543" customFormat="1"/>
    <row r="111" s="543" customFormat="1"/>
    <row r="112" s="543" customFormat="1"/>
    <row r="113" s="543" customFormat="1"/>
    <row r="114" s="543" customFormat="1"/>
    <row r="115" s="543" customFormat="1"/>
    <row r="116" s="543" customFormat="1"/>
    <row r="117" s="543" customFormat="1"/>
    <row r="118" s="543" customFormat="1"/>
    <row r="119" s="543" customFormat="1"/>
    <row r="120" s="543" customFormat="1"/>
    <row r="121" s="543" customFormat="1"/>
    <row r="122" s="543" customFormat="1"/>
    <row r="123" s="543" customFormat="1"/>
    <row r="124" s="543" customFormat="1"/>
    <row r="125" s="543" customFormat="1"/>
    <row r="126" s="543" customFormat="1"/>
    <row r="127" s="543" customFormat="1"/>
    <row r="128" s="543" customFormat="1"/>
    <row r="129" s="543" customFormat="1"/>
    <row r="130" s="543" customFormat="1"/>
    <row r="131" s="543" customFormat="1"/>
    <row r="132" s="543" customFormat="1"/>
    <row r="133" s="543" customFormat="1"/>
    <row r="134" s="543" customFormat="1"/>
    <row r="135" s="543" customFormat="1"/>
    <row r="136" s="543" customFormat="1"/>
    <row r="137" s="543" customFormat="1"/>
    <row r="138" s="543" customFormat="1"/>
    <row r="139" s="543" customFormat="1"/>
    <row r="140" s="543" customFormat="1"/>
    <row r="141" s="543" customFormat="1"/>
    <row r="142" s="543" customFormat="1"/>
    <row r="143" s="543" customFormat="1"/>
    <row r="144" s="543" customFormat="1"/>
    <row r="145" s="543" customFormat="1"/>
    <row r="146" s="543" customFormat="1"/>
    <row r="147" s="543" customFormat="1"/>
    <row r="148" s="543" customFormat="1"/>
    <row r="149" s="543" customFormat="1"/>
    <row r="150" s="543" customFormat="1"/>
    <row r="151" s="543" customFormat="1"/>
    <row r="152" s="543" customFormat="1"/>
    <row r="153" s="543" customFormat="1"/>
    <row r="154" s="543" customFormat="1"/>
    <row r="155" s="543" customFormat="1"/>
    <row r="156" s="543" customFormat="1"/>
    <row r="157" s="543" customFormat="1"/>
    <row r="158" s="543" customFormat="1"/>
    <row r="159" s="543" customFormat="1"/>
    <row r="160" s="543" customFormat="1"/>
    <row r="161" s="543" customFormat="1"/>
    <row r="162" s="543" customFormat="1"/>
    <row r="163" s="543" customFormat="1"/>
    <row r="164" s="543" customFormat="1"/>
    <row r="165" s="543" customFormat="1"/>
    <row r="166" s="543" customFormat="1"/>
    <row r="167" s="543" customFormat="1"/>
    <row r="168" s="543" customFormat="1"/>
    <row r="169" s="543" customFormat="1"/>
    <row r="170" s="543" customFormat="1"/>
    <row r="171" s="543" customFormat="1"/>
    <row r="172" s="543" customFormat="1"/>
    <row r="173" s="543" customFormat="1"/>
    <row r="174" s="543" customFormat="1"/>
    <row r="175" s="543" customFormat="1"/>
    <row r="176" s="543" customFormat="1"/>
    <row r="177" s="543" customFormat="1"/>
    <row r="178" s="543" customFormat="1"/>
    <row r="179" s="543" customFormat="1"/>
    <row r="180" s="543" customFormat="1"/>
    <row r="181" s="543" customFormat="1"/>
    <row r="182" s="543" customFormat="1"/>
    <row r="183" s="543" customFormat="1"/>
    <row r="184" s="543" customFormat="1"/>
    <row r="185" s="543" customFormat="1"/>
    <row r="186" s="543" customFormat="1"/>
    <row r="187" s="543" customFormat="1"/>
    <row r="188" s="543" customFormat="1"/>
    <row r="189" s="543" customFormat="1"/>
    <row r="190" s="543" customFormat="1"/>
    <row r="191" s="543" customFormat="1"/>
    <row r="192" s="543" customFormat="1"/>
    <row r="193" s="543" customFormat="1"/>
    <row r="194" s="543" customFormat="1"/>
    <row r="195" s="543" customFormat="1"/>
    <row r="196" s="543" customFormat="1"/>
    <row r="197" s="543" customFormat="1"/>
    <row r="198" s="543" customFormat="1"/>
    <row r="199" s="543" customFormat="1"/>
    <row r="200" s="543" customFormat="1"/>
    <row r="201" s="543" customFormat="1"/>
    <row r="202" s="543" customFormat="1"/>
    <row r="203" s="543" customFormat="1"/>
    <row r="204" s="543" customFormat="1"/>
    <row r="205" s="543" customFormat="1"/>
    <row r="206" s="543" customFormat="1"/>
    <row r="207" s="543" customFormat="1"/>
    <row r="208" s="543" customFormat="1"/>
    <row r="209" s="543" customFormat="1"/>
    <row r="210" s="543" customFormat="1"/>
    <row r="211" s="543" customFormat="1"/>
    <row r="212" s="543" customFormat="1"/>
    <row r="213" s="543" customFormat="1"/>
    <row r="214" s="543" customFormat="1"/>
    <row r="215" s="543" customFormat="1"/>
    <row r="216" s="543" customFormat="1"/>
    <row r="217" s="543" customFormat="1"/>
    <row r="218" s="543" customFormat="1"/>
    <row r="219" s="543" customFormat="1"/>
    <row r="220" s="543" customFormat="1"/>
    <row r="221" s="543" customFormat="1"/>
    <row r="222" s="543" customFormat="1"/>
    <row r="223" s="543" customFormat="1"/>
    <row r="224" s="543" customFormat="1"/>
    <row r="225" s="543" customFormat="1"/>
    <row r="226" s="543" customFormat="1"/>
    <row r="227" s="543" customFormat="1"/>
    <row r="228" s="543" customFormat="1"/>
    <row r="229" s="543" customFormat="1"/>
    <row r="230" s="543" customFormat="1"/>
    <row r="231" s="543" customFormat="1"/>
    <row r="232" s="543" customFormat="1"/>
    <row r="233" s="543" customFormat="1"/>
    <row r="234" s="543" customFormat="1"/>
    <row r="235" s="543" customFormat="1"/>
    <row r="236" s="543" customFormat="1"/>
    <row r="237" s="543" customFormat="1"/>
    <row r="238" s="543" customFormat="1"/>
    <row r="239" s="543" customFormat="1"/>
    <row r="240" s="543" customFormat="1"/>
    <row r="241" s="543" customFormat="1"/>
    <row r="242" s="543" customFormat="1"/>
    <row r="243" s="543" customFormat="1"/>
    <row r="244" s="543" customFormat="1"/>
    <row r="245" s="543" customFormat="1"/>
    <row r="246" s="543" customFormat="1"/>
    <row r="247" s="543" customFormat="1"/>
    <row r="248" s="543" customFormat="1"/>
    <row r="249" s="543" customFormat="1"/>
    <row r="250" s="543" customFormat="1"/>
    <row r="251" s="543" customFormat="1"/>
    <row r="252" s="543" customFormat="1"/>
    <row r="253" s="543" customFormat="1"/>
    <row r="254" s="543" customFormat="1"/>
    <row r="255" s="543" customFormat="1"/>
    <row r="256" s="543" customFormat="1"/>
    <row r="257" s="543" customFormat="1"/>
    <row r="258" s="543" customFormat="1"/>
    <row r="259" s="543" customFormat="1"/>
    <row r="260" s="543" customFormat="1"/>
    <row r="261" s="543" customFormat="1"/>
    <row r="262" s="543" customFormat="1"/>
    <row r="263" s="543" customFormat="1"/>
    <row r="264" s="543" customFormat="1"/>
    <row r="265" s="543" customFormat="1"/>
    <row r="266" s="543" customFormat="1"/>
    <row r="267" s="543" customFormat="1"/>
    <row r="268" s="543" customFormat="1"/>
    <row r="269" s="543" customFormat="1"/>
    <row r="270" s="543" customFormat="1"/>
    <row r="271" s="543" customFormat="1"/>
    <row r="272" s="543" customFormat="1"/>
    <row r="273" s="543" customFormat="1"/>
    <row r="274" s="543" customFormat="1"/>
    <row r="275" s="543" customFormat="1"/>
    <row r="276" s="543" customFormat="1"/>
    <row r="277" s="543" customFormat="1"/>
    <row r="278" s="543" customFormat="1"/>
    <row r="279" s="543" customFormat="1"/>
    <row r="280" s="543" customFormat="1"/>
    <row r="281" s="543" customFormat="1"/>
    <row r="282" s="543" customFormat="1"/>
    <row r="283" s="543" customFormat="1"/>
    <row r="284" s="543" customFormat="1"/>
    <row r="285" s="543" customFormat="1"/>
    <row r="286" s="543" customFormat="1"/>
    <row r="287" s="543" customFormat="1"/>
    <row r="288" s="543" customFormat="1"/>
    <row r="289" s="543" customFormat="1"/>
    <row r="290" s="543" customFormat="1"/>
    <row r="291" s="543" customFormat="1"/>
    <row r="292" s="543" customFormat="1"/>
    <row r="293" s="543" customFormat="1"/>
    <row r="294" s="543" customFormat="1"/>
    <row r="295" s="543" customFormat="1"/>
    <row r="296" s="543" customFormat="1"/>
    <row r="297" s="543" customFormat="1"/>
    <row r="298" s="543" customFormat="1"/>
    <row r="299" s="543" customFormat="1"/>
    <row r="300" s="543" customFormat="1"/>
    <row r="301" s="543" customFormat="1"/>
    <row r="302" s="543" customFormat="1"/>
    <row r="303" s="543" customFormat="1"/>
    <row r="304" s="543" customFormat="1"/>
    <row r="305" s="543" customFormat="1"/>
    <row r="306" s="543" customFormat="1"/>
    <row r="307" s="543" customFormat="1"/>
    <row r="308" s="543" customFormat="1"/>
    <row r="309" s="543" customFormat="1"/>
    <row r="310" s="543" customFormat="1"/>
    <row r="311" s="543" customFormat="1"/>
    <row r="312" s="543" customFormat="1"/>
    <row r="313" s="543" customFormat="1"/>
    <row r="314" s="543" customFormat="1"/>
    <row r="315" s="543" customFormat="1"/>
    <row r="316" s="543" customFormat="1"/>
    <row r="317" s="543" customFormat="1"/>
    <row r="318" s="543" customFormat="1"/>
    <row r="319" s="543" customFormat="1"/>
    <row r="320" s="543" customFormat="1"/>
    <row r="321" s="543" customFormat="1"/>
    <row r="322" s="543" customFormat="1"/>
    <row r="323" s="543" customFormat="1"/>
    <row r="324" s="543" customFormat="1"/>
    <row r="325" s="543" customFormat="1"/>
    <row r="326" s="543" customFormat="1"/>
    <row r="327" s="543" customFormat="1"/>
    <row r="328" s="543" customFormat="1"/>
    <row r="329" s="543" customFormat="1"/>
    <row r="330" s="543" customFormat="1"/>
    <row r="331" s="543" customFormat="1"/>
    <row r="332" s="543" customFormat="1"/>
    <row r="333" s="543" customFormat="1"/>
    <row r="334" s="543" customFormat="1"/>
    <row r="335" s="543" customFormat="1"/>
    <row r="336" s="543" customFormat="1"/>
    <row r="337" s="543" customFormat="1"/>
    <row r="338" s="543" customFormat="1"/>
    <row r="339" s="543" customFormat="1"/>
    <row r="340" s="543" customFormat="1"/>
    <row r="341" s="543" customFormat="1"/>
    <row r="342" s="543" customFormat="1"/>
    <row r="343" s="543" customFormat="1"/>
    <row r="344" s="543" customFormat="1"/>
    <row r="345" s="543" customFormat="1"/>
    <row r="346" s="543" customFormat="1"/>
    <row r="347" s="543" customFormat="1"/>
    <row r="348" s="543" customFormat="1"/>
    <row r="349" s="543" customFormat="1"/>
    <row r="350" s="543" customFormat="1"/>
    <row r="351" s="543" customFormat="1"/>
    <row r="352" s="543" customFormat="1"/>
    <row r="353" s="543" customFormat="1"/>
    <row r="354" s="543" customFormat="1"/>
    <row r="355" s="543" customFormat="1"/>
    <row r="356" s="543" customFormat="1"/>
    <row r="357" s="543" customFormat="1"/>
    <row r="358" s="543" customFormat="1"/>
    <row r="359" s="543" customFormat="1"/>
    <row r="360" s="543" customFormat="1"/>
    <row r="361" s="543" customFormat="1"/>
    <row r="362" s="543" customFormat="1"/>
    <row r="363" s="543" customFormat="1"/>
    <row r="364" s="543" customFormat="1"/>
    <row r="365" s="543" customFormat="1"/>
    <row r="366" s="543" customFormat="1"/>
    <row r="367" s="543" customFormat="1"/>
    <row r="368" s="543" customFormat="1"/>
    <row r="369" s="543" customFormat="1"/>
    <row r="370" s="543" customFormat="1"/>
    <row r="371" s="543" customFormat="1"/>
    <row r="372" s="543" customFormat="1"/>
    <row r="373" s="543" customFormat="1"/>
    <row r="374" s="543" customFormat="1"/>
    <row r="375" s="543" customFormat="1"/>
    <row r="376" s="543" customFormat="1"/>
    <row r="377" s="543" customFormat="1"/>
    <row r="378" s="543" customFormat="1"/>
    <row r="379" s="543" customFormat="1"/>
    <row r="380" s="543" customFormat="1"/>
    <row r="381" s="543" customFormat="1"/>
    <row r="382" s="543" customFormat="1"/>
    <row r="383" s="543" customFormat="1"/>
    <row r="384" s="543" customFormat="1"/>
    <row r="385" s="543" customFormat="1"/>
    <row r="386" s="543" customFormat="1"/>
    <row r="387" s="543" customFormat="1"/>
    <row r="388" s="543" customFormat="1"/>
    <row r="389" s="543" customFormat="1"/>
    <row r="390" s="543" customFormat="1"/>
    <row r="391" s="543" customFormat="1"/>
    <row r="392" s="543" customFormat="1"/>
    <row r="393" s="543" customFormat="1"/>
    <row r="394" s="543" customFormat="1"/>
    <row r="395" s="543" customFormat="1"/>
    <row r="396" s="543" customFormat="1"/>
    <row r="397" s="543" customFormat="1"/>
    <row r="398" s="543" customFormat="1"/>
    <row r="399" s="543" customFormat="1"/>
    <row r="400" s="543" customFormat="1"/>
    <row r="401" s="543" customFormat="1"/>
    <row r="402" s="543" customFormat="1"/>
    <row r="403" s="543" customFormat="1"/>
    <row r="404" s="543" customFormat="1"/>
    <row r="405" s="543" customFormat="1"/>
    <row r="406" s="543" customFormat="1"/>
    <row r="407" s="543" customFormat="1"/>
    <row r="408" s="543" customFormat="1"/>
    <row r="409" s="543" customFormat="1"/>
    <row r="410" s="543" customFormat="1"/>
    <row r="411" s="543" customFormat="1"/>
    <row r="412" s="543" customFormat="1"/>
    <row r="413" s="543" customFormat="1"/>
    <row r="414" s="543" customFormat="1"/>
    <row r="415" s="543" customFormat="1"/>
    <row r="416" s="543" customFormat="1"/>
    <row r="417" s="543" customFormat="1"/>
    <row r="418" s="543" customFormat="1"/>
    <row r="419" s="543" customFormat="1"/>
    <row r="420" s="543" customFormat="1"/>
    <row r="421" s="543" customFormat="1"/>
    <row r="422" s="543" customFormat="1"/>
    <row r="423" s="543" customFormat="1"/>
    <row r="424" s="543" customFormat="1"/>
    <row r="425" s="543" customFormat="1"/>
    <row r="426" s="543" customFormat="1"/>
    <row r="427" s="543" customFormat="1"/>
    <row r="428" s="543" customFormat="1"/>
    <row r="429" s="543" customFormat="1"/>
    <row r="430" s="543" customFormat="1"/>
    <row r="431" s="543" customFormat="1"/>
    <row r="432" s="543" customFormat="1"/>
    <row r="433" s="543" customFormat="1"/>
    <row r="434" s="543" customFormat="1"/>
    <row r="435" s="543" customFormat="1"/>
    <row r="436" s="543" customFormat="1"/>
    <row r="437" s="543" customFormat="1"/>
    <row r="438" s="543" customFormat="1"/>
    <row r="439" s="543" customFormat="1"/>
    <row r="440" s="543" customFormat="1"/>
    <row r="441" s="543" customFormat="1"/>
    <row r="442" s="543" customFormat="1"/>
    <row r="443" s="543" customFormat="1"/>
    <row r="444" s="543" customFormat="1"/>
    <row r="445" s="543" customFormat="1"/>
    <row r="446" s="543" customFormat="1"/>
    <row r="447" s="543" customFormat="1"/>
    <row r="448" s="543" customFormat="1"/>
    <row r="449" s="543" customFormat="1"/>
    <row r="450" s="543" customFormat="1"/>
    <row r="451" s="543" customFormat="1"/>
    <row r="452" s="543" customFormat="1"/>
    <row r="453" s="543" customFormat="1"/>
    <row r="454" s="543" customFormat="1"/>
    <row r="455" s="543" customFormat="1"/>
    <row r="456" s="543" customFormat="1"/>
    <row r="457" s="543" customFormat="1"/>
    <row r="458" s="543" customFormat="1"/>
    <row r="459" s="543" customFormat="1"/>
    <row r="460" s="543" customFormat="1"/>
    <row r="461" s="543" customFormat="1"/>
    <row r="462" s="543" customFormat="1"/>
    <row r="463" s="543" customFormat="1"/>
    <row r="464" s="543" customFormat="1"/>
    <row r="465" s="543" customFormat="1"/>
    <row r="466" s="543" customFormat="1"/>
    <row r="467" s="543" customFormat="1"/>
    <row r="468" s="543" customFormat="1"/>
    <row r="469" s="543" customFormat="1"/>
    <row r="470" s="543" customFormat="1"/>
    <row r="471" s="543" customFormat="1"/>
    <row r="472" s="543" customFormat="1"/>
    <row r="473" s="543" customFormat="1"/>
    <row r="474" s="543" customFormat="1"/>
    <row r="475" s="543" customFormat="1"/>
    <row r="476" s="543" customFormat="1"/>
    <row r="477" s="543" customFormat="1"/>
    <row r="478" s="543" customFormat="1"/>
    <row r="479" s="543" customFormat="1"/>
    <row r="480" s="543" customFormat="1"/>
    <row r="481" s="543" customFormat="1"/>
    <row r="482" s="543" customFormat="1"/>
    <row r="483" s="543" customFormat="1"/>
    <row r="484" s="543" customFormat="1"/>
    <row r="485" s="543" customFormat="1"/>
    <row r="486" s="543" customFormat="1"/>
    <row r="487" s="543" customFormat="1"/>
    <row r="488" s="543" customFormat="1"/>
    <row r="489" s="543" customFormat="1"/>
    <row r="490" s="543" customFormat="1"/>
    <row r="491" s="543" customFormat="1"/>
    <row r="492" s="543" customFormat="1"/>
    <row r="493" s="543" customFormat="1"/>
    <row r="494" s="543" customFormat="1"/>
    <row r="495" s="543" customFormat="1"/>
    <row r="496" s="543" customFormat="1"/>
    <row r="497" s="543" customFormat="1"/>
    <row r="498" s="543" customFormat="1"/>
    <row r="499" s="543" customFormat="1"/>
    <row r="500" s="543" customFormat="1"/>
    <row r="501" s="543" customFormat="1"/>
    <row r="502" s="543" customFormat="1"/>
    <row r="503" s="543" customFormat="1"/>
    <row r="504" s="543" customFormat="1"/>
    <row r="505" s="543" customFormat="1"/>
    <row r="506" s="543" customFormat="1"/>
    <row r="507" s="543" customFormat="1"/>
    <row r="508" s="543" customFormat="1"/>
    <row r="509" s="543" customFormat="1"/>
    <row r="510" s="543" customFormat="1"/>
    <row r="511" s="543" customFormat="1"/>
    <row r="512" s="543" customFormat="1"/>
    <row r="513" s="543" customFormat="1"/>
    <row r="514" s="543" customFormat="1"/>
    <row r="515" s="543" customFormat="1"/>
    <row r="516" s="543" customFormat="1"/>
    <row r="517" s="543" customFormat="1"/>
    <row r="518" s="543" customFormat="1"/>
    <row r="519" s="543" customFormat="1"/>
    <row r="520" s="543" customFormat="1"/>
    <row r="521" s="543" customFormat="1"/>
    <row r="522" s="543" customFormat="1"/>
    <row r="523" s="543" customFormat="1"/>
    <row r="524" s="543" customFormat="1"/>
    <row r="525" s="543" customFormat="1"/>
    <row r="526" s="543" customFormat="1"/>
    <row r="527" s="543" customFormat="1"/>
    <row r="528" s="543" customFormat="1"/>
    <row r="529" s="543" customFormat="1"/>
    <row r="530" s="543" customFormat="1"/>
    <row r="531" s="543" customFormat="1"/>
    <row r="532" s="543" customFormat="1"/>
    <row r="533" s="543" customFormat="1"/>
    <row r="534" s="543" customFormat="1"/>
    <row r="535" s="543" customFormat="1"/>
    <row r="536" s="543" customFormat="1"/>
    <row r="537" s="543" customFormat="1"/>
    <row r="538" s="543" customFormat="1"/>
    <row r="539" s="543" customFormat="1"/>
    <row r="540" s="543" customFormat="1"/>
    <row r="541" s="543" customFormat="1"/>
    <row r="542" s="543" customFormat="1"/>
    <row r="543" s="543" customFormat="1"/>
    <row r="544" s="543" customFormat="1"/>
    <row r="545" s="543" customFormat="1"/>
    <row r="546" s="543" customFormat="1"/>
    <row r="547" s="543" customFormat="1"/>
    <row r="548" s="543" customFormat="1"/>
    <row r="549" s="543" customFormat="1"/>
    <row r="550" s="543" customFormat="1"/>
    <row r="551" s="543" customFormat="1"/>
    <row r="552" s="543" customFormat="1"/>
    <row r="553" s="543" customFormat="1"/>
    <row r="554" s="543" customFormat="1"/>
    <row r="555" s="543" customFormat="1"/>
    <row r="556" s="543" customFormat="1"/>
    <row r="557" s="543" customFormat="1"/>
    <row r="558" s="543" customFormat="1"/>
    <row r="559" s="543" customFormat="1"/>
    <row r="560" s="543" customFormat="1"/>
    <row r="561" s="543" customFormat="1"/>
    <row r="562" s="543" customFormat="1"/>
    <row r="563" s="543" customFormat="1"/>
    <row r="564" s="543" customFormat="1"/>
    <row r="565" s="543" customFormat="1"/>
    <row r="566" s="543" customFormat="1"/>
    <row r="567" s="543" customFormat="1"/>
    <row r="568" s="543" customFormat="1"/>
    <row r="569" s="543" customFormat="1"/>
    <row r="570" s="543" customFormat="1"/>
    <row r="571" s="543" customFormat="1"/>
    <row r="572" s="543" customFormat="1"/>
    <row r="573" s="543" customFormat="1"/>
    <row r="574" s="543" customFormat="1"/>
    <row r="575" s="543" customFormat="1"/>
    <row r="576" s="543" customFormat="1"/>
    <row r="577" s="543" customFormat="1"/>
    <row r="578" s="543" customFormat="1"/>
    <row r="579" s="543" customFormat="1"/>
    <row r="580" s="543" customFormat="1"/>
    <row r="581" s="543" customFormat="1"/>
    <row r="582" s="543" customFormat="1"/>
    <row r="583" s="543" customFormat="1"/>
    <row r="584" s="543" customFormat="1"/>
    <row r="585" s="543" customFormat="1"/>
    <row r="586" s="543" customFormat="1"/>
    <row r="587" s="543" customFormat="1"/>
    <row r="588" s="543" customFormat="1"/>
    <row r="589" s="543" customFormat="1"/>
    <row r="590" s="543" customFormat="1"/>
    <row r="591" s="543" customFormat="1"/>
    <row r="592" s="543" customFormat="1"/>
    <row r="593" s="543" customFormat="1"/>
    <row r="594" s="543" customFormat="1"/>
    <row r="595" s="543" customFormat="1"/>
    <row r="596" s="543" customFormat="1"/>
    <row r="597" s="543" customFormat="1"/>
    <row r="598" s="543" customFormat="1"/>
    <row r="599" s="543" customFormat="1"/>
    <row r="600" s="543" customFormat="1"/>
    <row r="601" s="543" customFormat="1"/>
    <row r="602" s="543" customFormat="1"/>
    <row r="603" s="543" customFormat="1"/>
    <row r="604" s="543" customFormat="1"/>
    <row r="605" s="543" customFormat="1"/>
    <row r="606" s="543" customFormat="1"/>
    <row r="607" s="543" customFormat="1"/>
    <row r="608" s="543" customFormat="1"/>
    <row r="609" s="543" customFormat="1"/>
    <row r="610" s="543" customFormat="1"/>
    <row r="611" s="543" customFormat="1"/>
    <row r="612" s="543" customFormat="1"/>
    <row r="613" s="543" customFormat="1"/>
    <row r="614" s="543" customFormat="1"/>
    <row r="615" s="543" customFormat="1"/>
    <row r="616" s="543" customFormat="1"/>
    <row r="617" s="543" customFormat="1"/>
    <row r="618" s="543" customFormat="1"/>
    <row r="619" s="543" customFormat="1"/>
    <row r="620" s="543" customFormat="1"/>
    <row r="621" s="543" customFormat="1"/>
    <row r="622" s="543" customFormat="1"/>
    <row r="623" s="543" customFormat="1"/>
    <row r="624" s="543" customFormat="1"/>
    <row r="625" s="543" customFormat="1"/>
    <row r="626" s="543" customFormat="1"/>
    <row r="627" s="543" customFormat="1"/>
    <row r="628" s="543" customFormat="1"/>
    <row r="629" s="543" customFormat="1"/>
    <row r="630" s="543" customFormat="1"/>
    <row r="631" s="543" customFormat="1"/>
    <row r="632" s="543" customFormat="1"/>
    <row r="633" s="543" customFormat="1"/>
    <row r="634" s="543" customFormat="1"/>
    <row r="635" s="543" customFormat="1"/>
    <row r="636" s="543" customFormat="1"/>
    <row r="637" s="543" customFormat="1"/>
    <row r="638" s="543" customFormat="1"/>
    <row r="639" s="543" customFormat="1"/>
    <row r="640" s="543" customFormat="1"/>
    <row r="641" s="543" customFormat="1"/>
    <row r="642" s="543" customFormat="1"/>
    <row r="643" s="543" customFormat="1"/>
    <row r="644" s="543" customFormat="1"/>
    <row r="645" s="543" customFormat="1"/>
    <row r="646" s="543" customFormat="1"/>
    <row r="647" s="543" customFormat="1"/>
    <row r="648" s="543" customFormat="1"/>
    <row r="649" s="543" customFormat="1"/>
    <row r="650" s="543" customFormat="1"/>
    <row r="651" s="543" customFormat="1"/>
    <row r="652" s="543" customFormat="1"/>
    <row r="653" s="543" customFormat="1"/>
    <row r="654" s="543" customFormat="1"/>
    <row r="655" s="543" customFormat="1"/>
    <row r="656" s="543" customFormat="1"/>
    <row r="657" s="543" customFormat="1"/>
    <row r="658" s="543" customFormat="1"/>
    <row r="659" s="543" customFormat="1"/>
    <row r="660" s="543" customFormat="1"/>
    <row r="661" s="543" customFormat="1"/>
    <row r="662" s="543" customFormat="1"/>
    <row r="663" s="543" customFormat="1"/>
    <row r="664" s="543" customFormat="1"/>
    <row r="665" s="543" customFormat="1"/>
    <row r="666" s="543" customFormat="1"/>
    <row r="667" s="543" customFormat="1"/>
    <row r="668" s="543" customFormat="1"/>
    <row r="669" s="543" customFormat="1"/>
    <row r="670" s="543" customFormat="1"/>
    <row r="671" s="543" customFormat="1"/>
    <row r="672" s="543" customFormat="1"/>
    <row r="673" s="543" customFormat="1"/>
    <row r="674" s="543" customFormat="1"/>
    <row r="675" s="543" customFormat="1"/>
    <row r="676" s="543" customFormat="1"/>
    <row r="677" s="543" customFormat="1"/>
    <row r="678" s="543" customFormat="1"/>
    <row r="679" s="543" customFormat="1"/>
    <row r="680" s="543" customFormat="1"/>
    <row r="681" s="543" customFormat="1"/>
    <row r="682" s="543" customFormat="1"/>
    <row r="683" s="543" customFormat="1"/>
    <row r="684" s="543" customFormat="1"/>
    <row r="685" s="543" customFormat="1"/>
    <row r="686" s="543" customFormat="1"/>
    <row r="687" s="543" customFormat="1"/>
    <row r="688" s="543" customFormat="1"/>
    <row r="689" s="543" customFormat="1"/>
    <row r="690" s="543" customFormat="1"/>
    <row r="691" s="543" customFormat="1"/>
    <row r="692" s="543" customFormat="1"/>
    <row r="693" s="543" customFormat="1"/>
    <row r="694" s="543" customFormat="1"/>
    <row r="695" s="543" customFormat="1"/>
    <row r="696" s="543" customFormat="1"/>
    <row r="697" s="543" customFormat="1"/>
    <row r="698" s="543" customFormat="1"/>
    <row r="699" s="543" customFormat="1"/>
    <row r="700" s="543" customFormat="1"/>
    <row r="701" s="543" customFormat="1"/>
    <row r="702" s="543" customFormat="1"/>
    <row r="703" s="543" customFormat="1"/>
    <row r="704" s="543" customFormat="1"/>
    <row r="705" s="543" customFormat="1"/>
    <row r="706" s="543" customFormat="1"/>
    <row r="707" s="543" customFormat="1"/>
    <row r="708" s="543" customFormat="1"/>
    <row r="709" s="543" customFormat="1"/>
    <row r="710" s="543" customFormat="1"/>
    <row r="711" s="543" customFormat="1"/>
    <row r="712" s="543" customFormat="1"/>
    <row r="713" s="543" customFormat="1"/>
    <row r="714" s="543" customFormat="1"/>
    <row r="715" s="543" customFormat="1"/>
    <row r="716" s="543" customFormat="1"/>
    <row r="717" s="543" customFormat="1"/>
    <row r="718" s="543" customFormat="1"/>
    <row r="719" s="543" customFormat="1"/>
    <row r="720" s="543" customFormat="1"/>
    <row r="721" s="543" customFormat="1"/>
    <row r="722" s="543" customFormat="1"/>
    <row r="723" s="543" customFormat="1"/>
    <row r="724" s="543" customFormat="1"/>
    <row r="725" s="543" customFormat="1"/>
    <row r="726" s="543" customFormat="1"/>
    <row r="727" s="543" customFormat="1"/>
    <row r="728" s="543" customFormat="1"/>
    <row r="729" s="543" customFormat="1"/>
    <row r="730" s="543" customFormat="1"/>
    <row r="731" s="543" customFormat="1"/>
    <row r="732" s="543" customFormat="1"/>
    <row r="733" s="543" customFormat="1"/>
    <row r="734" s="543" customFormat="1"/>
    <row r="735" s="543" customFormat="1"/>
    <row r="736" s="543" customFormat="1"/>
    <row r="737" s="543" customFormat="1"/>
    <row r="738" s="543" customFormat="1"/>
    <row r="739" s="543" customFormat="1"/>
    <row r="740" s="543" customFormat="1"/>
    <row r="741" s="543" customFormat="1"/>
    <row r="742" s="543" customFormat="1"/>
    <row r="743" s="543" customFormat="1"/>
    <row r="744" s="543" customFormat="1"/>
    <row r="745" s="543" customFormat="1"/>
    <row r="746" s="543" customFormat="1"/>
    <row r="747" s="543" customFormat="1"/>
    <row r="748" s="543" customFormat="1"/>
    <row r="749" s="543" customFormat="1"/>
    <row r="750" s="543" customFormat="1"/>
    <row r="751" s="543" customFormat="1"/>
    <row r="752" s="543" customFormat="1"/>
    <row r="753" s="543" customFormat="1"/>
    <row r="754" s="543" customFormat="1"/>
    <row r="755" s="543" customFormat="1"/>
    <row r="756" s="543" customFormat="1"/>
    <row r="757" s="543" customFormat="1"/>
    <row r="758" s="543" customFormat="1"/>
    <row r="759" s="543" customFormat="1"/>
    <row r="760" s="543" customFormat="1"/>
    <row r="761" s="543" customFormat="1"/>
    <row r="762" s="543" customFormat="1"/>
    <row r="763" s="543" customFormat="1"/>
    <row r="764" s="543" customFormat="1"/>
    <row r="765" s="543" customFormat="1"/>
    <row r="766" s="543" customFormat="1"/>
    <row r="767" s="543" customFormat="1"/>
    <row r="768" s="543" customFormat="1"/>
    <row r="769" s="543" customFormat="1"/>
    <row r="770" s="543" customFormat="1"/>
    <row r="771" s="543" customFormat="1"/>
    <row r="772" s="543" customFormat="1"/>
    <row r="773" s="543" customFormat="1"/>
    <row r="774" s="543" customFormat="1"/>
    <row r="775" s="543" customFormat="1"/>
    <row r="776" s="543" customFormat="1"/>
    <row r="777" s="543" customFormat="1"/>
    <row r="778" s="543" customFormat="1"/>
    <row r="779" s="543" customFormat="1"/>
    <row r="780" s="543" customFormat="1"/>
    <row r="781" s="543" customFormat="1"/>
    <row r="782" s="543" customFormat="1"/>
    <row r="783" s="543" customFormat="1"/>
    <row r="784" s="543" customFormat="1"/>
    <row r="785" s="543" customFormat="1"/>
    <row r="786" s="543" customFormat="1"/>
    <row r="787" s="543" customFormat="1"/>
    <row r="788" s="543" customFormat="1"/>
    <row r="789" s="543" customFormat="1"/>
    <row r="790" s="543" customFormat="1"/>
    <row r="791" s="543" customFormat="1"/>
    <row r="792" s="543" customFormat="1"/>
    <row r="793" s="543" customFormat="1"/>
    <row r="794" s="543" customFormat="1"/>
    <row r="795" s="543" customFormat="1"/>
    <row r="796" s="543" customFormat="1"/>
    <row r="797" s="543" customFormat="1"/>
    <row r="798" s="543" customFormat="1"/>
    <row r="799" s="543" customFormat="1"/>
    <row r="800" s="543" customFormat="1"/>
    <row r="801" s="543" customFormat="1"/>
    <row r="802" s="543" customFormat="1"/>
    <row r="803" s="543" customFormat="1"/>
    <row r="804" s="543" customFormat="1"/>
    <row r="805" s="543" customFormat="1"/>
    <row r="806" s="543" customFormat="1"/>
    <row r="807" s="543" customFormat="1"/>
    <row r="808" s="543" customFormat="1"/>
    <row r="809" s="543" customFormat="1"/>
    <row r="810" s="543" customFormat="1"/>
    <row r="811" s="543" customFormat="1"/>
    <row r="812" s="543" customFormat="1"/>
    <row r="813" s="543" customFormat="1"/>
    <row r="814" s="543" customFormat="1"/>
    <row r="815" s="543" customFormat="1"/>
    <row r="816" s="543" customFormat="1"/>
    <row r="817" s="543" customFormat="1"/>
    <row r="818" s="543" customFormat="1"/>
    <row r="819" s="543" customFormat="1"/>
    <row r="820" s="543" customFormat="1"/>
    <row r="821" s="543" customFormat="1"/>
    <row r="822" s="543" customFormat="1"/>
    <row r="823" s="543" customFormat="1"/>
    <row r="824" s="543" customFormat="1"/>
    <row r="825" s="543" customFormat="1"/>
    <row r="826" s="543" customFormat="1"/>
    <row r="827" s="543" customFormat="1"/>
    <row r="828" s="543" customFormat="1"/>
    <row r="829" s="543" customFormat="1"/>
    <row r="830" s="543" customFormat="1"/>
    <row r="831" s="543" customFormat="1"/>
    <row r="832" s="543" customFormat="1"/>
    <row r="833" s="543" customFormat="1"/>
    <row r="834" s="543" customFormat="1"/>
    <row r="835" s="543" customFormat="1"/>
    <row r="836" s="543" customFormat="1"/>
    <row r="837" s="543" customFormat="1"/>
    <row r="838" s="543" customFormat="1"/>
    <row r="839" s="543" customFormat="1"/>
    <row r="840" s="543" customFormat="1"/>
    <row r="841" s="543" customFormat="1"/>
    <row r="842" s="543" customFormat="1"/>
    <row r="843" s="543" customFormat="1"/>
    <row r="844" s="543" customFormat="1"/>
    <row r="845" s="543" customFormat="1"/>
    <row r="846" s="543" customFormat="1"/>
    <row r="847" s="543" customFormat="1"/>
    <row r="848" s="543" customFormat="1"/>
    <row r="849" s="543" customFormat="1"/>
    <row r="850" s="543" customFormat="1"/>
    <row r="851" s="543" customFormat="1"/>
    <row r="852" s="543" customFormat="1"/>
    <row r="853" s="543" customFormat="1"/>
    <row r="854" s="543" customFormat="1"/>
    <row r="855" s="543" customFormat="1"/>
    <row r="856" s="543" customFormat="1"/>
    <row r="857" s="543" customFormat="1"/>
    <row r="858" s="543" customFormat="1"/>
    <row r="859" s="543" customFormat="1"/>
    <row r="860" s="543" customFormat="1"/>
    <row r="861" s="543" customFormat="1"/>
    <row r="862" s="543" customFormat="1"/>
    <row r="863" s="543" customFormat="1"/>
    <row r="864" s="543" customFormat="1"/>
    <row r="865" s="543" customFormat="1"/>
    <row r="866" s="543" customFormat="1"/>
    <row r="867" s="543" customFormat="1"/>
    <row r="868" s="543" customFormat="1"/>
    <row r="869" s="543" customFormat="1"/>
    <row r="870" s="543" customFormat="1"/>
    <row r="871" s="543" customFormat="1"/>
    <row r="872" s="543" customFormat="1"/>
    <row r="873" s="543" customFormat="1"/>
    <row r="874" s="543" customFormat="1"/>
    <row r="875" s="543" customFormat="1"/>
    <row r="876" s="543" customFormat="1"/>
    <row r="877" s="543" customFormat="1"/>
    <row r="878" s="543" customFormat="1"/>
    <row r="879" s="543" customFormat="1"/>
    <row r="880" s="543" customFormat="1"/>
    <row r="881" s="543" customFormat="1"/>
    <row r="882" s="543" customFormat="1"/>
    <row r="883" s="543" customFormat="1"/>
    <row r="884" s="543" customFormat="1"/>
    <row r="885" s="543" customFormat="1"/>
    <row r="886" s="543" customFormat="1"/>
    <row r="887" s="543" customFormat="1"/>
    <row r="888" s="543" customFormat="1"/>
    <row r="889" s="543" customFormat="1"/>
    <row r="890" s="543" customFormat="1"/>
    <row r="891" s="543" customFormat="1"/>
    <row r="892" s="543" customFormat="1"/>
    <row r="893" s="543" customFormat="1"/>
    <row r="894" s="543" customFormat="1"/>
    <row r="895" s="543" customFormat="1"/>
    <row r="896" s="543" customFormat="1"/>
    <row r="897" s="543" customFormat="1"/>
    <row r="898" s="543" customFormat="1"/>
    <row r="899" s="543" customFormat="1"/>
    <row r="900" s="543" customFormat="1"/>
    <row r="901" s="543" customFormat="1"/>
    <row r="902" s="543" customFormat="1"/>
    <row r="903" s="543" customFormat="1"/>
    <row r="904" s="543" customFormat="1"/>
    <row r="905" s="543" customFormat="1"/>
    <row r="906" s="543" customFormat="1"/>
    <row r="907" s="543" customFormat="1"/>
    <row r="908" s="543" customFormat="1"/>
    <row r="909" s="543" customFormat="1"/>
    <row r="910" s="543" customFormat="1"/>
    <row r="911" s="543" customFormat="1"/>
    <row r="912" s="543" customFormat="1"/>
    <row r="913" s="543" customFormat="1"/>
    <row r="914" s="543" customFormat="1"/>
    <row r="915" s="543" customFormat="1"/>
    <row r="916" s="543" customFormat="1"/>
    <row r="917" s="543" customFormat="1"/>
    <row r="918" s="543" customFormat="1"/>
    <row r="919" s="543" customFormat="1"/>
    <row r="920" s="543" customFormat="1"/>
    <row r="921" s="543" customFormat="1"/>
    <row r="922" s="543" customFormat="1"/>
    <row r="923" s="543" customFormat="1"/>
    <row r="924" s="543" customFormat="1"/>
    <row r="925" s="543" customFormat="1"/>
    <row r="926" s="543" customFormat="1"/>
    <row r="927" s="543" customFormat="1"/>
    <row r="928" s="543" customFormat="1"/>
    <row r="929" s="543" customFormat="1"/>
    <row r="930" s="543" customFormat="1"/>
    <row r="931" s="543" customFormat="1"/>
    <row r="932" s="543" customFormat="1"/>
    <row r="933" s="543" customFormat="1"/>
    <row r="934" s="543" customFormat="1"/>
    <row r="935" s="543" customFormat="1"/>
    <row r="936" s="543" customFormat="1"/>
    <row r="937" s="543" customFormat="1"/>
    <row r="938" s="543" customFormat="1"/>
    <row r="939" s="543" customFormat="1"/>
    <row r="940" s="543" customFormat="1"/>
    <row r="941" s="543" customFormat="1"/>
    <row r="942" s="543" customFormat="1"/>
    <row r="943" s="543" customFormat="1"/>
    <row r="944" s="543" customFormat="1"/>
    <row r="945" s="543" customFormat="1"/>
    <row r="946" s="543" customFormat="1"/>
    <row r="947" s="543" customFormat="1"/>
    <row r="948" s="543" customFormat="1"/>
    <row r="949" s="543" customFormat="1"/>
    <row r="950" s="543" customFormat="1"/>
    <row r="951" s="543" customFormat="1"/>
    <row r="952" s="543" customFormat="1"/>
    <row r="953" s="543" customFormat="1"/>
    <row r="954" s="543" customFormat="1"/>
    <row r="955" s="543" customFormat="1"/>
    <row r="956" s="543" customFormat="1"/>
    <row r="957" s="543" customFormat="1"/>
    <row r="958" s="543" customFormat="1"/>
    <row r="959" s="543" customFormat="1"/>
    <row r="960" s="543" customFormat="1"/>
    <row r="961" s="543" customFormat="1"/>
    <row r="962" s="543" customFormat="1"/>
    <row r="963" s="543" customFormat="1"/>
    <row r="964" s="543" customFormat="1"/>
    <row r="965" s="543" customFormat="1"/>
    <row r="966" s="543" customFormat="1"/>
    <row r="967" s="543" customFormat="1"/>
    <row r="968" s="543" customFormat="1"/>
    <row r="969" s="543" customFormat="1"/>
    <row r="970" s="543" customFormat="1"/>
    <row r="971" s="543" customFormat="1"/>
    <row r="972" s="543" customFormat="1"/>
    <row r="973" s="543" customFormat="1"/>
    <row r="974" s="543" customFormat="1"/>
    <row r="975" s="543" customFormat="1"/>
    <row r="976" s="543" customFormat="1"/>
    <row r="977" s="543" customFormat="1"/>
    <row r="978" s="543" customFormat="1"/>
    <row r="979" s="543" customFormat="1"/>
    <row r="980" s="543" customFormat="1"/>
    <row r="981" s="543" customFormat="1"/>
    <row r="982" s="543" customFormat="1"/>
    <row r="983" s="543" customFormat="1"/>
    <row r="984" s="543" customFormat="1"/>
    <row r="985" s="543" customFormat="1"/>
    <row r="986" s="543" customFormat="1"/>
    <row r="987" s="543" customFormat="1"/>
    <row r="988" s="543" customFormat="1"/>
    <row r="989" s="543" customFormat="1"/>
    <row r="990" s="543" customFormat="1"/>
    <row r="991" s="543" customFormat="1"/>
    <row r="992" s="543" customFormat="1"/>
    <row r="993" s="543" customFormat="1"/>
    <row r="994" s="543" customFormat="1"/>
    <row r="995" s="543" customFormat="1"/>
    <row r="996" s="543" customFormat="1"/>
    <row r="997" s="543" customFormat="1"/>
    <row r="998" s="543" customFormat="1"/>
    <row r="999" s="543" customFormat="1"/>
    <row r="1000" s="543" customFormat="1"/>
    <row r="1001" s="543" customFormat="1"/>
    <row r="1002" s="543" customFormat="1"/>
    <row r="1003" s="543" customFormat="1"/>
    <row r="1004" s="543" customFormat="1"/>
  </sheetData>
  <mergeCells count="26"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F34:I34"/>
    <mergeCell ref="F35:I35"/>
    <mergeCell ref="F36:I36"/>
  </mergeCells>
  <pageMargins left="1.18110236220472" right="0.984251968503937" top="0.984251968503937" bottom="0.984251968503937" header="0.31496062992126" footer="0.31496062992126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9" master="" otherUserPermission="visible"/>
  <rangeList sheetStid="3" master="" otherUserPermission="visible"/>
  <rangeList sheetStid="2" master="" otherUserPermission="visible"/>
  <rangeList sheetStid="10" master="" otherUserPermission="visible"/>
  <rangeList sheetStid="5" master="" otherUserPermission="visible"/>
  <rangeList sheetStid="20" master="" otherUserPermission="visible"/>
  <rangeList sheetStid="4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6" master="" otherUserPermission="visible"/>
  <rangeList sheetStid="21" master="" otherUserPermission="visible"/>
  <rangeList sheetStid="7" master="" otherUserPermission="visible"/>
  <rangeList sheetStid="22" master="" otherUserPermission="visible"/>
  <rangeList sheetStid="8" master="" otherUserPermission="visible"/>
  <rangeList sheetStid="23" master="" otherUserPermission="visible"/>
  <rangeList sheetStid="9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Data Jangan Dihapus</vt:lpstr>
      <vt:lpstr>HOME</vt:lpstr>
      <vt:lpstr>Hasil  Akreditasi</vt:lpstr>
      <vt:lpstr>Nilai Akhir Akreditasi</vt:lpstr>
      <vt:lpstr>Rekap Asesor 1 &amp; 2</vt:lpstr>
      <vt:lpstr>Skor Asesor 1</vt:lpstr>
      <vt:lpstr>Skor Asesor 2</vt:lpstr>
      <vt:lpstr>Catatan dan Masukan</vt:lpstr>
      <vt:lpstr>Sampul Depan</vt:lpstr>
      <vt:lpstr>Kata Pengantar</vt:lpstr>
      <vt:lpstr>Daftar Isi</vt:lpstr>
      <vt:lpstr>Identitas</vt:lpstr>
      <vt:lpstr>Penutup</vt:lpstr>
      <vt:lpstr>1.1 Pembinaan Anggota Muda</vt:lpstr>
      <vt:lpstr>1</vt:lpstr>
      <vt:lpstr>2.1 Pengelolaan Anggota Dew</vt:lpstr>
      <vt:lpstr>2</vt:lpstr>
      <vt:lpstr>3.1 Sarana Prasarana</vt:lpstr>
      <vt:lpstr>3</vt:lpstr>
      <vt:lpstr>4.1-Standar Organisasi, Adminis</vt:lpstr>
      <vt:lpstr>1.2 Pembinaan Anggota Muda</vt:lpstr>
      <vt:lpstr>2.2 Pengelolaan Anggota Dew</vt:lpstr>
      <vt:lpstr>3.2 Sarana Prasarana</vt:lpstr>
      <vt:lpstr>4.2-Standar Organisasi, Adm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PAV23-Q021L</dc:creator>
  <cp:lastModifiedBy>sandra Amelia</cp:lastModifiedBy>
  <dcterms:created xsi:type="dcterms:W3CDTF">2025-02-23T08:31:00Z</dcterms:created>
  <cp:lastPrinted>2025-10-28T00:33:00Z</cp:lastPrinted>
  <dcterms:modified xsi:type="dcterms:W3CDTF">2026-02-10T10:12:15Z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6B7E308A40274F42A89E20EA1AD6B450_13</vt:lpwstr>
  </property>
  <property fmtid="{D5CDD505-2E9C-101B-9397-08002B2CF9AE}" pid="3" name="KSOProductBuildVer">
    <vt:lpwstr>1057-12.2.0.23196</vt:lpwstr>
  </property>
</Properties>
</file>